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updateLinks="never" codeName="Denne_projektmappe" autoCompressPictures="0"/>
  <xr:revisionPtr revIDLastSave="0" documentId="8_{C1C1ABF9-1831-4D3D-B4B5-A05032AD5E24}" xr6:coauthVersionLast="47" xr6:coauthVersionMax="47" xr10:uidLastSave="{00000000-0000-0000-0000-000000000000}"/>
  <bookViews>
    <workbookView xWindow="-28920" yWindow="-5175" windowWidth="29040" windowHeight="15720" tabRatio="769" firstSheet="1" activeTab="1" xr2:uid="{00000000-000D-0000-FFFF-FFFF00000000}"/>
  </bookViews>
  <sheets>
    <sheet name="Acerno_Cache_XXXXX" sheetId="6" state="veryHidden" r:id="rId1"/>
    <sheet name="1. Projektets omkostninger" sheetId="15" r:id="rId2"/>
    <sheet name="2. Samlet budgetoversigt" sheetId="5" r:id="rId3"/>
    <sheet name="3. Gantt-diagram" sheetId="31" r:id="rId4"/>
    <sheet name="4. Example of Gantt chart" sheetId="2" r:id="rId5"/>
    <sheet name="5. List of subsidy rates" sheetId="27" r:id="rId6"/>
    <sheet name="6. List of deliverable types" sheetId="26" r:id="rId7"/>
    <sheet name="6. Liste over tilskudsprocenter" sheetId="30" state="hidden" r:id="rId8"/>
    <sheet name="7. Milestones" sheetId="28" r:id="rId9"/>
    <sheet name="8. Deliverables" sheetId="29" r:id="rId10"/>
    <sheet name="1.1. Eksempel på budget" sheetId="14" state="hidden" r:id="rId11"/>
    <sheet name="2.1 Eksempel på specifikationer" sheetId="16" state="hidden" r:id="rId12"/>
    <sheet name="3.1. Eksempel på Gantt-diagram" sheetId="7" state="hidden" r:id="rId13"/>
  </sheets>
  <externalReferences>
    <externalReference r:id="rId14"/>
  </externalReferences>
  <definedNames>
    <definedName name="_xlnm._FilterDatabase" localSheetId="3" hidden="1">'3. Gantt-diagram'!$B$19:$B$37</definedName>
    <definedName name="_xlnm._FilterDatabase" localSheetId="4" hidden="1">'4. Example of Gantt chart'!$B$16:$B$30</definedName>
    <definedName name="_xlnm.Print_Area" localSheetId="10">'1.1. Eksempel på budget'!#REF!</definedName>
    <definedName name="_xlnm.Print_Area" localSheetId="2">'2. Samlet budgetoversigt'!$A$1:$R$42</definedName>
    <definedName name="Statstøtteregler" localSheetId="10">'1.1. Eksempel på budget'!#REF!</definedName>
    <definedName name="Statstøtteregler" localSheetId="7">'[1]2. Samlet budgetoversigt'!#REF!</definedName>
    <definedName name="Statstøtteregler">'2. Samlet budgetoversigt'!#REF!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5" l="1"/>
  <c r="F1" i="5" l="1"/>
  <c r="F2" i="5"/>
  <c r="B22" i="5"/>
  <c r="C592" i="5"/>
  <c r="C562" i="5"/>
  <c r="C532" i="5"/>
  <c r="C502" i="5"/>
  <c r="V59" i="2" l="1"/>
  <c r="U59" i="2"/>
  <c r="V44" i="2"/>
  <c r="U44" i="2"/>
  <c r="V37" i="2"/>
  <c r="U37" i="2"/>
  <c r="V26" i="2"/>
  <c r="U26" i="2"/>
  <c r="U15" i="2"/>
  <c r="V15" i="2"/>
  <c r="V2" i="2" s="1"/>
  <c r="AC3" i="31" l="1"/>
  <c r="F7" i="5"/>
  <c r="S18" i="5"/>
  <c r="S17" i="5"/>
  <c r="S16" i="5"/>
  <c r="S15" i="5"/>
  <c r="S14" i="5"/>
  <c r="S13" i="5"/>
  <c r="S12" i="5"/>
  <c r="S11" i="5"/>
  <c r="S10" i="5"/>
  <c r="S9" i="5"/>
  <c r="S7" i="5"/>
  <c r="S8" i="5"/>
  <c r="S6" i="5"/>
  <c r="S5" i="5"/>
  <c r="S4" i="5"/>
  <c r="C603" i="15" l="1"/>
  <c r="C573" i="15"/>
  <c r="C543" i="15"/>
  <c r="C513" i="15"/>
  <c r="C483" i="15"/>
  <c r="C453" i="15"/>
  <c r="C423" i="15"/>
  <c r="C393" i="15"/>
  <c r="C363" i="15"/>
  <c r="C333" i="15"/>
  <c r="C303" i="15"/>
  <c r="C273" i="15"/>
  <c r="C243" i="15"/>
  <c r="C213" i="15"/>
  <c r="C183" i="15"/>
  <c r="C153" i="15"/>
  <c r="C123" i="15"/>
  <c r="C93" i="15"/>
  <c r="C63" i="15"/>
  <c r="AD229" i="31" l="1"/>
  <c r="AC229" i="31"/>
  <c r="AD215" i="31"/>
  <c r="AC215" i="31"/>
  <c r="AD201" i="31"/>
  <c r="AC201" i="31"/>
  <c r="AD187" i="31"/>
  <c r="AC187" i="31"/>
  <c r="AD173" i="31"/>
  <c r="AC173" i="31"/>
  <c r="AD159" i="31"/>
  <c r="AC159" i="31"/>
  <c r="AD145" i="31"/>
  <c r="AC145" i="31"/>
  <c r="AD131" i="31"/>
  <c r="AC131" i="31"/>
  <c r="AD117" i="31"/>
  <c r="AC117" i="31"/>
  <c r="AD103" i="31"/>
  <c r="AC103" i="31"/>
  <c r="AD89" i="31"/>
  <c r="AC89" i="31"/>
  <c r="AD75" i="31"/>
  <c r="AC75" i="31"/>
  <c r="AD61" i="31"/>
  <c r="AC61" i="31"/>
  <c r="AD47" i="31"/>
  <c r="AC47" i="31"/>
  <c r="AD33" i="31"/>
  <c r="AC33" i="31"/>
  <c r="AC18" i="31"/>
  <c r="AD6" i="31"/>
  <c r="AD18" i="31" s="1"/>
  <c r="AD3" i="31" s="1"/>
  <c r="B6" i="31"/>
  <c r="AC2" i="31"/>
  <c r="C22" i="5" l="1"/>
  <c r="C472" i="5"/>
  <c r="C442" i="5"/>
  <c r="C412" i="5"/>
  <c r="C382" i="5"/>
  <c r="C352" i="5"/>
  <c r="C322" i="5"/>
  <c r="C292" i="5"/>
  <c r="C262" i="5"/>
  <c r="C232" i="5"/>
  <c r="C202" i="5"/>
  <c r="C172" i="5"/>
  <c r="C142" i="5"/>
  <c r="C112" i="5"/>
  <c r="C82" i="5"/>
  <c r="C52" i="5"/>
  <c r="B21" i="5"/>
  <c r="C64" i="5" l="1"/>
  <c r="B52" i="5" l="1"/>
  <c r="B19" i="5"/>
  <c r="B591" i="5" l="1"/>
  <c r="B590" i="5"/>
  <c r="B589" i="5"/>
  <c r="B561" i="5"/>
  <c r="B560" i="5"/>
  <c r="B559" i="5"/>
  <c r="B531" i="5"/>
  <c r="B530" i="5"/>
  <c r="B529" i="5"/>
  <c r="B501" i="5"/>
  <c r="B500" i="5"/>
  <c r="B499" i="5"/>
  <c r="B471" i="5"/>
  <c r="B470" i="5"/>
  <c r="B469" i="5"/>
  <c r="B441" i="5"/>
  <c r="B440" i="5"/>
  <c r="B439" i="5"/>
  <c r="B411" i="5"/>
  <c r="B410" i="5"/>
  <c r="B409" i="5"/>
  <c r="B381" i="5"/>
  <c r="B380" i="5"/>
  <c r="B379" i="5"/>
  <c r="B351" i="5"/>
  <c r="B350" i="5"/>
  <c r="B349" i="5"/>
  <c r="B321" i="5"/>
  <c r="B320" i="5"/>
  <c r="B319" i="5"/>
  <c r="B291" i="5"/>
  <c r="B290" i="5"/>
  <c r="B289" i="5"/>
  <c r="B261" i="5"/>
  <c r="B260" i="5"/>
  <c r="B259" i="5"/>
  <c r="B231" i="5"/>
  <c r="B230" i="5"/>
  <c r="B229" i="5"/>
  <c r="B201" i="5"/>
  <c r="B200" i="5"/>
  <c r="B199" i="5"/>
  <c r="B171" i="5"/>
  <c r="B170" i="5"/>
  <c r="B169" i="5"/>
  <c r="B141" i="5"/>
  <c r="B140" i="5"/>
  <c r="B139" i="5"/>
  <c r="B111" i="5"/>
  <c r="B110" i="5"/>
  <c r="B109" i="5"/>
  <c r="B81" i="5"/>
  <c r="B80" i="5"/>
  <c r="B79" i="5"/>
  <c r="B51" i="5"/>
  <c r="B50" i="5"/>
  <c r="B49" i="5"/>
  <c r="C34" i="5" l="1"/>
  <c r="D21" i="15"/>
  <c r="B4" i="5" l="1"/>
  <c r="B532" i="5" l="1"/>
  <c r="B592" i="5" l="1"/>
  <c r="B562" i="5"/>
  <c r="B502" i="5"/>
  <c r="B472" i="5"/>
  <c r="B442" i="5"/>
  <c r="B412" i="5"/>
  <c r="B382" i="5"/>
  <c r="B352" i="5"/>
  <c r="B322" i="5"/>
  <c r="B292" i="5"/>
  <c r="B262" i="5"/>
  <c r="B232" i="5"/>
  <c r="B202" i="5"/>
  <c r="B172" i="5"/>
  <c r="B142" i="5"/>
  <c r="B112" i="5"/>
  <c r="B82" i="5"/>
  <c r="E602" i="5"/>
  <c r="W602" i="5" l="1"/>
  <c r="D514" i="5"/>
  <c r="C514" i="5"/>
  <c r="D214" i="5"/>
  <c r="C214" i="5"/>
  <c r="E572" i="5"/>
  <c r="E542" i="5"/>
  <c r="E512" i="5"/>
  <c r="E482" i="5"/>
  <c r="E452" i="5"/>
  <c r="E422" i="5"/>
  <c r="E392" i="5"/>
  <c r="E362" i="5"/>
  <c r="E332" i="5"/>
  <c r="E302" i="5"/>
  <c r="E272" i="5"/>
  <c r="E242" i="5"/>
  <c r="E212" i="5"/>
  <c r="E182" i="5"/>
  <c r="E152" i="5"/>
  <c r="E122" i="5"/>
  <c r="E92" i="5"/>
  <c r="E62" i="5"/>
  <c r="F594" i="5"/>
  <c r="F564" i="5"/>
  <c r="F534" i="5"/>
  <c r="F504" i="5"/>
  <c r="F474" i="5"/>
  <c r="F444" i="5"/>
  <c r="F414" i="5"/>
  <c r="F384" i="5"/>
  <c r="F354" i="5"/>
  <c r="F324" i="5"/>
  <c r="F294" i="5"/>
  <c r="F264" i="5"/>
  <c r="F234" i="5"/>
  <c r="F204" i="5"/>
  <c r="F174" i="5"/>
  <c r="F144" i="5"/>
  <c r="F114" i="5"/>
  <c r="F84" i="5"/>
  <c r="F559" i="5"/>
  <c r="F499" i="5"/>
  <c r="D484" i="5"/>
  <c r="C484" i="5"/>
  <c r="F469" i="5"/>
  <c r="D454" i="5"/>
  <c r="C454" i="5"/>
  <c r="F439" i="5"/>
  <c r="D424" i="5"/>
  <c r="C424" i="5"/>
  <c r="D364" i="5"/>
  <c r="C364" i="5"/>
  <c r="F259" i="5"/>
  <c r="P77" i="5"/>
  <c r="P72" i="5"/>
  <c r="Q72" i="5" s="1"/>
  <c r="P71" i="5"/>
  <c r="Q71" i="5" s="1"/>
  <c r="D64" i="5"/>
  <c r="F54" i="5"/>
  <c r="F20" i="5"/>
  <c r="T4" i="5"/>
  <c r="D604" i="5"/>
  <c r="C604" i="5"/>
  <c r="F589" i="5"/>
  <c r="D574" i="5"/>
  <c r="C574" i="5"/>
  <c r="D544" i="5"/>
  <c r="C544" i="5"/>
  <c r="F529" i="5"/>
  <c r="F409" i="5"/>
  <c r="D394" i="5"/>
  <c r="C394" i="5"/>
  <c r="F379" i="5"/>
  <c r="F349" i="5"/>
  <c r="D334" i="5"/>
  <c r="C334" i="5"/>
  <c r="F319" i="5"/>
  <c r="D304" i="5"/>
  <c r="C304" i="5"/>
  <c r="F289" i="5"/>
  <c r="D274" i="5"/>
  <c r="C274" i="5"/>
  <c r="D244" i="5"/>
  <c r="C244" i="5"/>
  <c r="F229" i="5"/>
  <c r="F199" i="5"/>
  <c r="D184" i="5"/>
  <c r="C184" i="5"/>
  <c r="F169" i="5"/>
  <c r="D154" i="5"/>
  <c r="C154" i="5"/>
  <c r="F139" i="5"/>
  <c r="C124" i="5"/>
  <c r="D124" i="5"/>
  <c r="F109" i="5"/>
  <c r="D94" i="5"/>
  <c r="C94" i="5"/>
  <c r="F79" i="5"/>
  <c r="F49" i="5"/>
  <c r="I87" i="5" l="1"/>
  <c r="AA24" i="5"/>
  <c r="C17" i="5"/>
  <c r="V392" i="5"/>
  <c r="W392" i="5"/>
  <c r="V422" i="5"/>
  <c r="W422" i="5"/>
  <c r="X422" i="5" s="1"/>
  <c r="V512" i="5"/>
  <c r="W512" i="5"/>
  <c r="X512" i="5" s="1"/>
  <c r="W332" i="5"/>
  <c r="X332" i="5" s="1"/>
  <c r="B332" i="5" s="1"/>
  <c r="C332" i="5" s="1"/>
  <c r="W62" i="5"/>
  <c r="W542" i="5"/>
  <c r="X542" i="5" s="1"/>
  <c r="V542" i="5"/>
  <c r="V452" i="5"/>
  <c r="W452" i="5"/>
  <c r="X452" i="5" s="1"/>
  <c r="W92" i="5"/>
  <c r="X92" i="5" s="1"/>
  <c r="B92" i="5" s="1"/>
  <c r="C92" i="5" s="1"/>
  <c r="V572" i="5"/>
  <c r="W572" i="5"/>
  <c r="X572" i="5" s="1"/>
  <c r="V122" i="5"/>
  <c r="W122" i="5"/>
  <c r="V362" i="5"/>
  <c r="W362" i="5"/>
  <c r="X362" i="5" s="1"/>
  <c r="V152" i="5"/>
  <c r="W152" i="5"/>
  <c r="W182" i="5"/>
  <c r="X182" i="5" s="1"/>
  <c r="B182" i="5" s="1"/>
  <c r="C182" i="5" s="1"/>
  <c r="W482" i="5"/>
  <c r="X482" i="5" s="1"/>
  <c r="W242" i="5"/>
  <c r="X242" i="5" s="1"/>
  <c r="B242" i="5" s="1"/>
  <c r="C242" i="5" s="1"/>
  <c r="W212" i="5"/>
  <c r="X212" i="5" s="1"/>
  <c r="W272" i="5"/>
  <c r="X272" i="5" s="1"/>
  <c r="B272" i="5" s="1"/>
  <c r="C272" i="5" s="1"/>
  <c r="V302" i="5"/>
  <c r="W302" i="5"/>
  <c r="X302" i="5" s="1"/>
  <c r="K602" i="5"/>
  <c r="X602" i="5"/>
  <c r="B602" i="5" s="1"/>
  <c r="C602" i="5" s="1"/>
  <c r="K572" i="5"/>
  <c r="K542" i="5"/>
  <c r="K512" i="5"/>
  <c r="K482" i="5"/>
  <c r="K452" i="5"/>
  <c r="K422" i="5"/>
  <c r="K392" i="5"/>
  <c r="X392" i="5"/>
  <c r="K362" i="5"/>
  <c r="K332" i="5"/>
  <c r="K302" i="5"/>
  <c r="K272" i="5"/>
  <c r="K242" i="5"/>
  <c r="K212" i="5"/>
  <c r="K152" i="5"/>
  <c r="K122" i="5"/>
  <c r="X122" i="5"/>
  <c r="K92" i="5"/>
  <c r="B152" i="5"/>
  <c r="C152" i="5" s="1"/>
  <c r="B422" i="5"/>
  <c r="C422" i="5" s="1"/>
  <c r="B302" i="5"/>
  <c r="C302" i="5" s="1"/>
  <c r="B362" i="5"/>
  <c r="C362" i="5" s="1"/>
  <c r="B122" i="5"/>
  <c r="C122" i="5" s="1"/>
  <c r="B392" i="5"/>
  <c r="C392" i="5" s="1"/>
  <c r="F140" i="5"/>
  <c r="F380" i="5"/>
  <c r="F230" i="5"/>
  <c r="F410" i="5"/>
  <c r="F440" i="5"/>
  <c r="F80" i="5"/>
  <c r="I88" i="5" s="1"/>
  <c r="F110" i="5"/>
  <c r="F170" i="5"/>
  <c r="F560" i="5"/>
  <c r="F320" i="5"/>
  <c r="F200" i="5"/>
  <c r="F590" i="5"/>
  <c r="F50" i="5"/>
  <c r="F530" i="5"/>
  <c r="F290" i="5"/>
  <c r="F350" i="5"/>
  <c r="F260" i="5"/>
  <c r="F470" i="5"/>
  <c r="F500" i="5"/>
  <c r="P81" i="5"/>
  <c r="P73" i="5"/>
  <c r="Q73" i="5" s="1"/>
  <c r="P75" i="5"/>
  <c r="Q75" i="5" s="1"/>
  <c r="I207" i="5" l="1"/>
  <c r="I208" i="5"/>
  <c r="I568" i="5"/>
  <c r="I567" i="5"/>
  <c r="I327" i="5"/>
  <c r="I328" i="5"/>
  <c r="I178" i="5"/>
  <c r="I177" i="5"/>
  <c r="I508" i="5"/>
  <c r="I507" i="5"/>
  <c r="F516" i="5" s="1"/>
  <c r="D491" i="15" s="1"/>
  <c r="I448" i="5"/>
  <c r="I447" i="5"/>
  <c r="I478" i="5"/>
  <c r="I477" i="5"/>
  <c r="F486" i="5" s="1"/>
  <c r="D461" i="15" s="1"/>
  <c r="I388" i="5"/>
  <c r="I387" i="5"/>
  <c r="F396" i="5" s="1"/>
  <c r="D371" i="15" s="1"/>
  <c r="I298" i="5"/>
  <c r="I297" i="5"/>
  <c r="I148" i="5"/>
  <c r="I147" i="5"/>
  <c r="I598" i="5"/>
  <c r="I597" i="5"/>
  <c r="F606" i="5" s="1"/>
  <c r="D581" i="15" s="1"/>
  <c r="I117" i="5"/>
  <c r="F126" i="5" s="1"/>
  <c r="D101" i="15" s="1"/>
  <c r="I118" i="5"/>
  <c r="I418" i="5"/>
  <c r="I417" i="5"/>
  <c r="F426" i="5" s="1"/>
  <c r="D401" i="15" s="1"/>
  <c r="I267" i="5"/>
  <c r="I268" i="5"/>
  <c r="I237" i="5"/>
  <c r="I238" i="5"/>
  <c r="I358" i="5"/>
  <c r="I357" i="5"/>
  <c r="I538" i="5"/>
  <c r="I537" i="5"/>
  <c r="F546" i="5" s="1"/>
  <c r="D521" i="15" s="1"/>
  <c r="I58" i="5"/>
  <c r="I57" i="5"/>
  <c r="F66" i="5" s="1"/>
  <c r="D41" i="15" s="1"/>
  <c r="AA294" i="5"/>
  <c r="Z294" i="5" s="1"/>
  <c r="R29" i="5"/>
  <c r="S30" i="5" s="1"/>
  <c r="AA234" i="5"/>
  <c r="Z234" i="5" s="1"/>
  <c r="R27" i="5"/>
  <c r="S28" i="5" s="1"/>
  <c r="R21" i="5"/>
  <c r="S22" i="5" s="1"/>
  <c r="AA84" i="5"/>
  <c r="Z84" i="5" s="1"/>
  <c r="R22" i="5"/>
  <c r="AA444" i="5"/>
  <c r="Z444" i="5" s="1"/>
  <c r="R34" i="5"/>
  <c r="S35" i="5" s="1"/>
  <c r="AA474" i="5"/>
  <c r="Z474" i="5" s="1"/>
  <c r="R35" i="5"/>
  <c r="S36" i="5" s="1"/>
  <c r="AA264" i="5"/>
  <c r="Z264" i="5" s="1"/>
  <c r="R28" i="5"/>
  <c r="S29" i="5" s="1"/>
  <c r="R39" i="5"/>
  <c r="AA504" i="5"/>
  <c r="Z504" i="5" s="1"/>
  <c r="R36" i="5"/>
  <c r="S37" i="5" s="1"/>
  <c r="R26" i="5"/>
  <c r="S27" i="5" s="1"/>
  <c r="AA114" i="5"/>
  <c r="Z114" i="5" s="1"/>
  <c r="R23" i="5"/>
  <c r="S24" i="5" s="1"/>
  <c r="AA384" i="5"/>
  <c r="Z384" i="5" s="1"/>
  <c r="R32" i="5"/>
  <c r="AA354" i="5"/>
  <c r="Z354" i="5" s="1"/>
  <c r="R31" i="5"/>
  <c r="S32" i="5" s="1"/>
  <c r="AA324" i="5"/>
  <c r="Z324" i="5" s="1"/>
  <c r="R30" i="5"/>
  <c r="S31" i="5" s="1"/>
  <c r="AA414" i="5"/>
  <c r="Z414" i="5" s="1"/>
  <c r="R33" i="5"/>
  <c r="S34" i="5" s="1"/>
  <c r="AA144" i="5"/>
  <c r="Z144" i="5" s="1"/>
  <c r="R24" i="5"/>
  <c r="S25" i="5" s="1"/>
  <c r="AA534" i="5"/>
  <c r="Z534" i="5" s="1"/>
  <c r="R37" i="5"/>
  <c r="S38" i="5" s="1"/>
  <c r="AA564" i="5"/>
  <c r="Z564" i="5" s="1"/>
  <c r="R38" i="5"/>
  <c r="S39" i="5" s="1"/>
  <c r="AA174" i="5"/>
  <c r="Z174" i="5" s="1"/>
  <c r="R25" i="5"/>
  <c r="S26" i="5"/>
  <c r="F306" i="5"/>
  <c r="D281" i="15" s="1"/>
  <c r="F156" i="5"/>
  <c r="D131" i="15" s="1"/>
  <c r="F186" i="5"/>
  <c r="D161" i="15" s="1"/>
  <c r="L538" i="5"/>
  <c r="F336" i="5"/>
  <c r="D311" i="15" s="1"/>
  <c r="F456" i="5"/>
  <c r="D431" i="15" s="1"/>
  <c r="F216" i="5"/>
  <c r="D191" i="15" s="1"/>
  <c r="F576" i="5"/>
  <c r="D551" i="15" s="1"/>
  <c r="F276" i="5"/>
  <c r="D251" i="15" s="1"/>
  <c r="F246" i="5"/>
  <c r="D221" i="15" s="1"/>
  <c r="AA54" i="5"/>
  <c r="Z54" i="5" s="1"/>
  <c r="F366" i="5"/>
  <c r="D341" i="15" s="1"/>
  <c r="AA594" i="5"/>
  <c r="Z594" i="5" s="1"/>
  <c r="F96" i="5"/>
  <c r="D71" i="15" s="1"/>
  <c r="B212" i="5"/>
  <c r="C212" i="5" s="1"/>
  <c r="AA204" i="5"/>
  <c r="Z204" i="5" s="1"/>
  <c r="P22" i="5" l="1"/>
  <c r="S23" i="5"/>
  <c r="P32" i="5"/>
  <c r="S33" i="5"/>
  <c r="B482" i="5"/>
  <c r="C482" i="5" s="1"/>
  <c r="B452" i="5"/>
  <c r="C452" i="5" s="1"/>
  <c r="F24" i="5" l="1"/>
  <c r="D591" i="15"/>
  <c r="D561" i="15"/>
  <c r="D531" i="15"/>
  <c r="D501" i="15"/>
  <c r="D471" i="15"/>
  <c r="D441" i="15"/>
  <c r="D407" i="15"/>
  <c r="D381" i="15"/>
  <c r="D351" i="15"/>
  <c r="D321" i="15"/>
  <c r="D291" i="15"/>
  <c r="D261" i="15"/>
  <c r="D231" i="15"/>
  <c r="D201" i="15"/>
  <c r="D171" i="15"/>
  <c r="D141" i="15"/>
  <c r="D111" i="15"/>
  <c r="D81" i="15"/>
  <c r="D51" i="15"/>
  <c r="F19" i="5"/>
  <c r="B31" i="15"/>
  <c r="B601" i="15"/>
  <c r="E600" i="5" s="1"/>
  <c r="B599" i="15"/>
  <c r="B597" i="15"/>
  <c r="B595" i="15"/>
  <c r="E597" i="5" s="1"/>
  <c r="B593" i="15"/>
  <c r="E596" i="5" s="1"/>
  <c r="AV591" i="15"/>
  <c r="AU591" i="15"/>
  <c r="AT591" i="15"/>
  <c r="AS591" i="15"/>
  <c r="AR591" i="15"/>
  <c r="AQ591" i="15"/>
  <c r="AP591" i="15"/>
  <c r="AO591" i="15"/>
  <c r="AN591" i="15"/>
  <c r="AM591" i="15"/>
  <c r="AL591" i="15"/>
  <c r="AK591" i="15"/>
  <c r="AJ591" i="15"/>
  <c r="AI591" i="15"/>
  <c r="AH591" i="15"/>
  <c r="AG591" i="15"/>
  <c r="AF591" i="15"/>
  <c r="AE591" i="15"/>
  <c r="AD591" i="15"/>
  <c r="AC591" i="15"/>
  <c r="AB591" i="15"/>
  <c r="AA591" i="15"/>
  <c r="Z591" i="15"/>
  <c r="Y591" i="15"/>
  <c r="X591" i="15"/>
  <c r="W591" i="15"/>
  <c r="V591" i="15"/>
  <c r="U591" i="15"/>
  <c r="T591" i="15"/>
  <c r="S591" i="15"/>
  <c r="R591" i="15"/>
  <c r="Q591" i="15"/>
  <c r="P591" i="15"/>
  <c r="O591" i="15"/>
  <c r="N591" i="15"/>
  <c r="M591" i="15"/>
  <c r="L591" i="15"/>
  <c r="K591" i="15"/>
  <c r="J591" i="15"/>
  <c r="I591" i="15"/>
  <c r="H591" i="15"/>
  <c r="G591" i="15"/>
  <c r="F591" i="15"/>
  <c r="E591" i="15"/>
  <c r="AV587" i="15"/>
  <c r="AU587" i="15"/>
  <c r="AT587" i="15"/>
  <c r="AS587" i="15"/>
  <c r="AR587" i="15"/>
  <c r="AQ587" i="15"/>
  <c r="AP587" i="15"/>
  <c r="AO587" i="15"/>
  <c r="AN587" i="15"/>
  <c r="AM587" i="15"/>
  <c r="AL587" i="15"/>
  <c r="AK587" i="15"/>
  <c r="AJ587" i="15"/>
  <c r="AI587" i="15"/>
  <c r="AH587" i="15"/>
  <c r="AG587" i="15"/>
  <c r="AF587" i="15"/>
  <c r="AE587" i="15"/>
  <c r="AD587" i="15"/>
  <c r="AC587" i="15"/>
  <c r="AB587" i="15"/>
  <c r="AA587" i="15"/>
  <c r="Z587" i="15"/>
  <c r="Y587" i="15"/>
  <c r="X587" i="15"/>
  <c r="W587" i="15"/>
  <c r="V587" i="15"/>
  <c r="U587" i="15"/>
  <c r="T587" i="15"/>
  <c r="S587" i="15"/>
  <c r="R587" i="15"/>
  <c r="Q587" i="15"/>
  <c r="P587" i="15"/>
  <c r="O587" i="15"/>
  <c r="N587" i="15"/>
  <c r="M587" i="15"/>
  <c r="L587" i="15"/>
  <c r="K587" i="15"/>
  <c r="J587" i="15"/>
  <c r="I587" i="15"/>
  <c r="H587" i="15"/>
  <c r="G587" i="15"/>
  <c r="F587" i="15"/>
  <c r="E587" i="15"/>
  <c r="D587" i="15"/>
  <c r="B586" i="15"/>
  <c r="B571" i="15"/>
  <c r="E570" i="5" s="1"/>
  <c r="B569" i="15"/>
  <c r="B567" i="15"/>
  <c r="B565" i="15"/>
  <c r="E567" i="5" s="1"/>
  <c r="B563" i="15"/>
  <c r="E566" i="5" s="1"/>
  <c r="AV561" i="15"/>
  <c r="AU561" i="15"/>
  <c r="AT561" i="15"/>
  <c r="AS561" i="15"/>
  <c r="AR561" i="15"/>
  <c r="AQ561" i="15"/>
  <c r="AP561" i="15"/>
  <c r="AO561" i="15"/>
  <c r="AN561" i="15"/>
  <c r="AM561" i="15"/>
  <c r="AL561" i="15"/>
  <c r="AK561" i="15"/>
  <c r="AJ561" i="15"/>
  <c r="AI561" i="15"/>
  <c r="AH561" i="15"/>
  <c r="AG561" i="15"/>
  <c r="AF561" i="15"/>
  <c r="AE561" i="15"/>
  <c r="AD561" i="15"/>
  <c r="AC561" i="15"/>
  <c r="AB561" i="15"/>
  <c r="AA561" i="15"/>
  <c r="Z561" i="15"/>
  <c r="Y561" i="15"/>
  <c r="X561" i="15"/>
  <c r="W561" i="15"/>
  <c r="V561" i="15"/>
  <c r="U561" i="15"/>
  <c r="T561" i="15"/>
  <c r="S561" i="15"/>
  <c r="R561" i="15"/>
  <c r="Q561" i="15"/>
  <c r="P561" i="15"/>
  <c r="O561" i="15"/>
  <c r="N561" i="15"/>
  <c r="M561" i="15"/>
  <c r="L561" i="15"/>
  <c r="K561" i="15"/>
  <c r="J561" i="15"/>
  <c r="I561" i="15"/>
  <c r="H561" i="15"/>
  <c r="G561" i="15"/>
  <c r="F561" i="15"/>
  <c r="E561" i="15"/>
  <c r="AV557" i="15"/>
  <c r="AU557" i="15"/>
  <c r="AT557" i="15"/>
  <c r="AS557" i="15"/>
  <c r="AR557" i="15"/>
  <c r="AQ557" i="15"/>
  <c r="AP557" i="15"/>
  <c r="AO557" i="15"/>
  <c r="AN557" i="15"/>
  <c r="AM557" i="15"/>
  <c r="AL557" i="15"/>
  <c r="AK557" i="15"/>
  <c r="AJ557" i="15"/>
  <c r="AI557" i="15"/>
  <c r="AH557" i="15"/>
  <c r="AG557" i="15"/>
  <c r="AF557" i="15"/>
  <c r="AE557" i="15"/>
  <c r="AD557" i="15"/>
  <c r="AC557" i="15"/>
  <c r="AB557" i="15"/>
  <c r="AA557" i="15"/>
  <c r="Z557" i="15"/>
  <c r="Y557" i="15"/>
  <c r="X557" i="15"/>
  <c r="W557" i="15"/>
  <c r="V557" i="15"/>
  <c r="U557" i="15"/>
  <c r="T557" i="15"/>
  <c r="S557" i="15"/>
  <c r="R557" i="15"/>
  <c r="Q557" i="15"/>
  <c r="P557" i="15"/>
  <c r="O557" i="15"/>
  <c r="N557" i="15"/>
  <c r="M557" i="15"/>
  <c r="L557" i="15"/>
  <c r="K557" i="15"/>
  <c r="J557" i="15"/>
  <c r="I557" i="15"/>
  <c r="H557" i="15"/>
  <c r="G557" i="15"/>
  <c r="F557" i="15"/>
  <c r="E557" i="15"/>
  <c r="D557" i="15"/>
  <c r="B556" i="15"/>
  <c r="B541" i="15"/>
  <c r="E540" i="5" s="1"/>
  <c r="B539" i="15"/>
  <c r="B537" i="15"/>
  <c r="B535" i="15"/>
  <c r="E537" i="5" s="1"/>
  <c r="B533" i="15"/>
  <c r="E536" i="5" s="1"/>
  <c r="AV531" i="15"/>
  <c r="AU531" i="15"/>
  <c r="AT531" i="15"/>
  <c r="AS531" i="15"/>
  <c r="AR531" i="15"/>
  <c r="AQ531" i="15"/>
  <c r="AP531" i="15"/>
  <c r="AO531" i="15"/>
  <c r="AN531" i="15"/>
  <c r="AM531" i="15"/>
  <c r="AL531" i="15"/>
  <c r="AK531" i="15"/>
  <c r="AJ531" i="15"/>
  <c r="AI531" i="15"/>
  <c r="AH531" i="15"/>
  <c r="AG531" i="15"/>
  <c r="AF531" i="15"/>
  <c r="AE531" i="15"/>
  <c r="AD531" i="15"/>
  <c r="AC531" i="15"/>
  <c r="AB531" i="15"/>
  <c r="AA531" i="15"/>
  <c r="Z531" i="15"/>
  <c r="Y531" i="15"/>
  <c r="X531" i="15"/>
  <c r="W531" i="15"/>
  <c r="V531" i="15"/>
  <c r="U531" i="15"/>
  <c r="T531" i="15"/>
  <c r="S531" i="15"/>
  <c r="R531" i="15"/>
  <c r="Q531" i="15"/>
  <c r="P531" i="15"/>
  <c r="O531" i="15"/>
  <c r="N531" i="15"/>
  <c r="M531" i="15"/>
  <c r="L531" i="15"/>
  <c r="K531" i="15"/>
  <c r="J531" i="15"/>
  <c r="I531" i="15"/>
  <c r="H531" i="15"/>
  <c r="G531" i="15"/>
  <c r="F531" i="15"/>
  <c r="E531" i="15"/>
  <c r="AV527" i="15"/>
  <c r="AU527" i="15"/>
  <c r="AT527" i="15"/>
  <c r="AS527" i="15"/>
  <c r="AR527" i="15"/>
  <c r="AQ527" i="15"/>
  <c r="AP527" i="15"/>
  <c r="AO527" i="15"/>
  <c r="AN527" i="15"/>
  <c r="AM527" i="15"/>
  <c r="AL527" i="15"/>
  <c r="AK527" i="15"/>
  <c r="AJ527" i="15"/>
  <c r="AI527" i="15"/>
  <c r="AH527" i="15"/>
  <c r="AG527" i="15"/>
  <c r="AF527" i="15"/>
  <c r="AE527" i="15"/>
  <c r="AD527" i="15"/>
  <c r="AC527" i="15"/>
  <c r="AB527" i="15"/>
  <c r="AA527" i="15"/>
  <c r="Z527" i="15"/>
  <c r="Y527" i="15"/>
  <c r="X527" i="15"/>
  <c r="W527" i="15"/>
  <c r="V527" i="15"/>
  <c r="U527" i="15"/>
  <c r="T527" i="15"/>
  <c r="S527" i="15"/>
  <c r="R527" i="15"/>
  <c r="Q527" i="15"/>
  <c r="P527" i="15"/>
  <c r="O527" i="15"/>
  <c r="N527" i="15"/>
  <c r="M527" i="15"/>
  <c r="L527" i="15"/>
  <c r="K527" i="15"/>
  <c r="J527" i="15"/>
  <c r="I527" i="15"/>
  <c r="H527" i="15"/>
  <c r="G527" i="15"/>
  <c r="F527" i="15"/>
  <c r="E527" i="15"/>
  <c r="D527" i="15"/>
  <c r="B526" i="15"/>
  <c r="B511" i="15"/>
  <c r="E510" i="5" s="1"/>
  <c r="B509" i="15"/>
  <c r="B507" i="15"/>
  <c r="B505" i="15"/>
  <c r="E507" i="5" s="1"/>
  <c r="B503" i="15"/>
  <c r="E506" i="5" s="1"/>
  <c r="AV501" i="15"/>
  <c r="AU501" i="15"/>
  <c r="AT501" i="15"/>
  <c r="AS501" i="15"/>
  <c r="AR501" i="15"/>
  <c r="AQ501" i="15"/>
  <c r="AP501" i="15"/>
  <c r="AO501" i="15"/>
  <c r="AN501" i="15"/>
  <c r="AM501" i="15"/>
  <c r="AL501" i="15"/>
  <c r="AK501" i="15"/>
  <c r="AJ501" i="15"/>
  <c r="AI501" i="15"/>
  <c r="AH501" i="15"/>
  <c r="AG501" i="15"/>
  <c r="AF501" i="15"/>
  <c r="AE501" i="15"/>
  <c r="AD501" i="15"/>
  <c r="AC501" i="15"/>
  <c r="AB501" i="15"/>
  <c r="AA501" i="15"/>
  <c r="Z501" i="15"/>
  <c r="Y501" i="15"/>
  <c r="X501" i="15"/>
  <c r="W501" i="15"/>
  <c r="V501" i="15"/>
  <c r="U501" i="15"/>
  <c r="T501" i="15"/>
  <c r="S501" i="15"/>
  <c r="R501" i="15"/>
  <c r="Q501" i="15"/>
  <c r="P501" i="15"/>
  <c r="O501" i="15"/>
  <c r="N501" i="15"/>
  <c r="M501" i="15"/>
  <c r="L501" i="15"/>
  <c r="K501" i="15"/>
  <c r="J501" i="15"/>
  <c r="I501" i="15"/>
  <c r="H501" i="15"/>
  <c r="G501" i="15"/>
  <c r="F501" i="15"/>
  <c r="E501" i="15"/>
  <c r="AV497" i="15"/>
  <c r="AU497" i="15"/>
  <c r="AT497" i="15"/>
  <c r="AS497" i="15"/>
  <c r="AR497" i="15"/>
  <c r="AQ497" i="15"/>
  <c r="AP497" i="15"/>
  <c r="AO497" i="15"/>
  <c r="AN497" i="15"/>
  <c r="AM497" i="15"/>
  <c r="AL497" i="15"/>
  <c r="AK497" i="15"/>
  <c r="AJ497" i="15"/>
  <c r="AI497" i="15"/>
  <c r="AH497" i="15"/>
  <c r="AG497" i="15"/>
  <c r="AF497" i="15"/>
  <c r="AE497" i="15"/>
  <c r="AD497" i="15"/>
  <c r="AC497" i="15"/>
  <c r="AB497" i="15"/>
  <c r="AA497" i="15"/>
  <c r="Z497" i="15"/>
  <c r="Y497" i="15"/>
  <c r="X497" i="15"/>
  <c r="W497" i="15"/>
  <c r="V497" i="15"/>
  <c r="U497" i="15"/>
  <c r="T497" i="15"/>
  <c r="S497" i="15"/>
  <c r="R497" i="15"/>
  <c r="Q497" i="15"/>
  <c r="P497" i="15"/>
  <c r="O497" i="15"/>
  <c r="N497" i="15"/>
  <c r="M497" i="15"/>
  <c r="L497" i="15"/>
  <c r="K497" i="15"/>
  <c r="J497" i="15"/>
  <c r="I497" i="15"/>
  <c r="H497" i="15"/>
  <c r="G497" i="15"/>
  <c r="F497" i="15"/>
  <c r="E497" i="15"/>
  <c r="D497" i="15"/>
  <c r="B496" i="15"/>
  <c r="B481" i="15"/>
  <c r="E480" i="5" s="1"/>
  <c r="B479" i="15"/>
  <c r="B477" i="15"/>
  <c r="B475" i="15"/>
  <c r="E477" i="5" s="1"/>
  <c r="B473" i="15"/>
  <c r="E476" i="5" s="1"/>
  <c r="AV471" i="15"/>
  <c r="AU471" i="15"/>
  <c r="AT471" i="15"/>
  <c r="AS471" i="15"/>
  <c r="AR471" i="15"/>
  <c r="AQ471" i="15"/>
  <c r="AP471" i="15"/>
  <c r="AO471" i="15"/>
  <c r="AN471" i="15"/>
  <c r="AM471" i="15"/>
  <c r="AL471" i="15"/>
  <c r="AK471" i="15"/>
  <c r="AJ471" i="15"/>
  <c r="AI471" i="15"/>
  <c r="AH471" i="15"/>
  <c r="AG471" i="15"/>
  <c r="AF471" i="15"/>
  <c r="AE471" i="15"/>
  <c r="AD471" i="15"/>
  <c r="AC471" i="15"/>
  <c r="AB471" i="15"/>
  <c r="AA471" i="15"/>
  <c r="Z471" i="15"/>
  <c r="Y471" i="15"/>
  <c r="X471" i="15"/>
  <c r="W471" i="15"/>
  <c r="V471" i="15"/>
  <c r="U471" i="15"/>
  <c r="T471" i="15"/>
  <c r="S471" i="15"/>
  <c r="R471" i="15"/>
  <c r="Q471" i="15"/>
  <c r="P471" i="15"/>
  <c r="O471" i="15"/>
  <c r="N471" i="15"/>
  <c r="M471" i="15"/>
  <c r="L471" i="15"/>
  <c r="K471" i="15"/>
  <c r="J471" i="15"/>
  <c r="I471" i="15"/>
  <c r="H471" i="15"/>
  <c r="G471" i="15"/>
  <c r="F471" i="15"/>
  <c r="E471" i="15"/>
  <c r="AV467" i="15"/>
  <c r="AU467" i="15"/>
  <c r="AT467" i="15"/>
  <c r="AS467" i="15"/>
  <c r="AR467" i="15"/>
  <c r="AQ467" i="15"/>
  <c r="AP467" i="15"/>
  <c r="AO467" i="15"/>
  <c r="AN467" i="15"/>
  <c r="AM467" i="15"/>
  <c r="AL467" i="15"/>
  <c r="AK467" i="15"/>
  <c r="AJ467" i="15"/>
  <c r="AI467" i="15"/>
  <c r="AH467" i="15"/>
  <c r="AG467" i="15"/>
  <c r="AF467" i="15"/>
  <c r="AE467" i="15"/>
  <c r="AD467" i="15"/>
  <c r="AC467" i="15"/>
  <c r="AB467" i="15"/>
  <c r="AA467" i="15"/>
  <c r="Z467" i="15"/>
  <c r="Y467" i="15"/>
  <c r="X467" i="15"/>
  <c r="W467" i="15"/>
  <c r="V467" i="15"/>
  <c r="U467" i="15"/>
  <c r="T467" i="15"/>
  <c r="S467" i="15"/>
  <c r="R467" i="15"/>
  <c r="Q467" i="15"/>
  <c r="P467" i="15"/>
  <c r="O467" i="15"/>
  <c r="N467" i="15"/>
  <c r="M467" i="15"/>
  <c r="L467" i="15"/>
  <c r="K467" i="15"/>
  <c r="J467" i="15"/>
  <c r="I467" i="15"/>
  <c r="H467" i="15"/>
  <c r="G467" i="15"/>
  <c r="F467" i="15"/>
  <c r="E467" i="15"/>
  <c r="D467" i="15"/>
  <c r="B466" i="15"/>
  <c r="B451" i="15"/>
  <c r="E450" i="5" s="1"/>
  <c r="B449" i="15"/>
  <c r="B447" i="15"/>
  <c r="B445" i="15"/>
  <c r="E447" i="5" s="1"/>
  <c r="B443" i="15"/>
  <c r="E446" i="5" s="1"/>
  <c r="AV441" i="15"/>
  <c r="AU441" i="15"/>
  <c r="AT441" i="15"/>
  <c r="AS441" i="15"/>
  <c r="AR441" i="15"/>
  <c r="AQ441" i="15"/>
  <c r="AP441" i="15"/>
  <c r="AO441" i="15"/>
  <c r="AN441" i="15"/>
  <c r="AM441" i="15"/>
  <c r="AL441" i="15"/>
  <c r="AK441" i="15"/>
  <c r="AJ441" i="15"/>
  <c r="AI441" i="15"/>
  <c r="AH441" i="15"/>
  <c r="AG441" i="15"/>
  <c r="AF441" i="15"/>
  <c r="AE441" i="15"/>
  <c r="AD441" i="15"/>
  <c r="AC441" i="15"/>
  <c r="AB441" i="15"/>
  <c r="AA441" i="15"/>
  <c r="Z441" i="15"/>
  <c r="Y441" i="15"/>
  <c r="X441" i="15"/>
  <c r="W441" i="15"/>
  <c r="V441" i="15"/>
  <c r="U441" i="15"/>
  <c r="T441" i="15"/>
  <c r="S441" i="15"/>
  <c r="R441" i="15"/>
  <c r="Q441" i="15"/>
  <c r="P441" i="15"/>
  <c r="O441" i="15"/>
  <c r="N441" i="15"/>
  <c r="M441" i="15"/>
  <c r="L441" i="15"/>
  <c r="K441" i="15"/>
  <c r="J441" i="15"/>
  <c r="I441" i="15"/>
  <c r="H441" i="15"/>
  <c r="G441" i="15"/>
  <c r="F441" i="15"/>
  <c r="E441" i="15"/>
  <c r="AV437" i="15"/>
  <c r="AU437" i="15"/>
  <c r="AT437" i="15"/>
  <c r="AS437" i="15"/>
  <c r="AR437" i="15"/>
  <c r="AQ437" i="15"/>
  <c r="AP437" i="15"/>
  <c r="AO437" i="15"/>
  <c r="AN437" i="15"/>
  <c r="AM437" i="15"/>
  <c r="AL437" i="15"/>
  <c r="AK437" i="15"/>
  <c r="AJ437" i="15"/>
  <c r="AI437" i="15"/>
  <c r="AH437" i="15"/>
  <c r="AG437" i="15"/>
  <c r="AF437" i="15"/>
  <c r="AE437" i="15"/>
  <c r="AD437" i="15"/>
  <c r="AC437" i="15"/>
  <c r="AB437" i="15"/>
  <c r="AA437" i="15"/>
  <c r="Z437" i="15"/>
  <c r="Y437" i="15"/>
  <c r="X437" i="15"/>
  <c r="W437" i="15"/>
  <c r="V437" i="15"/>
  <c r="U437" i="15"/>
  <c r="T437" i="15"/>
  <c r="S437" i="15"/>
  <c r="R437" i="15"/>
  <c r="Q437" i="15"/>
  <c r="P437" i="15"/>
  <c r="O437" i="15"/>
  <c r="N437" i="15"/>
  <c r="M437" i="15"/>
  <c r="L437" i="15"/>
  <c r="K437" i="15"/>
  <c r="J437" i="15"/>
  <c r="I437" i="15"/>
  <c r="H437" i="15"/>
  <c r="G437" i="15"/>
  <c r="F437" i="15"/>
  <c r="E437" i="15"/>
  <c r="D437" i="15"/>
  <c r="B436" i="15"/>
  <c r="B421" i="15"/>
  <c r="E420" i="5" s="1"/>
  <c r="B419" i="15"/>
  <c r="B417" i="15"/>
  <c r="B415" i="15"/>
  <c r="E417" i="5" s="1"/>
  <c r="B413" i="15"/>
  <c r="E416" i="5" s="1"/>
  <c r="AV411" i="15"/>
  <c r="AU411" i="15"/>
  <c r="AT411" i="15"/>
  <c r="AS411" i="15"/>
  <c r="AR411" i="15"/>
  <c r="AQ411" i="15"/>
  <c r="AP411" i="15"/>
  <c r="AO411" i="15"/>
  <c r="AN411" i="15"/>
  <c r="AM411" i="15"/>
  <c r="AL411" i="15"/>
  <c r="AK411" i="15"/>
  <c r="AJ411" i="15"/>
  <c r="AI411" i="15"/>
  <c r="AH411" i="15"/>
  <c r="AG411" i="15"/>
  <c r="AF411" i="15"/>
  <c r="AE411" i="15"/>
  <c r="AD411" i="15"/>
  <c r="AC411" i="15"/>
  <c r="AB411" i="15"/>
  <c r="AA411" i="15"/>
  <c r="Z411" i="15"/>
  <c r="Y411" i="15"/>
  <c r="X411" i="15"/>
  <c r="W411" i="15"/>
  <c r="V411" i="15"/>
  <c r="U411" i="15"/>
  <c r="T411" i="15"/>
  <c r="S411" i="15"/>
  <c r="R411" i="15"/>
  <c r="Q411" i="15"/>
  <c r="P411" i="15"/>
  <c r="O411" i="15"/>
  <c r="N411" i="15"/>
  <c r="M411" i="15"/>
  <c r="L411" i="15"/>
  <c r="K411" i="15"/>
  <c r="J411" i="15"/>
  <c r="I411" i="15"/>
  <c r="H411" i="15"/>
  <c r="G411" i="15"/>
  <c r="F411" i="15"/>
  <c r="E411" i="15"/>
  <c r="D411" i="15"/>
  <c r="AV407" i="15"/>
  <c r="AU407" i="15"/>
  <c r="AT407" i="15"/>
  <c r="AS407" i="15"/>
  <c r="AR407" i="15"/>
  <c r="AQ407" i="15"/>
  <c r="AP407" i="15"/>
  <c r="AO407" i="15"/>
  <c r="AN407" i="15"/>
  <c r="AM407" i="15"/>
  <c r="AL407" i="15"/>
  <c r="AK407" i="15"/>
  <c r="AJ407" i="15"/>
  <c r="AI407" i="15"/>
  <c r="AH407" i="15"/>
  <c r="AG407" i="15"/>
  <c r="AF407" i="15"/>
  <c r="AE407" i="15"/>
  <c r="AD407" i="15"/>
  <c r="AC407" i="15"/>
  <c r="AB407" i="15"/>
  <c r="AA407" i="15"/>
  <c r="Z407" i="15"/>
  <c r="Y407" i="15"/>
  <c r="X407" i="15"/>
  <c r="W407" i="15"/>
  <c r="V407" i="15"/>
  <c r="U407" i="15"/>
  <c r="T407" i="15"/>
  <c r="S407" i="15"/>
  <c r="R407" i="15"/>
  <c r="Q407" i="15"/>
  <c r="P407" i="15"/>
  <c r="O407" i="15"/>
  <c r="N407" i="15"/>
  <c r="M407" i="15"/>
  <c r="L407" i="15"/>
  <c r="K407" i="15"/>
  <c r="J407" i="15"/>
  <c r="I407" i="15"/>
  <c r="H407" i="15"/>
  <c r="G407" i="15"/>
  <c r="F407" i="15"/>
  <c r="E407" i="15"/>
  <c r="B406" i="15"/>
  <c r="B391" i="15"/>
  <c r="E390" i="5" s="1"/>
  <c r="B389" i="15"/>
  <c r="B387" i="15"/>
  <c r="B385" i="15"/>
  <c r="E387" i="5" s="1"/>
  <c r="B383" i="15"/>
  <c r="E386" i="5" s="1"/>
  <c r="AV381" i="15"/>
  <c r="AU381" i="15"/>
  <c r="AT381" i="15"/>
  <c r="AS381" i="15"/>
  <c r="AR381" i="15"/>
  <c r="AQ381" i="15"/>
  <c r="AP381" i="15"/>
  <c r="AO381" i="15"/>
  <c r="AN381" i="15"/>
  <c r="AM381" i="15"/>
  <c r="AL381" i="15"/>
  <c r="AK381" i="15"/>
  <c r="AJ381" i="15"/>
  <c r="AI381" i="15"/>
  <c r="AH381" i="15"/>
  <c r="AG381" i="15"/>
  <c r="AF381" i="15"/>
  <c r="AE381" i="15"/>
  <c r="AD381" i="15"/>
  <c r="AC381" i="15"/>
  <c r="AB381" i="15"/>
  <c r="AA381" i="15"/>
  <c r="Z381" i="15"/>
  <c r="Y381" i="15"/>
  <c r="X381" i="15"/>
  <c r="W381" i="15"/>
  <c r="V381" i="15"/>
  <c r="U381" i="15"/>
  <c r="T381" i="15"/>
  <c r="S381" i="15"/>
  <c r="R381" i="15"/>
  <c r="Q381" i="15"/>
  <c r="P381" i="15"/>
  <c r="O381" i="15"/>
  <c r="N381" i="15"/>
  <c r="M381" i="15"/>
  <c r="L381" i="15"/>
  <c r="K381" i="15"/>
  <c r="J381" i="15"/>
  <c r="I381" i="15"/>
  <c r="H381" i="15"/>
  <c r="G381" i="15"/>
  <c r="F381" i="15"/>
  <c r="E381" i="15"/>
  <c r="AV377" i="15"/>
  <c r="AU377" i="15"/>
  <c r="AT377" i="15"/>
  <c r="AS377" i="15"/>
  <c r="AR377" i="15"/>
  <c r="AQ377" i="15"/>
  <c r="AP377" i="15"/>
  <c r="AO377" i="15"/>
  <c r="AN377" i="15"/>
  <c r="AM377" i="15"/>
  <c r="AL377" i="15"/>
  <c r="AK377" i="15"/>
  <c r="AJ377" i="15"/>
  <c r="AI377" i="15"/>
  <c r="AH377" i="15"/>
  <c r="AG377" i="15"/>
  <c r="AF377" i="15"/>
  <c r="AE377" i="15"/>
  <c r="AD377" i="15"/>
  <c r="AC377" i="15"/>
  <c r="AB377" i="15"/>
  <c r="AA377" i="15"/>
  <c r="Z377" i="15"/>
  <c r="Y377" i="15"/>
  <c r="X377" i="15"/>
  <c r="W377" i="15"/>
  <c r="V377" i="15"/>
  <c r="U377" i="15"/>
  <c r="T377" i="15"/>
  <c r="S377" i="15"/>
  <c r="R377" i="15"/>
  <c r="Q377" i="15"/>
  <c r="P377" i="15"/>
  <c r="O377" i="15"/>
  <c r="N377" i="15"/>
  <c r="M377" i="15"/>
  <c r="L377" i="15"/>
  <c r="K377" i="15"/>
  <c r="J377" i="15"/>
  <c r="I377" i="15"/>
  <c r="H377" i="15"/>
  <c r="G377" i="15"/>
  <c r="F377" i="15"/>
  <c r="E377" i="15"/>
  <c r="D377" i="15"/>
  <c r="B376" i="15"/>
  <c r="B361" i="15"/>
  <c r="E360" i="5" s="1"/>
  <c r="B359" i="15"/>
  <c r="E359" i="5" s="1"/>
  <c r="B357" i="15"/>
  <c r="B355" i="15"/>
  <c r="E357" i="5" s="1"/>
  <c r="B353" i="15"/>
  <c r="E356" i="5" s="1"/>
  <c r="AV351" i="15"/>
  <c r="AU351" i="15"/>
  <c r="AT351" i="15"/>
  <c r="AS351" i="15"/>
  <c r="AR351" i="15"/>
  <c r="AQ351" i="15"/>
  <c r="AP351" i="15"/>
  <c r="AO351" i="15"/>
  <c r="AN351" i="15"/>
  <c r="AM351" i="15"/>
  <c r="AL351" i="15"/>
  <c r="AK351" i="15"/>
  <c r="AJ351" i="15"/>
  <c r="AI351" i="15"/>
  <c r="AH351" i="15"/>
  <c r="AG351" i="15"/>
  <c r="AF351" i="15"/>
  <c r="AE351" i="15"/>
  <c r="AD351" i="15"/>
  <c r="AC351" i="15"/>
  <c r="AB351" i="15"/>
  <c r="AA351" i="15"/>
  <c r="Z351" i="15"/>
  <c r="Y351" i="15"/>
  <c r="X351" i="15"/>
  <c r="W351" i="15"/>
  <c r="V351" i="15"/>
  <c r="U351" i="15"/>
  <c r="T351" i="15"/>
  <c r="S351" i="15"/>
  <c r="R351" i="15"/>
  <c r="Q351" i="15"/>
  <c r="P351" i="15"/>
  <c r="O351" i="15"/>
  <c r="N351" i="15"/>
  <c r="M351" i="15"/>
  <c r="L351" i="15"/>
  <c r="K351" i="15"/>
  <c r="J351" i="15"/>
  <c r="I351" i="15"/>
  <c r="H351" i="15"/>
  <c r="G351" i="15"/>
  <c r="F351" i="15"/>
  <c r="E351" i="15"/>
  <c r="AV347" i="15"/>
  <c r="AU347" i="15"/>
  <c r="AT347" i="15"/>
  <c r="AS347" i="15"/>
  <c r="AR347" i="15"/>
  <c r="AQ347" i="15"/>
  <c r="AP347" i="15"/>
  <c r="AO347" i="15"/>
  <c r="AN347" i="15"/>
  <c r="AM347" i="15"/>
  <c r="AL347" i="15"/>
  <c r="AK347" i="15"/>
  <c r="AJ347" i="15"/>
  <c r="AI347" i="15"/>
  <c r="AH347" i="15"/>
  <c r="AG347" i="15"/>
  <c r="AF347" i="15"/>
  <c r="AE347" i="15"/>
  <c r="AD347" i="15"/>
  <c r="AC347" i="15"/>
  <c r="AB347" i="15"/>
  <c r="AA347" i="15"/>
  <c r="Z347" i="15"/>
  <c r="Y347" i="15"/>
  <c r="X347" i="15"/>
  <c r="W347" i="15"/>
  <c r="V347" i="15"/>
  <c r="U347" i="15"/>
  <c r="T347" i="15"/>
  <c r="S347" i="15"/>
  <c r="R347" i="15"/>
  <c r="Q347" i="15"/>
  <c r="P347" i="15"/>
  <c r="O347" i="15"/>
  <c r="N347" i="15"/>
  <c r="M347" i="15"/>
  <c r="L347" i="15"/>
  <c r="K347" i="15"/>
  <c r="J347" i="15"/>
  <c r="I347" i="15"/>
  <c r="H347" i="15"/>
  <c r="G347" i="15"/>
  <c r="F347" i="15"/>
  <c r="E347" i="15"/>
  <c r="D347" i="15"/>
  <c r="B346" i="15"/>
  <c r="B331" i="15"/>
  <c r="E330" i="5" s="1"/>
  <c r="B329" i="15"/>
  <c r="E329" i="5" s="1"/>
  <c r="B327" i="15"/>
  <c r="B325" i="15"/>
  <c r="E327" i="5" s="1"/>
  <c r="B323" i="15"/>
  <c r="E326" i="5" s="1"/>
  <c r="AV321"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AV317"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B316" i="15"/>
  <c r="B301" i="15"/>
  <c r="E300" i="5" s="1"/>
  <c r="B299" i="15"/>
  <c r="B297" i="15"/>
  <c r="B295" i="15"/>
  <c r="E297" i="5" s="1"/>
  <c r="B293" i="15"/>
  <c r="E296" i="5" s="1"/>
  <c r="AV291"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AV287"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B286" i="15"/>
  <c r="B271" i="15"/>
  <c r="E270" i="5" s="1"/>
  <c r="B269" i="15"/>
  <c r="E269" i="5" s="1"/>
  <c r="B267" i="15"/>
  <c r="E268" i="5" s="1"/>
  <c r="B265" i="15"/>
  <c r="E267" i="5" s="1"/>
  <c r="B263" i="15"/>
  <c r="E266" i="5" s="1"/>
  <c r="AV261" i="15"/>
  <c r="AU261" i="15"/>
  <c r="AT261" i="15"/>
  <c r="AS261" i="15"/>
  <c r="AR261" i="15"/>
  <c r="AQ261" i="15"/>
  <c r="AP261" i="15"/>
  <c r="AO261" i="15"/>
  <c r="AN261" i="15"/>
  <c r="AM261" i="15"/>
  <c r="AL261"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G261" i="15"/>
  <c r="F261" i="15"/>
  <c r="E261" i="15"/>
  <c r="AV257" i="15"/>
  <c r="AU257" i="15"/>
  <c r="AT257" i="15"/>
  <c r="AS257" i="15"/>
  <c r="AR257" i="15"/>
  <c r="AQ257" i="15"/>
  <c r="AP257" i="15"/>
  <c r="AO257" i="15"/>
  <c r="AN257" i="15"/>
  <c r="AM257" i="15"/>
  <c r="AL257"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G257" i="15"/>
  <c r="F257" i="15"/>
  <c r="E257" i="15"/>
  <c r="D257" i="15"/>
  <c r="B256" i="15"/>
  <c r="B241" i="15"/>
  <c r="E240" i="5" s="1"/>
  <c r="B239" i="15"/>
  <c r="E239" i="5" s="1"/>
  <c r="B237" i="15"/>
  <c r="E238" i="5" s="1"/>
  <c r="B235" i="15"/>
  <c r="E237" i="5" s="1"/>
  <c r="B233" i="15"/>
  <c r="E236" i="5" s="1"/>
  <c r="AV231" i="15"/>
  <c r="AU231" i="15"/>
  <c r="AT231" i="15"/>
  <c r="AS231" i="15"/>
  <c r="AR231" i="15"/>
  <c r="AQ231" i="15"/>
  <c r="AP231" i="15"/>
  <c r="AO231" i="15"/>
  <c r="AN231" i="15"/>
  <c r="AM231" i="15"/>
  <c r="AL231"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G231" i="15"/>
  <c r="F231" i="15"/>
  <c r="E231" i="15"/>
  <c r="AV227" i="15"/>
  <c r="AU227" i="15"/>
  <c r="AT227" i="15"/>
  <c r="AS227" i="15"/>
  <c r="AR227" i="15"/>
  <c r="AQ227" i="15"/>
  <c r="AP227" i="15"/>
  <c r="AO227" i="15"/>
  <c r="AN227" i="15"/>
  <c r="AM227" i="15"/>
  <c r="AL227" i="15"/>
  <c r="AK227" i="15"/>
  <c r="AJ227" i="15"/>
  <c r="AI227" i="15"/>
  <c r="AH227" i="15"/>
  <c r="AG227" i="15"/>
  <c r="AF227" i="15"/>
  <c r="AE227" i="15"/>
  <c r="AD227" i="15"/>
  <c r="AC227" i="15"/>
  <c r="AB227" i="15"/>
  <c r="AA227" i="15"/>
  <c r="Z227" i="15"/>
  <c r="Y227" i="15"/>
  <c r="X227" i="15"/>
  <c r="W227" i="15"/>
  <c r="V227" i="15"/>
  <c r="U227" i="15"/>
  <c r="T227" i="15"/>
  <c r="S227" i="15"/>
  <c r="R227" i="15"/>
  <c r="Q227" i="15"/>
  <c r="P227" i="15"/>
  <c r="O227" i="15"/>
  <c r="N227" i="15"/>
  <c r="M227" i="15"/>
  <c r="L227" i="15"/>
  <c r="K227" i="15"/>
  <c r="J227" i="15"/>
  <c r="I227" i="15"/>
  <c r="H227" i="15"/>
  <c r="G227" i="15"/>
  <c r="F227" i="15"/>
  <c r="E227" i="15"/>
  <c r="D227" i="15"/>
  <c r="B226" i="15"/>
  <c r="B211" i="15"/>
  <c r="E210" i="5" s="1"/>
  <c r="B209" i="15"/>
  <c r="E209" i="5" s="1"/>
  <c r="B207" i="15"/>
  <c r="B205" i="15"/>
  <c r="E207" i="5" s="1"/>
  <c r="B203" i="15"/>
  <c r="E206" i="5" s="1"/>
  <c r="AV201" i="15"/>
  <c r="AU201" i="15"/>
  <c r="AT201" i="15"/>
  <c r="AS201" i="15"/>
  <c r="AR201" i="15"/>
  <c r="AQ201" i="15"/>
  <c r="AP201" i="15"/>
  <c r="AO201" i="15"/>
  <c r="AN201" i="15"/>
  <c r="AM201" i="15"/>
  <c r="AL201" i="15"/>
  <c r="AK201" i="15"/>
  <c r="AJ201" i="15"/>
  <c r="AI201" i="15"/>
  <c r="AH201" i="15"/>
  <c r="AG201" i="15"/>
  <c r="AF201" i="15"/>
  <c r="AE201" i="15"/>
  <c r="AD201" i="15"/>
  <c r="AC201" i="15"/>
  <c r="AB201" i="15"/>
  <c r="AA201" i="15"/>
  <c r="Z201" i="15"/>
  <c r="Y201" i="15"/>
  <c r="X201" i="15"/>
  <c r="W201" i="15"/>
  <c r="V201" i="15"/>
  <c r="U201" i="15"/>
  <c r="T201" i="15"/>
  <c r="S201" i="15"/>
  <c r="R201" i="15"/>
  <c r="Q201" i="15"/>
  <c r="P201" i="15"/>
  <c r="O201" i="15"/>
  <c r="N201" i="15"/>
  <c r="M201" i="15"/>
  <c r="L201" i="15"/>
  <c r="K201" i="15"/>
  <c r="J201" i="15"/>
  <c r="I201" i="15"/>
  <c r="H201" i="15"/>
  <c r="G201" i="15"/>
  <c r="F201" i="15"/>
  <c r="E201" i="15"/>
  <c r="AV197" i="15"/>
  <c r="AU197" i="15"/>
  <c r="AT197" i="15"/>
  <c r="AS197" i="15"/>
  <c r="AR197" i="15"/>
  <c r="AQ197" i="15"/>
  <c r="AP197" i="15"/>
  <c r="AO197" i="15"/>
  <c r="AN197" i="15"/>
  <c r="AM197" i="15"/>
  <c r="AL197" i="15"/>
  <c r="AK197" i="15"/>
  <c r="AJ197" i="15"/>
  <c r="AI197" i="15"/>
  <c r="AH197" i="15"/>
  <c r="AG197" i="15"/>
  <c r="AF197" i="15"/>
  <c r="AE197" i="15"/>
  <c r="AD197" i="15"/>
  <c r="AC197" i="15"/>
  <c r="AB197" i="15"/>
  <c r="AA197" i="15"/>
  <c r="Z197" i="15"/>
  <c r="Y197" i="15"/>
  <c r="X197" i="15"/>
  <c r="W197" i="15"/>
  <c r="V197" i="15"/>
  <c r="U197" i="15"/>
  <c r="T197" i="15"/>
  <c r="S197" i="15"/>
  <c r="R197" i="15"/>
  <c r="Q197" i="15"/>
  <c r="P197" i="15"/>
  <c r="O197" i="15"/>
  <c r="N197" i="15"/>
  <c r="M197" i="15"/>
  <c r="L197" i="15"/>
  <c r="K197" i="15"/>
  <c r="J197" i="15"/>
  <c r="I197" i="15"/>
  <c r="H197" i="15"/>
  <c r="G197" i="15"/>
  <c r="F197" i="15"/>
  <c r="E197" i="15"/>
  <c r="D197" i="15"/>
  <c r="B196" i="15"/>
  <c r="B181" i="15"/>
  <c r="E180" i="5" s="1"/>
  <c r="B179" i="15"/>
  <c r="E179" i="5" s="1"/>
  <c r="B177" i="15"/>
  <c r="E178" i="5" s="1"/>
  <c r="B175" i="15"/>
  <c r="E177" i="5" s="1"/>
  <c r="B173" i="15"/>
  <c r="E176" i="5" s="1"/>
  <c r="AV171" i="15"/>
  <c r="AU171" i="15"/>
  <c r="AT171" i="15"/>
  <c r="AS171" i="15"/>
  <c r="AR171" i="15"/>
  <c r="AQ171" i="15"/>
  <c r="AP171" i="15"/>
  <c r="AO171" i="15"/>
  <c r="AN171" i="15"/>
  <c r="AM171" i="15"/>
  <c r="AL171"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G171" i="15"/>
  <c r="F171" i="15"/>
  <c r="E171"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B166" i="15"/>
  <c r="B151" i="15"/>
  <c r="E150" i="5" s="1"/>
  <c r="B149" i="15"/>
  <c r="B147" i="15"/>
  <c r="B145" i="15"/>
  <c r="E147" i="5" s="1"/>
  <c r="B143" i="15"/>
  <c r="E146" i="5" s="1"/>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B136" i="15"/>
  <c r="B121" i="15"/>
  <c r="E120" i="5" s="1"/>
  <c r="B119" i="15"/>
  <c r="E119" i="5" s="1"/>
  <c r="B117" i="15"/>
  <c r="E118" i="5" s="1"/>
  <c r="B115" i="15"/>
  <c r="E117" i="5" s="1"/>
  <c r="B113" i="15"/>
  <c r="E116" i="5" s="1"/>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B106" i="15"/>
  <c r="B91" i="15"/>
  <c r="E90" i="5" s="1"/>
  <c r="B89" i="15"/>
  <c r="E89" i="5" s="1"/>
  <c r="B87" i="15"/>
  <c r="E88" i="5" s="1"/>
  <c r="B85" i="15"/>
  <c r="E87" i="5" s="1"/>
  <c r="B83" i="15"/>
  <c r="E86" i="5" s="1"/>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B76" i="15"/>
  <c r="B61" i="15"/>
  <c r="E60" i="5" s="1"/>
  <c r="B59" i="15"/>
  <c r="E59" i="5" s="1"/>
  <c r="B57" i="15"/>
  <c r="B55" i="15"/>
  <c r="E57" i="5" s="1"/>
  <c r="B53" i="15"/>
  <c r="E56" i="5" s="1"/>
  <c r="B46" i="15"/>
  <c r="I27" i="5" l="1"/>
  <c r="F36" i="5" s="1"/>
  <c r="D11" i="15" s="1"/>
  <c r="I28" i="5"/>
  <c r="Z24" i="5"/>
  <c r="K32" i="5"/>
  <c r="W267" i="5"/>
  <c r="X267" i="5" s="1"/>
  <c r="V267" i="5"/>
  <c r="W266" i="5"/>
  <c r="X266" i="5" s="1"/>
  <c r="B266" i="5" s="1"/>
  <c r="C266" i="5" s="1"/>
  <c r="W297" i="5"/>
  <c r="X297" i="5" s="1"/>
  <c r="B297" i="5" s="1"/>
  <c r="C297" i="5" s="1"/>
  <c r="V359" i="5"/>
  <c r="W359" i="5"/>
  <c r="X359" i="5" s="1"/>
  <c r="W390" i="5"/>
  <c r="X390" i="5" s="1"/>
  <c r="V390" i="5"/>
  <c r="V300" i="5"/>
  <c r="W300" i="5"/>
  <c r="X300" i="5" s="1"/>
  <c r="W596" i="5"/>
  <c r="X596" i="5" s="1"/>
  <c r="B596" i="5" s="1"/>
  <c r="C596" i="5" s="1"/>
  <c r="V566" i="5"/>
  <c r="W566" i="5"/>
  <c r="X566" i="5" s="1"/>
  <c r="V597" i="5"/>
  <c r="W597" i="5"/>
  <c r="X597" i="5" s="1"/>
  <c r="W237" i="5"/>
  <c r="X237" i="5" s="1"/>
  <c r="V330" i="5"/>
  <c r="W330" i="5"/>
  <c r="X330" i="5" s="1"/>
  <c r="V207" i="5"/>
  <c r="W207" i="5"/>
  <c r="X207" i="5" s="1"/>
  <c r="W177" i="5"/>
  <c r="X177" i="5" s="1"/>
  <c r="V536" i="5"/>
  <c r="W536" i="5"/>
  <c r="X536" i="5" s="1"/>
  <c r="V567" i="5"/>
  <c r="W567" i="5"/>
  <c r="X567" i="5" s="1"/>
  <c r="W506" i="5"/>
  <c r="X506" i="5" s="1"/>
  <c r="W537" i="5"/>
  <c r="X537" i="5" s="1"/>
  <c r="V537" i="5"/>
  <c r="W329" i="5"/>
  <c r="X329" i="5" s="1"/>
  <c r="V329" i="5"/>
  <c r="W146" i="5"/>
  <c r="V476" i="5"/>
  <c r="W476" i="5"/>
  <c r="X476" i="5" s="1"/>
  <c r="W507" i="5"/>
  <c r="X507" i="5" s="1"/>
  <c r="V507" i="5"/>
  <c r="V600" i="5"/>
  <c r="W600" i="5"/>
  <c r="X600" i="5" s="1"/>
  <c r="V446" i="5"/>
  <c r="W446" i="5"/>
  <c r="X446" i="5" s="1"/>
  <c r="V477" i="5"/>
  <c r="W477" i="5"/>
  <c r="X477" i="5" s="1"/>
  <c r="W570" i="5"/>
  <c r="X570" i="5" s="1"/>
  <c r="V570" i="5"/>
  <c r="W236" i="5"/>
  <c r="X236" i="5" s="1"/>
  <c r="W206" i="5"/>
  <c r="X206" i="5" s="1"/>
  <c r="W269" i="5"/>
  <c r="X269" i="5" s="1"/>
  <c r="V269" i="5"/>
  <c r="W270" i="5"/>
  <c r="X270" i="5" s="1"/>
  <c r="V270" i="5"/>
  <c r="V117" i="5"/>
  <c r="W117" i="5"/>
  <c r="X117" i="5" s="1"/>
  <c r="V210" i="5"/>
  <c r="W210" i="5"/>
  <c r="X210" i="5" s="1"/>
  <c r="W88" i="5"/>
  <c r="X88" i="5" s="1"/>
  <c r="V88" i="5"/>
  <c r="V150" i="5"/>
  <c r="W150" i="5"/>
  <c r="W59" i="5"/>
  <c r="V59" i="5"/>
  <c r="V90" i="5"/>
  <c r="W90" i="5"/>
  <c r="X90" i="5" s="1"/>
  <c r="V60" i="5"/>
  <c r="W60" i="5"/>
  <c r="W416" i="5"/>
  <c r="X416" i="5" s="1"/>
  <c r="V416" i="5"/>
  <c r="V447" i="5"/>
  <c r="W447" i="5"/>
  <c r="X447" i="5" s="1"/>
  <c r="V540" i="5"/>
  <c r="W540" i="5"/>
  <c r="X540" i="5" s="1"/>
  <c r="W147" i="5"/>
  <c r="V86" i="5"/>
  <c r="W86" i="5"/>
  <c r="X86" i="5" s="1"/>
  <c r="W386" i="5"/>
  <c r="X386" i="5" s="1"/>
  <c r="B386" i="5" s="1"/>
  <c r="C386" i="5" s="1"/>
  <c r="W417" i="5"/>
  <c r="X417" i="5" s="1"/>
  <c r="V417" i="5"/>
  <c r="W510" i="5"/>
  <c r="X510" i="5" s="1"/>
  <c r="V510" i="5"/>
  <c r="V268" i="5"/>
  <c r="W268" i="5"/>
  <c r="X268" i="5" s="1"/>
  <c r="W176" i="5"/>
  <c r="X176" i="5" s="1"/>
  <c r="V178" i="5"/>
  <c r="W178" i="5"/>
  <c r="X178" i="5" s="1"/>
  <c r="W209" i="5"/>
  <c r="X209" i="5" s="1"/>
  <c r="V179" i="5"/>
  <c r="W179" i="5"/>
  <c r="X179" i="5" s="1"/>
  <c r="W87" i="5"/>
  <c r="X87" i="5" s="1"/>
  <c r="W57" i="5"/>
  <c r="V89" i="5"/>
  <c r="W89" i="5"/>
  <c r="X89" i="5" s="1"/>
  <c r="W120" i="5"/>
  <c r="X120" i="5" s="1"/>
  <c r="V120" i="5"/>
  <c r="W356" i="5"/>
  <c r="X356" i="5" s="1"/>
  <c r="B356" i="5" s="1"/>
  <c r="C356" i="5" s="1"/>
  <c r="V387" i="5"/>
  <c r="W387" i="5"/>
  <c r="X387" i="5" s="1"/>
  <c r="V480" i="5"/>
  <c r="W480" i="5"/>
  <c r="X480" i="5" s="1"/>
  <c r="V326" i="5"/>
  <c r="W326" i="5"/>
  <c r="X326" i="5" s="1"/>
  <c r="V357" i="5"/>
  <c r="W357" i="5"/>
  <c r="X357" i="5" s="1"/>
  <c r="V450" i="5"/>
  <c r="W450" i="5"/>
  <c r="X450" i="5" s="1"/>
  <c r="V360" i="5"/>
  <c r="W360" i="5"/>
  <c r="X360" i="5" s="1"/>
  <c r="W238" i="5"/>
  <c r="X238" i="5" s="1"/>
  <c r="V238" i="5"/>
  <c r="W239" i="5"/>
  <c r="X239" i="5" s="1"/>
  <c r="V239" i="5"/>
  <c r="W116" i="5"/>
  <c r="X116" i="5" s="1"/>
  <c r="V240" i="5"/>
  <c r="W240" i="5"/>
  <c r="X240" i="5" s="1"/>
  <c r="W56" i="5"/>
  <c r="V118" i="5"/>
  <c r="W118" i="5"/>
  <c r="X118" i="5" s="1"/>
  <c r="V180" i="5"/>
  <c r="W180" i="5"/>
  <c r="X180" i="5" s="1"/>
  <c r="W119" i="5"/>
  <c r="X119" i="5" s="1"/>
  <c r="V119" i="5"/>
  <c r="W296" i="5"/>
  <c r="X296" i="5" s="1"/>
  <c r="B296" i="5" s="1"/>
  <c r="C296" i="5" s="1"/>
  <c r="W327" i="5"/>
  <c r="X327" i="5" s="1"/>
  <c r="B327" i="5" s="1"/>
  <c r="C327" i="5" s="1"/>
  <c r="V420" i="5"/>
  <c r="W420" i="5"/>
  <c r="X420" i="5" s="1"/>
  <c r="E58" i="5"/>
  <c r="B420" i="5"/>
  <c r="C420" i="5" s="1"/>
  <c r="B359" i="5"/>
  <c r="C359" i="5" s="1"/>
  <c r="E299" i="5"/>
  <c r="P69" i="5"/>
  <c r="P62" i="5"/>
  <c r="E208" i="5"/>
  <c r="B270" i="5"/>
  <c r="C270" i="5" s="1"/>
  <c r="P58" i="5"/>
  <c r="E148" i="5"/>
  <c r="B566" i="5"/>
  <c r="C566" i="5" s="1"/>
  <c r="E568" i="5"/>
  <c r="P94" i="5"/>
  <c r="E328" i="5"/>
  <c r="P70" i="5"/>
  <c r="E538" i="5"/>
  <c r="P92" i="5"/>
  <c r="E569" i="5"/>
  <c r="P95" i="5"/>
  <c r="B600" i="5"/>
  <c r="C600" i="5" s="1"/>
  <c r="E508" i="5"/>
  <c r="P90" i="5"/>
  <c r="E539" i="5"/>
  <c r="P93" i="5"/>
  <c r="B570" i="5"/>
  <c r="C570" i="5" s="1"/>
  <c r="B291" i="15"/>
  <c r="E295" i="5" s="1"/>
  <c r="P59" i="5"/>
  <c r="E149" i="5"/>
  <c r="B416" i="5"/>
  <c r="C416" i="5" s="1"/>
  <c r="P88" i="5"/>
  <c r="E478" i="5"/>
  <c r="E509" i="5"/>
  <c r="P91" i="5"/>
  <c r="B591" i="15"/>
  <c r="E595" i="5" s="1"/>
  <c r="B330" i="5"/>
  <c r="C330" i="5" s="1"/>
  <c r="B141" i="15"/>
  <c r="E145" i="5" s="1"/>
  <c r="B417" i="5"/>
  <c r="C417" i="5" s="1"/>
  <c r="E448" i="5"/>
  <c r="P86" i="5"/>
  <c r="P89" i="5"/>
  <c r="E479" i="5"/>
  <c r="B268" i="5"/>
  <c r="C268" i="5" s="1"/>
  <c r="B171" i="15"/>
  <c r="E175" i="5" s="1"/>
  <c r="B387" i="5"/>
  <c r="C387" i="5" s="1"/>
  <c r="E418" i="5"/>
  <c r="P84" i="5"/>
  <c r="P87" i="5"/>
  <c r="E449" i="5"/>
  <c r="B471" i="15"/>
  <c r="E475" i="5" s="1"/>
  <c r="E389" i="5"/>
  <c r="P83" i="5"/>
  <c r="Q83" i="5" s="1"/>
  <c r="B390" i="5"/>
  <c r="C390" i="5" s="1"/>
  <c r="B321" i="15"/>
  <c r="E325" i="5" s="1"/>
  <c r="B269" i="5"/>
  <c r="C269" i="5" s="1"/>
  <c r="B326" i="5"/>
  <c r="C326" i="5" s="1"/>
  <c r="B357" i="5"/>
  <c r="C357" i="5" s="1"/>
  <c r="E388" i="5"/>
  <c r="P82" i="5"/>
  <c r="Q82" i="5" s="1"/>
  <c r="E419" i="5"/>
  <c r="P85" i="5"/>
  <c r="E358" i="5"/>
  <c r="P80" i="5"/>
  <c r="B267" i="5"/>
  <c r="C267" i="5" s="1"/>
  <c r="E298" i="5"/>
  <c r="P68" i="5"/>
  <c r="B329" i="5"/>
  <c r="C329" i="5" s="1"/>
  <c r="B360" i="5"/>
  <c r="C360" i="5" s="1"/>
  <c r="B300" i="5"/>
  <c r="C300" i="5" s="1"/>
  <c r="E599" i="5"/>
  <c r="P97" i="5"/>
  <c r="E598" i="5"/>
  <c r="P96" i="5"/>
  <c r="P66" i="5"/>
  <c r="P67" i="5"/>
  <c r="P64" i="5"/>
  <c r="P65" i="5"/>
  <c r="P63" i="5"/>
  <c r="P61" i="5"/>
  <c r="P60" i="5"/>
  <c r="P56" i="5"/>
  <c r="P57" i="5"/>
  <c r="P55" i="5"/>
  <c r="Q55" i="5" s="1"/>
  <c r="P54" i="5"/>
  <c r="Q54" i="5" s="1"/>
  <c r="P76" i="5"/>
  <c r="Q76" i="5" s="1"/>
  <c r="P52" i="5"/>
  <c r="P53" i="5"/>
  <c r="P78" i="5"/>
  <c r="P79" i="5"/>
  <c r="B231" i="15"/>
  <c r="E235" i="5" s="1"/>
  <c r="B527" i="15"/>
  <c r="B467" i="15"/>
  <c r="E474" i="5" s="1"/>
  <c r="B317" i="15"/>
  <c r="E324" i="5" s="1"/>
  <c r="B347" i="15"/>
  <c r="E354" i="5" s="1"/>
  <c r="B257" i="15"/>
  <c r="B137" i="15"/>
  <c r="B197" i="15"/>
  <c r="B407" i="15"/>
  <c r="E414" i="5" s="1"/>
  <c r="B107" i="15"/>
  <c r="E114" i="5" s="1"/>
  <c r="B411" i="15"/>
  <c r="E415" i="5" s="1"/>
  <c r="B77" i="15"/>
  <c r="E84" i="5" s="1"/>
  <c r="B497" i="15"/>
  <c r="B557" i="15"/>
  <c r="B587" i="15"/>
  <c r="B501" i="15"/>
  <c r="E505" i="5" s="1"/>
  <c r="B531" i="15"/>
  <c r="E535" i="5" s="1"/>
  <c r="B227" i="15"/>
  <c r="E234" i="5" s="1"/>
  <c r="B351" i="15"/>
  <c r="E355" i="5" s="1"/>
  <c r="B287" i="15"/>
  <c r="E294" i="5" s="1"/>
  <c r="B437" i="15"/>
  <c r="B167" i="15"/>
  <c r="E174" i="5" s="1"/>
  <c r="B561" i="15"/>
  <c r="E565" i="5" s="1"/>
  <c r="B81" i="15"/>
  <c r="E85" i="5" s="1"/>
  <c r="B261" i="15"/>
  <c r="E265" i="5" s="1"/>
  <c r="B377" i="15"/>
  <c r="E384" i="5" s="1"/>
  <c r="V478" i="5" l="1"/>
  <c r="W478" i="5"/>
  <c r="X478" i="5" s="1"/>
  <c r="V535" i="5"/>
  <c r="W535" i="5"/>
  <c r="X535" i="5" s="1"/>
  <c r="V598" i="5"/>
  <c r="W598" i="5"/>
  <c r="X598" i="5" s="1"/>
  <c r="V568" i="5"/>
  <c r="W568" i="5"/>
  <c r="X568" i="5" s="1"/>
  <c r="V418" i="5"/>
  <c r="W418" i="5"/>
  <c r="X418" i="5" s="1"/>
  <c r="W58" i="5"/>
  <c r="V235" i="5"/>
  <c r="W235" i="5"/>
  <c r="X235" i="5" s="1"/>
  <c r="V505" i="5"/>
  <c r="W505" i="5"/>
  <c r="X505" i="5" s="1"/>
  <c r="V479" i="5"/>
  <c r="W479" i="5"/>
  <c r="X479" i="5" s="1"/>
  <c r="V295" i="5"/>
  <c r="W295" i="5"/>
  <c r="X295" i="5" s="1"/>
  <c r="V599" i="5"/>
  <c r="W599" i="5"/>
  <c r="X599" i="5" s="1"/>
  <c r="V148" i="5"/>
  <c r="W148" i="5"/>
  <c r="V234" i="5"/>
  <c r="W234" i="5"/>
  <c r="X234" i="5" s="1"/>
  <c r="F248" i="5"/>
  <c r="V328" i="5"/>
  <c r="W328" i="5"/>
  <c r="X328" i="5" s="1"/>
  <c r="V149" i="5"/>
  <c r="W149" i="5"/>
  <c r="W474" i="5"/>
  <c r="X474" i="5" s="1"/>
  <c r="V474" i="5"/>
  <c r="F488" i="5"/>
  <c r="W175" i="5"/>
  <c r="X175" i="5" s="1"/>
  <c r="V175" i="5"/>
  <c r="V325" i="5"/>
  <c r="W325" i="5"/>
  <c r="X325" i="5" s="1"/>
  <c r="V448" i="5"/>
  <c r="W448" i="5"/>
  <c r="X448" i="5" s="1"/>
  <c r="V539" i="5"/>
  <c r="W539" i="5"/>
  <c r="X539" i="5" s="1"/>
  <c r="W114" i="5"/>
  <c r="X114" i="5" s="1"/>
  <c r="V114" i="5"/>
  <c r="F128" i="5"/>
  <c r="V208" i="5"/>
  <c r="W208" i="5"/>
  <c r="X208" i="5" s="1"/>
  <c r="W84" i="5"/>
  <c r="X84" i="5" s="1"/>
  <c r="F98" i="5"/>
  <c r="V265" i="5"/>
  <c r="W265" i="5"/>
  <c r="X265" i="5" s="1"/>
  <c r="W414" i="5"/>
  <c r="X414" i="5" s="1"/>
  <c r="V414" i="5"/>
  <c r="F428" i="5"/>
  <c r="W508" i="5"/>
  <c r="X508" i="5" s="1"/>
  <c r="V508" i="5"/>
  <c r="W355" i="5"/>
  <c r="X355" i="5" s="1"/>
  <c r="V355" i="5"/>
  <c r="W415" i="5"/>
  <c r="X415" i="5" s="1"/>
  <c r="V415" i="5"/>
  <c r="W384" i="5"/>
  <c r="X384" i="5" s="1"/>
  <c r="V384" i="5"/>
  <c r="F398" i="5"/>
  <c r="V419" i="5"/>
  <c r="W419" i="5"/>
  <c r="X419" i="5" s="1"/>
  <c r="V388" i="5"/>
  <c r="W388" i="5"/>
  <c r="X388" i="5" s="1"/>
  <c r="V85" i="5"/>
  <c r="W85" i="5"/>
  <c r="X85" i="5" s="1"/>
  <c r="W145" i="5"/>
  <c r="V145" i="5"/>
  <c r="V174" i="5"/>
  <c r="W174" i="5"/>
  <c r="X174" i="5" s="1"/>
  <c r="F188" i="5"/>
  <c r="W298" i="5"/>
  <c r="X298" i="5" s="1"/>
  <c r="V298" i="5"/>
  <c r="V449" i="5"/>
  <c r="W449" i="5"/>
  <c r="X449" i="5" s="1"/>
  <c r="W595" i="5"/>
  <c r="X595" i="5" s="1"/>
  <c r="V595" i="5"/>
  <c r="V569" i="5"/>
  <c r="W569" i="5"/>
  <c r="X569" i="5" s="1"/>
  <c r="W475" i="5"/>
  <c r="X475" i="5" s="1"/>
  <c r="V475" i="5"/>
  <c r="V354" i="5"/>
  <c r="W354" i="5"/>
  <c r="X354" i="5" s="1"/>
  <c r="F368" i="5"/>
  <c r="V358" i="5"/>
  <c r="W358" i="5"/>
  <c r="X358" i="5" s="1"/>
  <c r="V389" i="5"/>
  <c r="W389" i="5"/>
  <c r="X389" i="5" s="1"/>
  <c r="V565" i="5"/>
  <c r="W565" i="5"/>
  <c r="X565" i="5" s="1"/>
  <c r="V299" i="5"/>
  <c r="W299" i="5"/>
  <c r="X299" i="5" s="1"/>
  <c r="W294" i="5"/>
  <c r="X294" i="5" s="1"/>
  <c r="V294" i="5"/>
  <c r="F308" i="5"/>
  <c r="W324" i="5"/>
  <c r="X324" i="5" s="1"/>
  <c r="V324" i="5"/>
  <c r="F338" i="5"/>
  <c r="W509" i="5"/>
  <c r="X509" i="5" s="1"/>
  <c r="V509" i="5"/>
  <c r="V538" i="5"/>
  <c r="W538" i="5"/>
  <c r="X538" i="5" s="1"/>
  <c r="B207" i="5"/>
  <c r="C207" i="5" s="1"/>
  <c r="B236" i="5"/>
  <c r="C236" i="5" s="1"/>
  <c r="B238" i="5"/>
  <c r="C238" i="5" s="1"/>
  <c r="B476" i="5"/>
  <c r="C476" i="5" s="1"/>
  <c r="B179" i="5"/>
  <c r="C179" i="5" s="1"/>
  <c r="B237" i="5"/>
  <c r="C237" i="5" s="1"/>
  <c r="B206" i="5"/>
  <c r="C206" i="5" s="1"/>
  <c r="B118" i="5"/>
  <c r="C118" i="5" s="1"/>
  <c r="B90" i="5"/>
  <c r="C90" i="5" s="1"/>
  <c r="B477" i="5"/>
  <c r="C477" i="5" s="1"/>
  <c r="B240" i="5"/>
  <c r="C240" i="5" s="1"/>
  <c r="B450" i="5"/>
  <c r="C450" i="5" s="1"/>
  <c r="B117" i="5"/>
  <c r="C117" i="5" s="1"/>
  <c r="B86" i="5"/>
  <c r="C86" i="5" s="1"/>
  <c r="B120" i="5"/>
  <c r="C120" i="5" s="1"/>
  <c r="B446" i="5"/>
  <c r="C446" i="5" s="1"/>
  <c r="B209" i="5"/>
  <c r="C209" i="5" s="1"/>
  <c r="B89" i="5"/>
  <c r="C89" i="5" s="1"/>
  <c r="B447" i="5"/>
  <c r="C447" i="5" s="1"/>
  <c r="B150" i="5"/>
  <c r="C150" i="5" s="1"/>
  <c r="B178" i="5"/>
  <c r="C178" i="5" s="1"/>
  <c r="B480" i="5"/>
  <c r="C480" i="5" s="1"/>
  <c r="B116" i="5"/>
  <c r="C116" i="5" s="1"/>
  <c r="B88" i="5"/>
  <c r="C88" i="5" s="1"/>
  <c r="B180" i="5"/>
  <c r="C180" i="5" s="1"/>
  <c r="B87" i="5"/>
  <c r="C87" i="5" s="1"/>
  <c r="B176" i="5"/>
  <c r="C176" i="5" s="1"/>
  <c r="B177" i="5"/>
  <c r="C177" i="5" s="1"/>
  <c r="B119" i="5"/>
  <c r="C119" i="5" s="1"/>
  <c r="B210" i="5"/>
  <c r="C210" i="5" s="1"/>
  <c r="B239" i="5"/>
  <c r="C239" i="5" s="1"/>
  <c r="E444" i="5"/>
  <c r="B362" i="15"/>
  <c r="B364" i="15" s="1"/>
  <c r="E534" i="5"/>
  <c r="E504" i="5"/>
  <c r="B175" i="5"/>
  <c r="C175" i="5" s="1"/>
  <c r="B595" i="5"/>
  <c r="C595" i="5" s="1"/>
  <c r="E93" i="5"/>
  <c r="L88" i="5" s="1"/>
  <c r="B389" i="5"/>
  <c r="C389" i="5" s="1"/>
  <c r="B512" i="15"/>
  <c r="B514" i="15" s="1"/>
  <c r="B328" i="5"/>
  <c r="C328" i="5" s="1"/>
  <c r="B265" i="5"/>
  <c r="C265" i="5" s="1"/>
  <c r="B85" i="5"/>
  <c r="C85" i="5" s="1"/>
  <c r="B565" i="5"/>
  <c r="C565" i="5" s="1"/>
  <c r="E144" i="5"/>
  <c r="B145" i="5"/>
  <c r="C145" i="5" s="1"/>
  <c r="B299" i="5"/>
  <c r="C299" i="5" s="1"/>
  <c r="E204" i="5"/>
  <c r="B302" i="15"/>
  <c r="B304" i="15" s="1"/>
  <c r="E183" i="5"/>
  <c r="B174" i="5"/>
  <c r="C174" i="5" s="1"/>
  <c r="E264" i="5"/>
  <c r="B298" i="5"/>
  <c r="C298" i="5" s="1"/>
  <c r="B419" i="5"/>
  <c r="C419" i="5" s="1"/>
  <c r="B482" i="15"/>
  <c r="B542" i="15"/>
  <c r="B544" i="15" s="1"/>
  <c r="B358" i="5"/>
  <c r="C358" i="5" s="1"/>
  <c r="E363" i="5"/>
  <c r="L358" i="5" s="1"/>
  <c r="B354" i="5"/>
  <c r="C354" i="5" s="1"/>
  <c r="E303" i="5"/>
  <c r="L298" i="5" s="1"/>
  <c r="E333" i="5"/>
  <c r="L328" i="5" s="1"/>
  <c r="B418" i="5"/>
  <c r="C418" i="5" s="1"/>
  <c r="B295" i="5"/>
  <c r="C295" i="5" s="1"/>
  <c r="B332" i="15"/>
  <c r="B334" i="15" s="1"/>
  <c r="B355" i="5"/>
  <c r="C355" i="5" s="1"/>
  <c r="B388" i="5"/>
  <c r="C388" i="5" s="1"/>
  <c r="B325" i="5"/>
  <c r="C325" i="5" s="1"/>
  <c r="B235" i="5"/>
  <c r="C235" i="5" s="1"/>
  <c r="E483" i="5"/>
  <c r="L478" i="5" s="1"/>
  <c r="E243" i="5"/>
  <c r="L238" i="5" s="1"/>
  <c r="E564" i="5"/>
  <c r="B572" i="15"/>
  <c r="B574" i="15" s="1"/>
  <c r="B415" i="5"/>
  <c r="E594" i="5"/>
  <c r="B602" i="15"/>
  <c r="B604" i="15" s="1"/>
  <c r="E423" i="5"/>
  <c r="L418" i="5" s="1"/>
  <c r="B422" i="15"/>
  <c r="B424" i="15" s="1"/>
  <c r="B242" i="15"/>
  <c r="B244" i="15" s="1"/>
  <c r="B182" i="15"/>
  <c r="B184" i="15" s="1"/>
  <c r="B92" i="15"/>
  <c r="B94" i="15" s="1"/>
  <c r="B272" i="15"/>
  <c r="B274" i="15" s="1"/>
  <c r="B152" i="15"/>
  <c r="B154" i="15" s="1"/>
  <c r="K182" i="5" l="1"/>
  <c r="L178" i="5"/>
  <c r="W144" i="5"/>
  <c r="F158" i="5"/>
  <c r="J247" i="5"/>
  <c r="J246" i="5"/>
  <c r="V444" i="5"/>
  <c r="W444" i="5"/>
  <c r="X444" i="5" s="1"/>
  <c r="F458" i="5"/>
  <c r="W594" i="5"/>
  <c r="X594" i="5" s="1"/>
  <c r="F608" i="5"/>
  <c r="W363" i="5"/>
  <c r="X363" i="5" s="1"/>
  <c r="V363" i="5"/>
  <c r="T356" i="5"/>
  <c r="T358" i="5"/>
  <c r="T357" i="5"/>
  <c r="T362" i="5"/>
  <c r="T355" i="5"/>
  <c r="T360" i="5"/>
  <c r="K358" i="5"/>
  <c r="V356" i="5" s="1"/>
  <c r="T354" i="5"/>
  <c r="T363" i="5"/>
  <c r="K360" i="5"/>
  <c r="T359" i="5"/>
  <c r="J367" i="5"/>
  <c r="J366" i="5"/>
  <c r="W243" i="5"/>
  <c r="X243" i="5" s="1"/>
  <c r="T238" i="5"/>
  <c r="K240" i="5"/>
  <c r="K238" i="5"/>
  <c r="V242" i="5" s="1"/>
  <c r="T242" i="5"/>
  <c r="T243" i="5"/>
  <c r="T236" i="5"/>
  <c r="T234" i="5"/>
  <c r="T240" i="5"/>
  <c r="T237" i="5"/>
  <c r="T235" i="5"/>
  <c r="T239" i="5"/>
  <c r="J426" i="5"/>
  <c r="J427" i="5"/>
  <c r="J126" i="5"/>
  <c r="J127" i="5"/>
  <c r="W564" i="5"/>
  <c r="X564" i="5" s="1"/>
  <c r="V564" i="5"/>
  <c r="B564" i="5"/>
  <c r="F578" i="5"/>
  <c r="V483" i="5"/>
  <c r="W483" i="5"/>
  <c r="X483" i="5" s="1"/>
  <c r="T476" i="5"/>
  <c r="T475" i="5"/>
  <c r="T479" i="5"/>
  <c r="T477" i="5"/>
  <c r="T480" i="5"/>
  <c r="T474" i="5"/>
  <c r="K480" i="5"/>
  <c r="T482" i="5"/>
  <c r="T478" i="5"/>
  <c r="K478" i="5"/>
  <c r="V482" i="5" s="1"/>
  <c r="T483" i="5"/>
  <c r="J336" i="5"/>
  <c r="J337" i="5"/>
  <c r="W264" i="5"/>
  <c r="X264" i="5" s="1"/>
  <c r="V264" i="5"/>
  <c r="F278" i="5"/>
  <c r="W93" i="5"/>
  <c r="X93" i="5" s="1"/>
  <c r="T85" i="5"/>
  <c r="T86" i="5"/>
  <c r="T84" i="5"/>
  <c r="T88" i="5"/>
  <c r="T92" i="5"/>
  <c r="T89" i="5"/>
  <c r="K88" i="5"/>
  <c r="V87" i="5" s="1"/>
  <c r="T93" i="5"/>
  <c r="T87" i="5"/>
  <c r="K90" i="5"/>
  <c r="T90" i="5"/>
  <c r="J187" i="5"/>
  <c r="J186" i="5"/>
  <c r="V303" i="5"/>
  <c r="W303" i="5"/>
  <c r="X303" i="5" s="1"/>
  <c r="T303" i="5"/>
  <c r="T298" i="5"/>
  <c r="K300" i="5"/>
  <c r="T295" i="5"/>
  <c r="T296" i="5"/>
  <c r="T299" i="5"/>
  <c r="T297" i="5"/>
  <c r="T300" i="5"/>
  <c r="K298" i="5"/>
  <c r="T294" i="5"/>
  <c r="T302" i="5"/>
  <c r="J306" i="5"/>
  <c r="J307" i="5"/>
  <c r="W204" i="5"/>
  <c r="X204" i="5" s="1"/>
  <c r="F218" i="5"/>
  <c r="W423" i="5"/>
  <c r="X423" i="5" s="1"/>
  <c r="V423" i="5"/>
  <c r="T414" i="5"/>
  <c r="T420" i="5"/>
  <c r="K418" i="5"/>
  <c r="T423" i="5"/>
  <c r="T417" i="5"/>
  <c r="T419" i="5"/>
  <c r="T418" i="5"/>
  <c r="K420" i="5"/>
  <c r="T422" i="5"/>
  <c r="T415" i="5"/>
  <c r="T416" i="5"/>
  <c r="W183" i="5"/>
  <c r="X183" i="5" s="1"/>
  <c r="K178" i="5"/>
  <c r="V182" i="5" s="1"/>
  <c r="T174" i="5"/>
  <c r="K180" i="5"/>
  <c r="T176" i="5"/>
  <c r="T179" i="5"/>
  <c r="T183" i="5"/>
  <c r="T175" i="5"/>
  <c r="T178" i="5"/>
  <c r="T182" i="5"/>
  <c r="T177" i="5"/>
  <c r="T180" i="5"/>
  <c r="J97" i="5"/>
  <c r="J96" i="5"/>
  <c r="J486" i="5"/>
  <c r="J487" i="5"/>
  <c r="J396" i="5"/>
  <c r="J397" i="5"/>
  <c r="E543" i="5"/>
  <c r="W534" i="5"/>
  <c r="X534" i="5" s="1"/>
  <c r="V534" i="5"/>
  <c r="F548" i="5"/>
  <c r="W333" i="5"/>
  <c r="X333" i="5" s="1"/>
  <c r="T325" i="5"/>
  <c r="K328" i="5"/>
  <c r="T328" i="5"/>
  <c r="T329" i="5"/>
  <c r="K330" i="5"/>
  <c r="T327" i="5"/>
  <c r="T333" i="5"/>
  <c r="T326" i="5"/>
  <c r="T324" i="5"/>
  <c r="T330" i="5"/>
  <c r="T332" i="5"/>
  <c r="E513" i="5"/>
  <c r="L508" i="5" s="1"/>
  <c r="W504" i="5"/>
  <c r="X504" i="5" s="1"/>
  <c r="V504" i="5"/>
  <c r="F518" i="5"/>
  <c r="B234" i="5"/>
  <c r="C234" i="5" s="1"/>
  <c r="C241" i="5" s="1"/>
  <c r="C243" i="5" s="1"/>
  <c r="B324" i="5"/>
  <c r="C324" i="5" s="1"/>
  <c r="C331" i="5" s="1"/>
  <c r="C333" i="5" s="1"/>
  <c r="B294" i="5"/>
  <c r="C294" i="5" s="1"/>
  <c r="C301" i="5" s="1"/>
  <c r="C303" i="5" s="1"/>
  <c r="B384" i="5"/>
  <c r="C384" i="5" s="1"/>
  <c r="B414" i="5"/>
  <c r="C414" i="5" s="1"/>
  <c r="B114" i="5"/>
  <c r="C114" i="5" s="1"/>
  <c r="B84" i="5"/>
  <c r="C84" i="5" s="1"/>
  <c r="C91" i="5" s="1"/>
  <c r="C93" i="5" s="1"/>
  <c r="B479" i="5"/>
  <c r="C479" i="5" s="1"/>
  <c r="B478" i="5"/>
  <c r="C478" i="5" s="1"/>
  <c r="B449" i="5"/>
  <c r="C449" i="5" s="1"/>
  <c r="B208" i="5"/>
  <c r="C208" i="5" s="1"/>
  <c r="B444" i="5"/>
  <c r="C444" i="5" s="1"/>
  <c r="B148" i="5"/>
  <c r="C148" i="5" s="1"/>
  <c r="B448" i="5"/>
  <c r="C448" i="5" s="1"/>
  <c r="B474" i="5"/>
  <c r="B475" i="5"/>
  <c r="C475" i="5" s="1"/>
  <c r="B149" i="5"/>
  <c r="C149" i="5" s="1"/>
  <c r="B484" i="15"/>
  <c r="C181" i="5"/>
  <c r="C183" i="5" s="1"/>
  <c r="C361" i="5"/>
  <c r="C363" i="5" s="1"/>
  <c r="B181" i="5"/>
  <c r="B183" i="5" s="1"/>
  <c r="B184" i="5" s="1"/>
  <c r="B361" i="5"/>
  <c r="E153" i="5"/>
  <c r="L148" i="5" s="1"/>
  <c r="E273" i="5"/>
  <c r="L268" i="5" s="1"/>
  <c r="E573" i="5"/>
  <c r="L568" i="5" s="1"/>
  <c r="E603" i="5"/>
  <c r="L598" i="5" s="1"/>
  <c r="C415" i="5"/>
  <c r="V296" i="5" l="1"/>
  <c r="V297" i="5"/>
  <c r="V327" i="5"/>
  <c r="V332" i="5"/>
  <c r="V333" i="5"/>
  <c r="V236" i="5"/>
  <c r="V237" i="5"/>
  <c r="V243" i="5"/>
  <c r="V176" i="5"/>
  <c r="V177" i="5"/>
  <c r="V183" i="5"/>
  <c r="V92" i="5"/>
  <c r="V84" i="5"/>
  <c r="V93" i="5"/>
  <c r="K239" i="5"/>
  <c r="M238" i="5"/>
  <c r="K89" i="5"/>
  <c r="M88" i="5"/>
  <c r="K419" i="5"/>
  <c r="M418" i="5"/>
  <c r="W153" i="5"/>
  <c r="V153" i="5"/>
  <c r="T150" i="5"/>
  <c r="T149" i="5"/>
  <c r="T146" i="5"/>
  <c r="T152" i="5"/>
  <c r="T145" i="5"/>
  <c r="K148" i="5"/>
  <c r="V147" i="5" s="1"/>
  <c r="T144" i="5"/>
  <c r="T153" i="5"/>
  <c r="T147" i="5"/>
  <c r="T148" i="5"/>
  <c r="K150" i="5"/>
  <c r="U296" i="5"/>
  <c r="U294" i="5"/>
  <c r="U298" i="5"/>
  <c r="U295" i="5"/>
  <c r="U300" i="5"/>
  <c r="U303" i="5"/>
  <c r="U297" i="5"/>
  <c r="U299" i="5"/>
  <c r="F307" i="5"/>
  <c r="E281" i="15" s="1"/>
  <c r="U302" i="5"/>
  <c r="U477" i="5"/>
  <c r="U474" i="5"/>
  <c r="U480" i="5"/>
  <c r="U479" i="5"/>
  <c r="F487" i="5"/>
  <c r="E461" i="15" s="1"/>
  <c r="U475" i="5"/>
  <c r="U483" i="5"/>
  <c r="U482" i="5"/>
  <c r="U478" i="5"/>
  <c r="U476" i="5"/>
  <c r="J606" i="5"/>
  <c r="J607" i="5"/>
  <c r="F97" i="5"/>
  <c r="E71" i="15" s="1"/>
  <c r="U93" i="5"/>
  <c r="U86" i="5"/>
  <c r="U87" i="5"/>
  <c r="U89" i="5"/>
  <c r="U88" i="5"/>
  <c r="U84" i="5"/>
  <c r="U85" i="5"/>
  <c r="U92" i="5"/>
  <c r="U90" i="5"/>
  <c r="M478" i="5"/>
  <c r="K479" i="5"/>
  <c r="J457" i="5"/>
  <c r="J456" i="5"/>
  <c r="J576" i="5"/>
  <c r="J577" i="5"/>
  <c r="M328" i="5"/>
  <c r="K329" i="5"/>
  <c r="U417" i="5"/>
  <c r="U423" i="5"/>
  <c r="U418" i="5"/>
  <c r="U415" i="5"/>
  <c r="U416" i="5"/>
  <c r="F427" i="5"/>
  <c r="E401" i="15" s="1"/>
  <c r="U414" i="5"/>
  <c r="U422" i="5"/>
  <c r="U420" i="5"/>
  <c r="U419" i="5"/>
  <c r="K359" i="5"/>
  <c r="M358" i="5"/>
  <c r="K299" i="5"/>
  <c r="M298" i="5"/>
  <c r="U237" i="5"/>
  <c r="U235" i="5"/>
  <c r="F247" i="5"/>
  <c r="E221" i="15" s="1"/>
  <c r="U242" i="5"/>
  <c r="U236" i="5"/>
  <c r="U239" i="5"/>
  <c r="U234" i="5"/>
  <c r="U243" i="5"/>
  <c r="U240" i="5"/>
  <c r="U238" i="5"/>
  <c r="U359" i="5"/>
  <c r="F367" i="5"/>
  <c r="E341" i="15" s="1"/>
  <c r="U354" i="5"/>
  <c r="U357" i="5"/>
  <c r="U360" i="5"/>
  <c r="U362" i="5"/>
  <c r="U358" i="5"/>
  <c r="U355" i="5"/>
  <c r="U356" i="5"/>
  <c r="U363" i="5"/>
  <c r="V513" i="5"/>
  <c r="W513" i="5"/>
  <c r="X513" i="5" s="1"/>
  <c r="T504" i="5"/>
  <c r="K510" i="5"/>
  <c r="T506" i="5"/>
  <c r="T507" i="5"/>
  <c r="T509" i="5"/>
  <c r="T505" i="5"/>
  <c r="T508" i="5"/>
  <c r="K508" i="5"/>
  <c r="V506" i="5" s="1"/>
  <c r="T512" i="5"/>
  <c r="T510" i="5"/>
  <c r="T513" i="5"/>
  <c r="W273" i="5"/>
  <c r="X273" i="5" s="1"/>
  <c r="K270" i="5"/>
  <c r="T264" i="5"/>
  <c r="T269" i="5"/>
  <c r="T265" i="5"/>
  <c r="T267" i="5"/>
  <c r="K268" i="5"/>
  <c r="T268" i="5"/>
  <c r="T266" i="5"/>
  <c r="T272" i="5"/>
  <c r="T273" i="5"/>
  <c r="T270" i="5"/>
  <c r="V543" i="5"/>
  <c r="W543" i="5"/>
  <c r="X543" i="5" s="1"/>
  <c r="T538" i="5"/>
  <c r="K540" i="5"/>
  <c r="T540" i="5"/>
  <c r="T535" i="5"/>
  <c r="T536" i="5"/>
  <c r="T534" i="5"/>
  <c r="K538" i="5"/>
  <c r="T537" i="5"/>
  <c r="T539" i="5"/>
  <c r="T543" i="5"/>
  <c r="T542" i="5"/>
  <c r="J156" i="5"/>
  <c r="J157" i="5"/>
  <c r="W573" i="5"/>
  <c r="X573" i="5" s="1"/>
  <c r="V573" i="5"/>
  <c r="K568" i="5"/>
  <c r="T567" i="5"/>
  <c r="T573" i="5"/>
  <c r="T568" i="5"/>
  <c r="T565" i="5"/>
  <c r="T572" i="5"/>
  <c r="T569" i="5"/>
  <c r="T566" i="5"/>
  <c r="T570" i="5"/>
  <c r="K570" i="5"/>
  <c r="T564" i="5"/>
  <c r="F187" i="5"/>
  <c r="E161" i="15" s="1"/>
  <c r="U180" i="5"/>
  <c r="U176" i="5"/>
  <c r="U183" i="5"/>
  <c r="U177" i="5"/>
  <c r="U179" i="5"/>
  <c r="U178" i="5"/>
  <c r="U174" i="5"/>
  <c r="U182" i="5"/>
  <c r="U175" i="5"/>
  <c r="J217" i="5"/>
  <c r="J216" i="5"/>
  <c r="U328" i="5"/>
  <c r="U329" i="5"/>
  <c r="F337" i="5"/>
  <c r="E311" i="15" s="1"/>
  <c r="U324" i="5"/>
  <c r="U325" i="5"/>
  <c r="U330" i="5"/>
  <c r="U327" i="5"/>
  <c r="U332" i="5"/>
  <c r="U326" i="5"/>
  <c r="U333" i="5"/>
  <c r="J516" i="5"/>
  <c r="J517" i="5"/>
  <c r="J547" i="5"/>
  <c r="J546" i="5"/>
  <c r="W603" i="5"/>
  <c r="X603" i="5" s="1"/>
  <c r="T600" i="5"/>
  <c r="T596" i="5"/>
  <c r="K598" i="5"/>
  <c r="T595" i="5"/>
  <c r="K600" i="5"/>
  <c r="T599" i="5"/>
  <c r="T603" i="5"/>
  <c r="T598" i="5"/>
  <c r="T602" i="5"/>
  <c r="T594" i="5"/>
  <c r="T597" i="5"/>
  <c r="M178" i="5"/>
  <c r="K179" i="5"/>
  <c r="B241" i="5"/>
  <c r="E241" i="5" s="1"/>
  <c r="J277" i="5"/>
  <c r="J276" i="5"/>
  <c r="C421" i="5"/>
  <c r="C423" i="5" s="1"/>
  <c r="B331" i="5"/>
  <c r="B333" i="5" s="1"/>
  <c r="B334" i="5" s="1"/>
  <c r="B301" i="5"/>
  <c r="B303" i="5" s="1"/>
  <c r="B304" i="5" s="1"/>
  <c r="B421" i="5"/>
  <c r="B423" i="5" s="1"/>
  <c r="B424" i="5" s="1"/>
  <c r="B91" i="5"/>
  <c r="B93" i="5" s="1"/>
  <c r="B94" i="5" s="1"/>
  <c r="B204" i="5"/>
  <c r="C204" i="5" s="1"/>
  <c r="B264" i="5"/>
  <c r="C264" i="5" s="1"/>
  <c r="C271" i="5" s="1"/>
  <c r="C273" i="5" s="1"/>
  <c r="C474" i="5"/>
  <c r="C481" i="5" s="1"/>
  <c r="C483" i="5" s="1"/>
  <c r="B481" i="5"/>
  <c r="B509" i="5"/>
  <c r="C509" i="5" s="1"/>
  <c r="B504" i="5"/>
  <c r="B512" i="5"/>
  <c r="C512" i="5" s="1"/>
  <c r="B539" i="5"/>
  <c r="C539" i="5" s="1"/>
  <c r="B540" i="5"/>
  <c r="C540" i="5" s="1"/>
  <c r="B542" i="5"/>
  <c r="C542" i="5" s="1"/>
  <c r="E361" i="5"/>
  <c r="B363" i="5"/>
  <c r="B364" i="5" s="1"/>
  <c r="E181" i="5"/>
  <c r="V73" i="2"/>
  <c r="U73" i="2"/>
  <c r="V87" i="2"/>
  <c r="U87" i="2"/>
  <c r="V101" i="2"/>
  <c r="U101" i="2"/>
  <c r="V115" i="2"/>
  <c r="U115" i="2"/>
  <c r="U129" i="2"/>
  <c r="V129" i="2"/>
  <c r="V143" i="2"/>
  <c r="U143" i="2"/>
  <c r="V157" i="2"/>
  <c r="U157" i="2"/>
  <c r="V171" i="2"/>
  <c r="U171" i="2"/>
  <c r="U185" i="2"/>
  <c r="V185" i="2"/>
  <c r="V199" i="2"/>
  <c r="V213" i="2"/>
  <c r="U199" i="2"/>
  <c r="U213" i="2"/>
  <c r="V603" i="5" l="1"/>
  <c r="V602" i="5"/>
  <c r="V594" i="5"/>
  <c r="V596" i="5"/>
  <c r="V272" i="5"/>
  <c r="V266" i="5"/>
  <c r="V273" i="5"/>
  <c r="V144" i="5"/>
  <c r="V146" i="5"/>
  <c r="K569" i="5"/>
  <c r="E331" i="5"/>
  <c r="T331" i="5" s="1"/>
  <c r="B243" i="5"/>
  <c r="B244" i="5" s="1"/>
  <c r="U152" i="5"/>
  <c r="X152" i="5" s="1"/>
  <c r="U147" i="5"/>
  <c r="X147" i="5" s="1"/>
  <c r="B147" i="5" s="1"/>
  <c r="C147" i="5" s="1"/>
  <c r="U149" i="5"/>
  <c r="X149" i="5" s="1"/>
  <c r="U153" i="5"/>
  <c r="X153" i="5" s="1"/>
  <c r="F157" i="5"/>
  <c r="E131" i="15" s="1"/>
  <c r="U145" i="5"/>
  <c r="X145" i="5" s="1"/>
  <c r="U148" i="5"/>
  <c r="X148" i="5" s="1"/>
  <c r="U146" i="5"/>
  <c r="X146" i="5" s="1"/>
  <c r="B146" i="5" s="1"/>
  <c r="C146" i="5" s="1"/>
  <c r="U144" i="5"/>
  <c r="X144" i="5" s="1"/>
  <c r="B144" i="5" s="1"/>
  <c r="U150" i="5"/>
  <c r="X150" i="5" s="1"/>
  <c r="K269" i="5"/>
  <c r="M268" i="5"/>
  <c r="K539" i="5"/>
  <c r="M538" i="5"/>
  <c r="U536" i="5"/>
  <c r="F547" i="5"/>
  <c r="E521" i="15" s="1"/>
  <c r="U537" i="5"/>
  <c r="U535" i="5"/>
  <c r="U538" i="5"/>
  <c r="U539" i="5"/>
  <c r="U540" i="5"/>
  <c r="U543" i="5"/>
  <c r="U534" i="5"/>
  <c r="U542" i="5"/>
  <c r="M568" i="5"/>
  <c r="U565" i="5"/>
  <c r="U566" i="5"/>
  <c r="U564" i="5"/>
  <c r="U573" i="5"/>
  <c r="U569" i="5"/>
  <c r="U568" i="5"/>
  <c r="U570" i="5"/>
  <c r="U567" i="5"/>
  <c r="F577" i="5"/>
  <c r="E551" i="15" s="1"/>
  <c r="U572" i="5"/>
  <c r="U513" i="5"/>
  <c r="F517" i="5"/>
  <c r="E491" i="15" s="1"/>
  <c r="U509" i="5"/>
  <c r="U507" i="5"/>
  <c r="U510" i="5"/>
  <c r="U512" i="5"/>
  <c r="U505" i="5"/>
  <c r="U504" i="5"/>
  <c r="U506" i="5"/>
  <c r="U508" i="5"/>
  <c r="E301" i="5"/>
  <c r="V301" i="5" s="1"/>
  <c r="M598" i="5"/>
  <c r="K599" i="5"/>
  <c r="U600" i="5"/>
  <c r="F607" i="5"/>
  <c r="E581" i="15" s="1"/>
  <c r="U602" i="5"/>
  <c r="U599" i="5"/>
  <c r="U595" i="5"/>
  <c r="U594" i="5"/>
  <c r="U598" i="5"/>
  <c r="U597" i="5"/>
  <c r="U596" i="5"/>
  <c r="U603" i="5"/>
  <c r="M148" i="5"/>
  <c r="K149" i="5"/>
  <c r="U265" i="5"/>
  <c r="U270" i="5"/>
  <c r="U266" i="5"/>
  <c r="U267" i="5"/>
  <c r="F277" i="5"/>
  <c r="E251" i="15" s="1"/>
  <c r="U269" i="5"/>
  <c r="U264" i="5"/>
  <c r="U272" i="5"/>
  <c r="U268" i="5"/>
  <c r="U273" i="5"/>
  <c r="K509" i="5"/>
  <c r="M508" i="5"/>
  <c r="V361" i="5"/>
  <c r="W361" i="5"/>
  <c r="X361" i="5" s="1"/>
  <c r="U361" i="5"/>
  <c r="T361" i="5"/>
  <c r="V241" i="5"/>
  <c r="W241" i="5"/>
  <c r="X241" i="5" s="1"/>
  <c r="U241" i="5"/>
  <c r="T241" i="5"/>
  <c r="V181" i="5"/>
  <c r="W181" i="5"/>
  <c r="X181" i="5" s="1"/>
  <c r="U181" i="5"/>
  <c r="T181" i="5"/>
  <c r="E421" i="5"/>
  <c r="E91" i="5"/>
  <c r="B271" i="5"/>
  <c r="B273" i="5" s="1"/>
  <c r="E481" i="5"/>
  <c r="B483" i="5"/>
  <c r="B484" i="5" s="1"/>
  <c r="B507" i="5"/>
  <c r="C507" i="5" s="1"/>
  <c r="B508" i="5"/>
  <c r="C508" i="5" s="1"/>
  <c r="B505" i="5"/>
  <c r="C505" i="5" s="1"/>
  <c r="B510" i="5"/>
  <c r="C510" i="5" s="1"/>
  <c r="B506" i="5"/>
  <c r="C506" i="5" s="1"/>
  <c r="C504" i="5"/>
  <c r="B594" i="5"/>
  <c r="B598" i="5"/>
  <c r="C598" i="5" s="1"/>
  <c r="B151" i="5" l="1"/>
  <c r="B153" i="5" s="1"/>
  <c r="B154" i="5" s="1"/>
  <c r="V331" i="5"/>
  <c r="U331" i="5"/>
  <c r="W331" i="5"/>
  <c r="X331" i="5" s="1"/>
  <c r="C144" i="5"/>
  <c r="C151" i="5" s="1"/>
  <c r="C153" i="5" s="1"/>
  <c r="T301" i="5"/>
  <c r="U301" i="5"/>
  <c r="W301" i="5"/>
  <c r="X301" i="5" s="1"/>
  <c r="V481" i="5"/>
  <c r="W481" i="5"/>
  <c r="X481" i="5" s="1"/>
  <c r="T481" i="5"/>
  <c r="U481" i="5"/>
  <c r="V421" i="5"/>
  <c r="W421" i="5"/>
  <c r="X421" i="5" s="1"/>
  <c r="U421" i="5"/>
  <c r="T421" i="5"/>
  <c r="V91" i="5"/>
  <c r="W91" i="5"/>
  <c r="X91" i="5" s="1"/>
  <c r="U91" i="5"/>
  <c r="T91" i="5"/>
  <c r="E271" i="5"/>
  <c r="C511" i="5"/>
  <c r="C513" i="5" s="1"/>
  <c r="B511" i="5"/>
  <c r="B513" i="5" s="1"/>
  <c r="B514" i="5" s="1"/>
  <c r="B274" i="5"/>
  <c r="G273" i="5"/>
  <c r="B597" i="5"/>
  <c r="C597" i="5" s="1"/>
  <c r="C594" i="5"/>
  <c r="D34" i="5"/>
  <c r="D17" i="5" s="1"/>
  <c r="B20" i="5"/>
  <c r="R20" i="5" s="1"/>
  <c r="E151" i="5" l="1"/>
  <c r="V151" i="5" s="1"/>
  <c r="V271" i="5"/>
  <c r="W271" i="5"/>
  <c r="X271" i="5" s="1"/>
  <c r="T271" i="5"/>
  <c r="U271" i="5"/>
  <c r="E511" i="5"/>
  <c r="E30" i="5"/>
  <c r="B29" i="15"/>
  <c r="P51" i="5" s="1"/>
  <c r="Q78" i="5" s="1"/>
  <c r="B27" i="15"/>
  <c r="B25" i="15"/>
  <c r="E27" i="5" s="1"/>
  <c r="B23" i="15"/>
  <c r="E26" i="5" s="1"/>
  <c r="B16" i="15"/>
  <c r="P20" i="5" l="1"/>
  <c r="S21" i="5"/>
  <c r="U151" i="5"/>
  <c r="W151" i="5"/>
  <c r="T151" i="5"/>
  <c r="X151" i="5"/>
  <c r="W31" i="5"/>
  <c r="W28" i="5"/>
  <c r="W27" i="5"/>
  <c r="V511" i="5"/>
  <c r="W511" i="5"/>
  <c r="X511" i="5" s="1"/>
  <c r="U511" i="5"/>
  <c r="T511" i="5"/>
  <c r="E9" i="5"/>
  <c r="E10" i="5"/>
  <c r="E13" i="5"/>
  <c r="Q51" i="5"/>
  <c r="E28" i="5"/>
  <c r="W29" i="5" s="1"/>
  <c r="P50" i="5"/>
  <c r="Q77" i="5" s="1"/>
  <c r="E29" i="5"/>
  <c r="W30" i="5" s="1"/>
  <c r="E12" i="5" l="1"/>
  <c r="E11" i="5"/>
  <c r="Q50" i="5"/>
  <c r="Y67" i="7" l="1"/>
  <c r="AA67" i="7"/>
  <c r="AA56" i="7"/>
  <c r="Y56" i="7"/>
  <c r="AA46" i="7"/>
  <c r="Y46" i="7"/>
  <c r="AA38" i="7"/>
  <c r="Y38" i="7"/>
  <c r="AA27" i="7"/>
  <c r="Y27" i="7"/>
  <c r="AA15" i="7"/>
  <c r="Y15" i="7"/>
  <c r="AA2" i="7" l="1"/>
  <c r="Y2" i="7"/>
  <c r="U3" i="2"/>
  <c r="AV51" i="15" l="1"/>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B47" i="15" l="1"/>
  <c r="E54" i="5" l="1"/>
  <c r="F68" i="5" l="1"/>
  <c r="J67" i="5" s="1"/>
  <c r="W54" i="5"/>
  <c r="V3" i="2" l="1"/>
  <c r="J66" i="5"/>
  <c r="H1" i="15"/>
  <c r="B437" i="16" l="1"/>
  <c r="B435" i="16"/>
  <c r="B433" i="16"/>
  <c r="B416" i="16"/>
  <c r="B415" i="16"/>
  <c r="B413" i="16"/>
  <c r="B411" i="16"/>
  <c r="B394" i="16"/>
  <c r="B393" i="16"/>
  <c r="B391" i="16"/>
  <c r="B389" i="16"/>
  <c r="B372" i="16"/>
  <c r="B371" i="16"/>
  <c r="B369" i="16"/>
  <c r="B367" i="16"/>
  <c r="B350" i="16"/>
  <c r="B347" i="16"/>
  <c r="B345" i="16"/>
  <c r="B328" i="16"/>
  <c r="B327" i="16"/>
  <c r="B325" i="16"/>
  <c r="B323" i="16"/>
  <c r="B306" i="16"/>
  <c r="B305" i="16"/>
  <c r="B303" i="16"/>
  <c r="B301" i="16"/>
  <c r="B284" i="16"/>
  <c r="B283" i="16"/>
  <c r="B281" i="16"/>
  <c r="B279" i="16"/>
  <c r="B262" i="16"/>
  <c r="B261" i="16"/>
  <c r="B259" i="16"/>
  <c r="B257" i="16"/>
  <c r="B240" i="16"/>
  <c r="B239" i="16"/>
  <c r="B237" i="16"/>
  <c r="B235" i="16"/>
  <c r="B218" i="16"/>
  <c r="B217" i="16"/>
  <c r="B215" i="16"/>
  <c r="B213" i="16"/>
  <c r="B196" i="16"/>
  <c r="B195" i="16"/>
  <c r="B193" i="16"/>
  <c r="B191" i="16"/>
  <c r="B174" i="16"/>
  <c r="B173" i="16"/>
  <c r="B171" i="16"/>
  <c r="B169" i="16"/>
  <c r="B152" i="16"/>
  <c r="B151" i="16"/>
  <c r="B149" i="16"/>
  <c r="B147" i="16"/>
  <c r="B130" i="16"/>
  <c r="B129" i="16"/>
  <c r="B127" i="16"/>
  <c r="B125" i="16"/>
  <c r="B107" i="16"/>
  <c r="B105" i="16"/>
  <c r="B103" i="16"/>
  <c r="B86" i="16"/>
  <c r="B85" i="16"/>
  <c r="B83" i="16"/>
  <c r="B81" i="16"/>
  <c r="AV432" i="16" l="1"/>
  <c r="AU432" i="16"/>
  <c r="AT432" i="16"/>
  <c r="AS432" i="16"/>
  <c r="AR432" i="16"/>
  <c r="AQ432" i="16"/>
  <c r="AP432" i="16"/>
  <c r="AO432" i="16"/>
  <c r="AN432" i="16"/>
  <c r="AM432" i="16"/>
  <c r="AL432" i="16"/>
  <c r="AK432" i="16"/>
  <c r="AJ432" i="16"/>
  <c r="AI432" i="16"/>
  <c r="AH432" i="16"/>
  <c r="AG432" i="16"/>
  <c r="AF432" i="16"/>
  <c r="AE432" i="16"/>
  <c r="AD432" i="16"/>
  <c r="AC432" i="16"/>
  <c r="AB432" i="16"/>
  <c r="AA432" i="16"/>
  <c r="Z432" i="16"/>
  <c r="AV428" i="16"/>
  <c r="AU428" i="16"/>
  <c r="AT428" i="16"/>
  <c r="AS428" i="16"/>
  <c r="AR428" i="16"/>
  <c r="AQ428" i="16"/>
  <c r="AP428" i="16"/>
  <c r="AO428" i="16"/>
  <c r="AN428" i="16"/>
  <c r="AM428" i="16"/>
  <c r="AL428" i="16"/>
  <c r="AK428" i="16"/>
  <c r="AJ428" i="16"/>
  <c r="AI428" i="16"/>
  <c r="AH428" i="16"/>
  <c r="AG428" i="16"/>
  <c r="AF428" i="16"/>
  <c r="AE428" i="16"/>
  <c r="AD428" i="16"/>
  <c r="AC428" i="16"/>
  <c r="AB428" i="16"/>
  <c r="AA428" i="16"/>
  <c r="Z428" i="16"/>
  <c r="AV410" i="16"/>
  <c r="AU410" i="16"/>
  <c r="AT410" i="16"/>
  <c r="AS410" i="16"/>
  <c r="AR410" i="16"/>
  <c r="AQ410" i="16"/>
  <c r="AP410" i="16"/>
  <c r="AO410" i="16"/>
  <c r="AN410" i="16"/>
  <c r="AM410" i="16"/>
  <c r="AL410" i="16"/>
  <c r="AK410" i="16"/>
  <c r="AJ410" i="16"/>
  <c r="AI410" i="16"/>
  <c r="AH410" i="16"/>
  <c r="AG410" i="16"/>
  <c r="AF410" i="16"/>
  <c r="AE410" i="16"/>
  <c r="AD410" i="16"/>
  <c r="AC410" i="16"/>
  <c r="AB410" i="16"/>
  <c r="AA410" i="16"/>
  <c r="Z410" i="16"/>
  <c r="AV406" i="16"/>
  <c r="AU406" i="16"/>
  <c r="AT406" i="16"/>
  <c r="AS406" i="16"/>
  <c r="AR406" i="16"/>
  <c r="AQ406" i="16"/>
  <c r="AP406" i="16"/>
  <c r="AO406" i="16"/>
  <c r="AN406" i="16"/>
  <c r="AM406" i="16"/>
  <c r="AL406" i="16"/>
  <c r="AK406" i="16"/>
  <c r="AJ406" i="16"/>
  <c r="AI406" i="16"/>
  <c r="AH406" i="16"/>
  <c r="AG406" i="16"/>
  <c r="AF406" i="16"/>
  <c r="AE406" i="16"/>
  <c r="AD406" i="16"/>
  <c r="AC406" i="16"/>
  <c r="AB406" i="16"/>
  <c r="AA406" i="16"/>
  <c r="Z406" i="16"/>
  <c r="AV388" i="16"/>
  <c r="AU388" i="16"/>
  <c r="AT388" i="16"/>
  <c r="AS388" i="16"/>
  <c r="AR388" i="16"/>
  <c r="AQ388" i="16"/>
  <c r="AP388" i="16"/>
  <c r="AO388" i="16"/>
  <c r="AN388" i="16"/>
  <c r="AM388" i="16"/>
  <c r="AL388" i="16"/>
  <c r="AK388" i="16"/>
  <c r="AJ388" i="16"/>
  <c r="AI388" i="16"/>
  <c r="AH388" i="16"/>
  <c r="AG388" i="16"/>
  <c r="AF388" i="16"/>
  <c r="AE388" i="16"/>
  <c r="AD388" i="16"/>
  <c r="AC388" i="16"/>
  <c r="AB388" i="16"/>
  <c r="AA388" i="16"/>
  <c r="Z388" i="16"/>
  <c r="AV384" i="16"/>
  <c r="AU384" i="16"/>
  <c r="AT384" i="16"/>
  <c r="AS384" i="16"/>
  <c r="AR384" i="16"/>
  <c r="AQ384" i="16"/>
  <c r="AP384" i="16"/>
  <c r="AO384" i="16"/>
  <c r="AN384" i="16"/>
  <c r="AM384" i="16"/>
  <c r="AL384" i="16"/>
  <c r="AK384" i="16"/>
  <c r="AJ384" i="16"/>
  <c r="AI384" i="16"/>
  <c r="AH384" i="16"/>
  <c r="AG384" i="16"/>
  <c r="AF384" i="16"/>
  <c r="AE384" i="16"/>
  <c r="AD384" i="16"/>
  <c r="AC384" i="16"/>
  <c r="AB384" i="16"/>
  <c r="AA384" i="16"/>
  <c r="Z384" i="16"/>
  <c r="AV366" i="16"/>
  <c r="AU366" i="16"/>
  <c r="AT366" i="16"/>
  <c r="AS366" i="16"/>
  <c r="AR366" i="16"/>
  <c r="AQ366" i="16"/>
  <c r="AP366" i="16"/>
  <c r="AO366" i="16"/>
  <c r="AN366" i="16"/>
  <c r="AM366" i="16"/>
  <c r="AL366" i="16"/>
  <c r="AK366" i="16"/>
  <c r="AJ366" i="16"/>
  <c r="AI366" i="16"/>
  <c r="AH366" i="16"/>
  <c r="AG366" i="16"/>
  <c r="AF366" i="16"/>
  <c r="AE366" i="16"/>
  <c r="AD366" i="16"/>
  <c r="AC366" i="16"/>
  <c r="AB366" i="16"/>
  <c r="AA366" i="16"/>
  <c r="Z366" i="16"/>
  <c r="AV362" i="16"/>
  <c r="AU362" i="16"/>
  <c r="AT362" i="16"/>
  <c r="AS362" i="16"/>
  <c r="AR362" i="16"/>
  <c r="AQ362" i="16"/>
  <c r="AP362" i="16"/>
  <c r="AO362" i="16"/>
  <c r="AN362" i="16"/>
  <c r="AM362" i="16"/>
  <c r="AL362" i="16"/>
  <c r="AK362" i="16"/>
  <c r="AJ362" i="16"/>
  <c r="AI362" i="16"/>
  <c r="AH362" i="16"/>
  <c r="AG362" i="16"/>
  <c r="AF362" i="16"/>
  <c r="AE362" i="16"/>
  <c r="AD362" i="16"/>
  <c r="AC362" i="16"/>
  <c r="AB362" i="16"/>
  <c r="AA362" i="16"/>
  <c r="Z362" i="16"/>
  <c r="AV344" i="16"/>
  <c r="AU344" i="16"/>
  <c r="AT344" i="16"/>
  <c r="AS344" i="16"/>
  <c r="AR344" i="16"/>
  <c r="AQ344" i="16"/>
  <c r="AP344" i="16"/>
  <c r="AO344" i="16"/>
  <c r="AN344" i="16"/>
  <c r="AM344" i="16"/>
  <c r="AL344" i="16"/>
  <c r="AK344" i="16"/>
  <c r="AJ344" i="16"/>
  <c r="AI344" i="16"/>
  <c r="AH344" i="16"/>
  <c r="AG344" i="16"/>
  <c r="AF344" i="16"/>
  <c r="AE344" i="16"/>
  <c r="AD344" i="16"/>
  <c r="AC344" i="16"/>
  <c r="AB344" i="16"/>
  <c r="AA344" i="16"/>
  <c r="Z344" i="16"/>
  <c r="AV340" i="16"/>
  <c r="AU340" i="16"/>
  <c r="AT340" i="16"/>
  <c r="AS340" i="16"/>
  <c r="AR340" i="16"/>
  <c r="AQ340" i="16"/>
  <c r="AP340" i="16"/>
  <c r="AO340" i="16"/>
  <c r="AN340" i="16"/>
  <c r="AM340" i="16"/>
  <c r="AL340" i="16"/>
  <c r="AK340" i="16"/>
  <c r="AJ340" i="16"/>
  <c r="AI340" i="16"/>
  <c r="AH340" i="16"/>
  <c r="AG340" i="16"/>
  <c r="AF340" i="16"/>
  <c r="AE340" i="16"/>
  <c r="AD340" i="16"/>
  <c r="AC340" i="16"/>
  <c r="AB340" i="16"/>
  <c r="AA340" i="16"/>
  <c r="Z340" i="16"/>
  <c r="AV322" i="16"/>
  <c r="AU322" i="16"/>
  <c r="AT322" i="16"/>
  <c r="AS322" i="16"/>
  <c r="AR322" i="16"/>
  <c r="AQ322" i="16"/>
  <c r="AP322" i="16"/>
  <c r="AO322" i="16"/>
  <c r="AN322" i="16"/>
  <c r="AM322" i="16"/>
  <c r="AL322" i="16"/>
  <c r="AK322" i="16"/>
  <c r="AJ322" i="16"/>
  <c r="AI322" i="16"/>
  <c r="AH322" i="16"/>
  <c r="AG322" i="16"/>
  <c r="AF322" i="16"/>
  <c r="AE322" i="16"/>
  <c r="AD322" i="16"/>
  <c r="AC322" i="16"/>
  <c r="AB322" i="16"/>
  <c r="AA322" i="16"/>
  <c r="Z322" i="16"/>
  <c r="AV318" i="16"/>
  <c r="AU318" i="16"/>
  <c r="AT318" i="16"/>
  <c r="AS318" i="16"/>
  <c r="AR318" i="16"/>
  <c r="AQ318" i="16"/>
  <c r="AP318" i="16"/>
  <c r="AO318" i="16"/>
  <c r="AN318" i="16"/>
  <c r="AM318" i="16"/>
  <c r="AL318" i="16"/>
  <c r="AK318" i="16"/>
  <c r="AJ318" i="16"/>
  <c r="AI318" i="16"/>
  <c r="AH318" i="16"/>
  <c r="AG318" i="16"/>
  <c r="AF318" i="16"/>
  <c r="AE318" i="16"/>
  <c r="AD318" i="16"/>
  <c r="AC318" i="16"/>
  <c r="AB318" i="16"/>
  <c r="AA318" i="16"/>
  <c r="Z318" i="16"/>
  <c r="AV300"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AV296" i="16"/>
  <c r="AU296" i="16"/>
  <c r="AT296" i="16"/>
  <c r="AS296" i="16"/>
  <c r="AR296" i="16"/>
  <c r="AQ296" i="16"/>
  <c r="AP296" i="16"/>
  <c r="AO296" i="16"/>
  <c r="AN296" i="16"/>
  <c r="AM296" i="16"/>
  <c r="AL296" i="16"/>
  <c r="AK296" i="16"/>
  <c r="AJ296" i="16"/>
  <c r="AI296" i="16"/>
  <c r="AH296" i="16"/>
  <c r="AG296" i="16"/>
  <c r="AF296" i="16"/>
  <c r="AE296" i="16"/>
  <c r="AD296" i="16"/>
  <c r="AC296" i="16"/>
  <c r="AB296" i="16"/>
  <c r="AA296" i="16"/>
  <c r="Z296" i="16"/>
  <c r="AV278" i="16"/>
  <c r="AU278" i="16"/>
  <c r="AT278" i="16"/>
  <c r="AS278" i="16"/>
  <c r="AR278" i="16"/>
  <c r="AQ278" i="16"/>
  <c r="AP278" i="16"/>
  <c r="AO278" i="16"/>
  <c r="AN278" i="16"/>
  <c r="AM278" i="16"/>
  <c r="AL278" i="16"/>
  <c r="AK278" i="16"/>
  <c r="AJ278" i="16"/>
  <c r="AI278" i="16"/>
  <c r="AH278" i="16"/>
  <c r="AG278" i="16"/>
  <c r="AF278" i="16"/>
  <c r="AE278" i="16"/>
  <c r="AD278" i="16"/>
  <c r="AC278" i="16"/>
  <c r="AB278" i="16"/>
  <c r="AA278" i="16"/>
  <c r="Z278" i="16"/>
  <c r="AV274" i="16"/>
  <c r="AU274" i="16"/>
  <c r="AT274" i="16"/>
  <c r="AS274" i="16"/>
  <c r="AR274" i="16"/>
  <c r="AQ274" i="16"/>
  <c r="AP274" i="16"/>
  <c r="AO274" i="16"/>
  <c r="AN274" i="16"/>
  <c r="AM274" i="16"/>
  <c r="AL274" i="16"/>
  <c r="AK274" i="16"/>
  <c r="AJ274" i="16"/>
  <c r="AI274" i="16"/>
  <c r="AH274" i="16"/>
  <c r="AG274" i="16"/>
  <c r="AF274" i="16"/>
  <c r="AE274" i="16"/>
  <c r="AD274" i="16"/>
  <c r="AC274" i="16"/>
  <c r="AB274" i="16"/>
  <c r="AA274" i="16"/>
  <c r="Z274" i="16"/>
  <c r="AV256" i="16"/>
  <c r="AU256" i="16"/>
  <c r="AT256" i="16"/>
  <c r="AS256" i="16"/>
  <c r="AR256" i="16"/>
  <c r="AQ256" i="16"/>
  <c r="AP256" i="16"/>
  <c r="AO256" i="16"/>
  <c r="AN256" i="16"/>
  <c r="AM256" i="16"/>
  <c r="AL256" i="16"/>
  <c r="AK256" i="16"/>
  <c r="AJ256" i="16"/>
  <c r="AI256" i="16"/>
  <c r="AH256" i="16"/>
  <c r="AG256" i="16"/>
  <c r="AF256" i="16"/>
  <c r="AE256" i="16"/>
  <c r="AD256" i="16"/>
  <c r="AC256" i="16"/>
  <c r="AB256" i="16"/>
  <c r="AA256" i="16"/>
  <c r="Z256" i="16"/>
  <c r="AV252" i="16"/>
  <c r="AU252" i="16"/>
  <c r="AT252" i="16"/>
  <c r="AS252" i="16"/>
  <c r="AR252" i="16"/>
  <c r="AQ252" i="16"/>
  <c r="AP252" i="16"/>
  <c r="AO252" i="16"/>
  <c r="AN252" i="16"/>
  <c r="AM252" i="16"/>
  <c r="AL252" i="16"/>
  <c r="AK252" i="16"/>
  <c r="AJ252" i="16"/>
  <c r="AI252" i="16"/>
  <c r="AH252" i="16"/>
  <c r="AG252" i="16"/>
  <c r="AF252" i="16"/>
  <c r="AE252" i="16"/>
  <c r="AD252" i="16"/>
  <c r="AC252" i="16"/>
  <c r="AB252" i="16"/>
  <c r="AA252" i="16"/>
  <c r="Z252" i="16"/>
  <c r="AV234" i="16"/>
  <c r="AU234" i="16"/>
  <c r="AT234" i="16"/>
  <c r="AS234" i="16"/>
  <c r="AR234" i="16"/>
  <c r="AQ234" i="16"/>
  <c r="AP234" i="16"/>
  <c r="AO234" i="16"/>
  <c r="AN234" i="16"/>
  <c r="AM234" i="16"/>
  <c r="AL234" i="16"/>
  <c r="AK234" i="16"/>
  <c r="AJ234" i="16"/>
  <c r="AI234" i="16"/>
  <c r="AH234" i="16"/>
  <c r="AG234" i="16"/>
  <c r="AF234" i="16"/>
  <c r="AE234" i="16"/>
  <c r="AD234" i="16"/>
  <c r="AC234" i="16"/>
  <c r="AB234" i="16"/>
  <c r="AA234" i="16"/>
  <c r="Z234" i="16"/>
  <c r="AV230" i="16"/>
  <c r="AU230" i="16"/>
  <c r="AT230" i="16"/>
  <c r="AS230" i="16"/>
  <c r="AR230" i="16"/>
  <c r="AQ230" i="16"/>
  <c r="AP230" i="16"/>
  <c r="AO230" i="16"/>
  <c r="AN230" i="16"/>
  <c r="AM230" i="16"/>
  <c r="AL230" i="16"/>
  <c r="AK230" i="16"/>
  <c r="AJ230" i="16"/>
  <c r="AI230" i="16"/>
  <c r="AH230" i="16"/>
  <c r="AG230" i="16"/>
  <c r="AF230" i="16"/>
  <c r="AE230" i="16"/>
  <c r="AD230" i="16"/>
  <c r="AC230" i="16"/>
  <c r="AB230" i="16"/>
  <c r="AA230" i="16"/>
  <c r="Z230"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AV208" i="16"/>
  <c r="AU208" i="16"/>
  <c r="AT208" i="16"/>
  <c r="AS208" i="16"/>
  <c r="AR208" i="16"/>
  <c r="AQ208" i="16"/>
  <c r="AP208" i="16"/>
  <c r="AO208" i="16"/>
  <c r="AN208" i="16"/>
  <c r="AM208" i="16"/>
  <c r="AL208" i="16"/>
  <c r="AK208" i="16"/>
  <c r="AJ208" i="16"/>
  <c r="AI208" i="16"/>
  <c r="AH208" i="16"/>
  <c r="AG208" i="16"/>
  <c r="AF208" i="16"/>
  <c r="AE208" i="16"/>
  <c r="AD208" i="16"/>
  <c r="AC208" i="16"/>
  <c r="AB208" i="16"/>
  <c r="AA208" i="16"/>
  <c r="Z208"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AV142" i="16"/>
  <c r="AU142" i="16"/>
  <c r="AT142" i="16"/>
  <c r="AS142" i="16"/>
  <c r="AR142" i="16"/>
  <c r="AQ142" i="16"/>
  <c r="AP142" i="16"/>
  <c r="AO142" i="16"/>
  <c r="AN142" i="16"/>
  <c r="AM142" i="16"/>
  <c r="AL142" i="16"/>
  <c r="AK142" i="16"/>
  <c r="AJ142" i="16"/>
  <c r="AI142" i="16"/>
  <c r="AH142" i="16"/>
  <c r="AG142" i="16"/>
  <c r="AF142" i="16"/>
  <c r="AE142" i="16"/>
  <c r="AD142" i="16"/>
  <c r="AC142" i="16"/>
  <c r="AB142" i="16"/>
  <c r="AA142" i="16"/>
  <c r="Z142"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AV13" i="16"/>
  <c r="AU13" i="16"/>
  <c r="AT13" i="16"/>
  <c r="AS13" i="16"/>
  <c r="AR13" i="16"/>
  <c r="AQ13" i="16"/>
  <c r="AP13" i="16"/>
  <c r="AO13" i="16"/>
  <c r="AN13" i="16"/>
  <c r="AM13" i="16"/>
  <c r="AL13" i="16"/>
  <c r="AK13" i="16"/>
  <c r="AJ13" i="16"/>
  <c r="AI13" i="16"/>
  <c r="AH13" i="16"/>
  <c r="AG13" i="16"/>
  <c r="AF13" i="16"/>
  <c r="AE13" i="16"/>
  <c r="AD13" i="16"/>
  <c r="AC13" i="16"/>
  <c r="AB13" i="16"/>
  <c r="AA13" i="16"/>
  <c r="Z13" i="16"/>
  <c r="AV9" i="16"/>
  <c r="AU9" i="16"/>
  <c r="AT9" i="16"/>
  <c r="AS9" i="16"/>
  <c r="AR9" i="16"/>
  <c r="AQ9" i="16"/>
  <c r="AP9" i="16"/>
  <c r="AO9" i="16"/>
  <c r="AN9" i="16"/>
  <c r="AM9" i="16"/>
  <c r="AL9" i="16"/>
  <c r="AK9" i="16"/>
  <c r="AJ9" i="16"/>
  <c r="AI9" i="16"/>
  <c r="AH9" i="16"/>
  <c r="AG9" i="16"/>
  <c r="AF9" i="16"/>
  <c r="AE9" i="16"/>
  <c r="AD9" i="16"/>
  <c r="AC9" i="16"/>
  <c r="AB9" i="16"/>
  <c r="AA9" i="16"/>
  <c r="Z9" i="16"/>
  <c r="B231" i="16" l="1"/>
  <c r="Z21" i="15"/>
  <c r="AA21" i="15"/>
  <c r="AB21" i="15"/>
  <c r="AC21" i="15"/>
  <c r="AD21" i="15"/>
  <c r="AE21" i="15"/>
  <c r="AF21" i="15"/>
  <c r="AG21" i="15"/>
  <c r="AH21" i="15"/>
  <c r="AI21" i="15"/>
  <c r="AJ21" i="15"/>
  <c r="AK21" i="15"/>
  <c r="AL21" i="15"/>
  <c r="AM21" i="15"/>
  <c r="AN21" i="15"/>
  <c r="AO21" i="15"/>
  <c r="AP21" i="15"/>
  <c r="AQ21" i="15"/>
  <c r="AR21" i="15"/>
  <c r="AS21" i="15"/>
  <c r="AT21" i="15"/>
  <c r="AU21" i="15"/>
  <c r="AV21" i="15"/>
  <c r="Z17" i="15"/>
  <c r="AA17" i="15"/>
  <c r="AB17" i="15"/>
  <c r="AC17" i="15"/>
  <c r="AD17" i="15"/>
  <c r="AE17" i="15"/>
  <c r="AF17" i="15"/>
  <c r="AG17" i="15"/>
  <c r="AH17" i="15"/>
  <c r="AI17" i="15"/>
  <c r="AJ17" i="15"/>
  <c r="AK17" i="15"/>
  <c r="AL17" i="15"/>
  <c r="AM17" i="15"/>
  <c r="AN17" i="15"/>
  <c r="AO17" i="15"/>
  <c r="AP17" i="15"/>
  <c r="AQ17" i="15"/>
  <c r="AR17" i="15"/>
  <c r="AS17" i="15"/>
  <c r="AT17" i="15"/>
  <c r="AU17" i="15"/>
  <c r="AV17" i="15"/>
  <c r="B98" i="16" l="1"/>
  <c r="B274" i="16"/>
  <c r="B209" i="16"/>
  <c r="B385" i="16"/>
  <c r="B230" i="16"/>
  <c r="B406" i="16"/>
  <c r="B187" i="16"/>
  <c r="B363" i="16"/>
  <c r="B76" i="16"/>
  <c r="B208" i="16"/>
  <c r="B384" i="16"/>
  <c r="B341" i="16"/>
  <c r="B362" i="16"/>
  <c r="B252" i="16"/>
  <c r="B165" i="16"/>
  <c r="B164" i="16"/>
  <c r="B340" i="16"/>
  <c r="B121" i="16"/>
  <c r="B297" i="16"/>
  <c r="B142" i="16"/>
  <c r="B318" i="16"/>
  <c r="B99" i="16"/>
  <c r="B407" i="16"/>
  <c r="B428" i="16"/>
  <c r="B296" i="16"/>
  <c r="B253" i="16"/>
  <c r="B429" i="16"/>
  <c r="B54" i="16"/>
  <c r="B120" i="16"/>
  <c r="B186" i="16"/>
  <c r="Y432" i="16"/>
  <c r="X432" i="16"/>
  <c r="W432" i="16"/>
  <c r="V432" i="16"/>
  <c r="U432" i="16"/>
  <c r="T432" i="16"/>
  <c r="S432" i="16"/>
  <c r="R432" i="16"/>
  <c r="Q432" i="16"/>
  <c r="P432" i="16"/>
  <c r="O432" i="16"/>
  <c r="N432" i="16"/>
  <c r="M432" i="16"/>
  <c r="L432" i="16"/>
  <c r="K432" i="16"/>
  <c r="J432" i="16"/>
  <c r="I432" i="16"/>
  <c r="H432" i="16"/>
  <c r="G432" i="16"/>
  <c r="F432" i="16"/>
  <c r="E432" i="16"/>
  <c r="D432" i="16"/>
  <c r="Y428" i="16"/>
  <c r="X428" i="16"/>
  <c r="W428" i="16"/>
  <c r="V428" i="16"/>
  <c r="U428" i="16"/>
  <c r="T428" i="16"/>
  <c r="S428" i="16"/>
  <c r="R428" i="16"/>
  <c r="Q428" i="16"/>
  <c r="P428" i="16"/>
  <c r="O428" i="16"/>
  <c r="N428" i="16"/>
  <c r="M428" i="16"/>
  <c r="L428" i="16"/>
  <c r="K428" i="16"/>
  <c r="J428" i="16"/>
  <c r="I428" i="16"/>
  <c r="H428" i="16"/>
  <c r="G428" i="16"/>
  <c r="F428" i="16"/>
  <c r="E428" i="16"/>
  <c r="D428" i="16"/>
  <c r="B422" i="16"/>
  <c r="Y410" i="16"/>
  <c r="X410" i="16"/>
  <c r="W410" i="16"/>
  <c r="V410" i="16"/>
  <c r="U410" i="16"/>
  <c r="T410" i="16"/>
  <c r="S410" i="16"/>
  <c r="R410" i="16"/>
  <c r="Q410" i="16"/>
  <c r="P410" i="16"/>
  <c r="O410" i="16"/>
  <c r="N410" i="16"/>
  <c r="M410" i="16"/>
  <c r="L410" i="16"/>
  <c r="K410" i="16"/>
  <c r="J410" i="16"/>
  <c r="I410" i="16"/>
  <c r="H410" i="16"/>
  <c r="G410" i="16"/>
  <c r="F410" i="16"/>
  <c r="E410" i="16"/>
  <c r="D410" i="16"/>
  <c r="Y406" i="16"/>
  <c r="X406" i="16"/>
  <c r="W406" i="16"/>
  <c r="V406" i="16"/>
  <c r="U406" i="16"/>
  <c r="T406" i="16"/>
  <c r="S406" i="16"/>
  <c r="R406" i="16"/>
  <c r="Q406" i="16"/>
  <c r="P406" i="16"/>
  <c r="O406" i="16"/>
  <c r="N406" i="16"/>
  <c r="M406" i="16"/>
  <c r="L406" i="16"/>
  <c r="K406" i="16"/>
  <c r="J406" i="16"/>
  <c r="I406" i="16"/>
  <c r="H406" i="16"/>
  <c r="G406" i="16"/>
  <c r="F406" i="16"/>
  <c r="E406" i="16"/>
  <c r="D406" i="16"/>
  <c r="B400" i="16"/>
  <c r="Y388" i="16"/>
  <c r="X388" i="16"/>
  <c r="W388" i="16"/>
  <c r="V388" i="16"/>
  <c r="U388" i="16"/>
  <c r="T388" i="16"/>
  <c r="S388" i="16"/>
  <c r="R388" i="16"/>
  <c r="Q388" i="16"/>
  <c r="P388" i="16"/>
  <c r="O388" i="16"/>
  <c r="N388" i="16"/>
  <c r="M388" i="16"/>
  <c r="L388" i="16"/>
  <c r="K388" i="16"/>
  <c r="J388" i="16"/>
  <c r="I388" i="16"/>
  <c r="H388" i="16"/>
  <c r="G388" i="16"/>
  <c r="F388" i="16"/>
  <c r="E388" i="16"/>
  <c r="D388" i="16"/>
  <c r="Y384" i="16"/>
  <c r="X384" i="16"/>
  <c r="W384" i="16"/>
  <c r="V384" i="16"/>
  <c r="U384" i="16"/>
  <c r="T384" i="16"/>
  <c r="S384" i="16"/>
  <c r="R384" i="16"/>
  <c r="Q384" i="16"/>
  <c r="P384" i="16"/>
  <c r="O384" i="16"/>
  <c r="N384" i="16"/>
  <c r="M384" i="16"/>
  <c r="L384" i="16"/>
  <c r="K384" i="16"/>
  <c r="J384" i="16"/>
  <c r="I384" i="16"/>
  <c r="H384" i="16"/>
  <c r="G384" i="16"/>
  <c r="F384" i="16"/>
  <c r="E384" i="16"/>
  <c r="D384" i="16"/>
  <c r="B378" i="16"/>
  <c r="Y366" i="16"/>
  <c r="X366" i="16"/>
  <c r="W366" i="16"/>
  <c r="V366" i="16"/>
  <c r="U366" i="16"/>
  <c r="T366" i="16"/>
  <c r="S366" i="16"/>
  <c r="R366" i="16"/>
  <c r="Q366" i="16"/>
  <c r="P366" i="16"/>
  <c r="O366" i="16"/>
  <c r="N366" i="16"/>
  <c r="M366" i="16"/>
  <c r="L366" i="16"/>
  <c r="K366" i="16"/>
  <c r="J366" i="16"/>
  <c r="I366" i="16"/>
  <c r="H366" i="16"/>
  <c r="G366" i="16"/>
  <c r="F366" i="16"/>
  <c r="E366" i="16"/>
  <c r="D366" i="16"/>
  <c r="Y362" i="16"/>
  <c r="X362" i="16"/>
  <c r="W362" i="16"/>
  <c r="V362" i="16"/>
  <c r="U362" i="16"/>
  <c r="T362" i="16"/>
  <c r="S362" i="16"/>
  <c r="R362" i="16"/>
  <c r="Q362" i="16"/>
  <c r="P362" i="16"/>
  <c r="O362" i="16"/>
  <c r="N362" i="16"/>
  <c r="M362" i="16"/>
  <c r="L362" i="16"/>
  <c r="K362" i="16"/>
  <c r="J362" i="16"/>
  <c r="I362" i="16"/>
  <c r="H362" i="16"/>
  <c r="G362" i="16"/>
  <c r="F362" i="16"/>
  <c r="E362" i="16"/>
  <c r="D362" i="16"/>
  <c r="B356" i="16"/>
  <c r="Y344" i="16"/>
  <c r="X344" i="16"/>
  <c r="W344" i="16"/>
  <c r="V344" i="16"/>
  <c r="U344" i="16"/>
  <c r="T344" i="16"/>
  <c r="S344" i="16"/>
  <c r="R344" i="16"/>
  <c r="Q344" i="16"/>
  <c r="P344" i="16"/>
  <c r="O344" i="16"/>
  <c r="N344" i="16"/>
  <c r="M344" i="16"/>
  <c r="L344" i="16"/>
  <c r="K344" i="16"/>
  <c r="J344" i="16"/>
  <c r="I344" i="16"/>
  <c r="H344" i="16"/>
  <c r="G344" i="16"/>
  <c r="F344" i="16"/>
  <c r="E344" i="16"/>
  <c r="D344" i="16"/>
  <c r="Y340" i="16"/>
  <c r="X340" i="16"/>
  <c r="W340" i="16"/>
  <c r="V340" i="16"/>
  <c r="U340" i="16"/>
  <c r="T340" i="16"/>
  <c r="S340" i="16"/>
  <c r="R340" i="16"/>
  <c r="Q340" i="16"/>
  <c r="P340" i="16"/>
  <c r="O340" i="16"/>
  <c r="N340" i="16"/>
  <c r="M340" i="16"/>
  <c r="L340" i="16"/>
  <c r="K340" i="16"/>
  <c r="J340" i="16"/>
  <c r="I340" i="16"/>
  <c r="H340" i="16"/>
  <c r="G340" i="16"/>
  <c r="F340" i="16"/>
  <c r="E340" i="16"/>
  <c r="D340" i="16"/>
  <c r="B334" i="16"/>
  <c r="Y322" i="16"/>
  <c r="X322" i="16"/>
  <c r="W322" i="16"/>
  <c r="V322" i="16"/>
  <c r="U322" i="16"/>
  <c r="T322" i="16"/>
  <c r="S322" i="16"/>
  <c r="R322" i="16"/>
  <c r="Q322" i="16"/>
  <c r="P322" i="16"/>
  <c r="O322" i="16"/>
  <c r="N322" i="16"/>
  <c r="M322" i="16"/>
  <c r="L322" i="16"/>
  <c r="K322" i="16"/>
  <c r="J322" i="16"/>
  <c r="I322" i="16"/>
  <c r="H322" i="16"/>
  <c r="G322" i="16"/>
  <c r="F322" i="16"/>
  <c r="E322" i="16"/>
  <c r="D322" i="16"/>
  <c r="Y318" i="16"/>
  <c r="X318" i="16"/>
  <c r="W318" i="16"/>
  <c r="V318" i="16"/>
  <c r="U318" i="16"/>
  <c r="T318" i="16"/>
  <c r="S318" i="16"/>
  <c r="R318" i="16"/>
  <c r="Q318" i="16"/>
  <c r="P318" i="16"/>
  <c r="O318" i="16"/>
  <c r="N318" i="16"/>
  <c r="M318" i="16"/>
  <c r="L318" i="16"/>
  <c r="K318" i="16"/>
  <c r="J318" i="16"/>
  <c r="I318" i="16"/>
  <c r="H318" i="16"/>
  <c r="G318" i="16"/>
  <c r="F318" i="16"/>
  <c r="E318" i="16"/>
  <c r="D318" i="16"/>
  <c r="B312" i="16"/>
  <c r="Y300" i="16"/>
  <c r="X300" i="16"/>
  <c r="W300" i="16"/>
  <c r="V300" i="16"/>
  <c r="U300" i="16"/>
  <c r="T300" i="16"/>
  <c r="S300" i="16"/>
  <c r="R300" i="16"/>
  <c r="Q300" i="16"/>
  <c r="P300" i="16"/>
  <c r="O300" i="16"/>
  <c r="N300" i="16"/>
  <c r="M300" i="16"/>
  <c r="L300" i="16"/>
  <c r="K300" i="16"/>
  <c r="J300" i="16"/>
  <c r="I300" i="16"/>
  <c r="H300" i="16"/>
  <c r="G300" i="16"/>
  <c r="F300" i="16"/>
  <c r="E300" i="16"/>
  <c r="D300" i="16"/>
  <c r="Y296" i="16"/>
  <c r="X296" i="16"/>
  <c r="W296" i="16"/>
  <c r="V296" i="16"/>
  <c r="U296" i="16"/>
  <c r="T296" i="16"/>
  <c r="S296" i="16"/>
  <c r="R296" i="16"/>
  <c r="Q296" i="16"/>
  <c r="P296" i="16"/>
  <c r="O296" i="16"/>
  <c r="N296" i="16"/>
  <c r="M296" i="16"/>
  <c r="L296" i="16"/>
  <c r="K296" i="16"/>
  <c r="J296" i="16"/>
  <c r="I296" i="16"/>
  <c r="H296" i="16"/>
  <c r="G296" i="16"/>
  <c r="F296" i="16"/>
  <c r="E296" i="16"/>
  <c r="D296" i="16"/>
  <c r="B290" i="16"/>
  <c r="Y278" i="16"/>
  <c r="X278" i="16"/>
  <c r="W278" i="16"/>
  <c r="V278" i="16"/>
  <c r="U278" i="16"/>
  <c r="T278" i="16"/>
  <c r="S278" i="16"/>
  <c r="R278" i="16"/>
  <c r="Q278" i="16"/>
  <c r="P278" i="16"/>
  <c r="O278" i="16"/>
  <c r="N278" i="16"/>
  <c r="M278" i="16"/>
  <c r="L278" i="16"/>
  <c r="K278" i="16"/>
  <c r="J278" i="16"/>
  <c r="I278" i="16"/>
  <c r="H278" i="16"/>
  <c r="G278" i="16"/>
  <c r="F278" i="16"/>
  <c r="E278" i="16"/>
  <c r="D278" i="16"/>
  <c r="Y274" i="16"/>
  <c r="X274" i="16"/>
  <c r="W274" i="16"/>
  <c r="V274" i="16"/>
  <c r="U274" i="16"/>
  <c r="T274" i="16"/>
  <c r="S274" i="16"/>
  <c r="R274" i="16"/>
  <c r="Q274" i="16"/>
  <c r="P274" i="16"/>
  <c r="O274" i="16"/>
  <c r="N274" i="16"/>
  <c r="M274" i="16"/>
  <c r="L274" i="16"/>
  <c r="K274" i="16"/>
  <c r="J274" i="16"/>
  <c r="I274" i="16"/>
  <c r="H274" i="16"/>
  <c r="G274" i="16"/>
  <c r="F274" i="16"/>
  <c r="E274" i="16"/>
  <c r="D274" i="16"/>
  <c r="B268" i="16"/>
  <c r="Y256" i="16"/>
  <c r="X256" i="16"/>
  <c r="W256" i="16"/>
  <c r="V256" i="16"/>
  <c r="U256" i="16"/>
  <c r="T256" i="16"/>
  <c r="S256" i="16"/>
  <c r="R256" i="16"/>
  <c r="Q256" i="16"/>
  <c r="P256" i="16"/>
  <c r="O256" i="16"/>
  <c r="N256" i="16"/>
  <c r="M256" i="16"/>
  <c r="L256" i="16"/>
  <c r="K256" i="16"/>
  <c r="J256" i="16"/>
  <c r="I256" i="16"/>
  <c r="H256" i="16"/>
  <c r="G256" i="16"/>
  <c r="F256" i="16"/>
  <c r="E256" i="16"/>
  <c r="D256" i="16"/>
  <c r="Y252" i="16"/>
  <c r="X252" i="16"/>
  <c r="W252" i="16"/>
  <c r="V252" i="16"/>
  <c r="U252" i="16"/>
  <c r="T252" i="16"/>
  <c r="S252" i="16"/>
  <c r="R252" i="16"/>
  <c r="Q252" i="16"/>
  <c r="P252" i="16"/>
  <c r="O252" i="16"/>
  <c r="N252" i="16"/>
  <c r="M252" i="16"/>
  <c r="L252" i="16"/>
  <c r="K252" i="16"/>
  <c r="J252" i="16"/>
  <c r="I252" i="16"/>
  <c r="H252" i="16"/>
  <c r="G252" i="16"/>
  <c r="F252" i="16"/>
  <c r="E252" i="16"/>
  <c r="D252" i="16"/>
  <c r="B246" i="16"/>
  <c r="Y234" i="16"/>
  <c r="X234" i="16"/>
  <c r="W234" i="16"/>
  <c r="V234" i="16"/>
  <c r="U234" i="16"/>
  <c r="T234" i="16"/>
  <c r="S234" i="16"/>
  <c r="R234" i="16"/>
  <c r="Q234" i="16"/>
  <c r="P234" i="16"/>
  <c r="O234" i="16"/>
  <c r="N234" i="16"/>
  <c r="M234" i="16"/>
  <c r="L234" i="16"/>
  <c r="K234" i="16"/>
  <c r="J234" i="16"/>
  <c r="I234" i="16"/>
  <c r="H234" i="16"/>
  <c r="G234" i="16"/>
  <c r="F234" i="16"/>
  <c r="E234" i="16"/>
  <c r="D234" i="16"/>
  <c r="Y230" i="16"/>
  <c r="X230" i="16"/>
  <c r="W230" i="16"/>
  <c r="V230" i="16"/>
  <c r="U230" i="16"/>
  <c r="T230" i="16"/>
  <c r="S230" i="16"/>
  <c r="R230" i="16"/>
  <c r="Q230" i="16"/>
  <c r="P230" i="16"/>
  <c r="O230" i="16"/>
  <c r="N230" i="16"/>
  <c r="M230" i="16"/>
  <c r="L230" i="16"/>
  <c r="K230" i="16"/>
  <c r="J230" i="16"/>
  <c r="I230" i="16"/>
  <c r="H230" i="16"/>
  <c r="G230" i="16"/>
  <c r="F230" i="16"/>
  <c r="E230" i="16"/>
  <c r="D230" i="16"/>
  <c r="B224" i="16"/>
  <c r="Y212" i="16"/>
  <c r="X212" i="16"/>
  <c r="W212" i="16"/>
  <c r="V212" i="16"/>
  <c r="U212" i="16"/>
  <c r="T212" i="16"/>
  <c r="S212" i="16"/>
  <c r="R212" i="16"/>
  <c r="Q212" i="16"/>
  <c r="P212" i="16"/>
  <c r="O212" i="16"/>
  <c r="N212" i="16"/>
  <c r="M212" i="16"/>
  <c r="L212" i="16"/>
  <c r="K212" i="16"/>
  <c r="J212" i="16"/>
  <c r="I212" i="16"/>
  <c r="H212" i="16"/>
  <c r="G212" i="16"/>
  <c r="F212" i="16"/>
  <c r="E212" i="16"/>
  <c r="D212" i="16"/>
  <c r="Y208" i="16"/>
  <c r="X208" i="16"/>
  <c r="W208" i="16"/>
  <c r="V208" i="16"/>
  <c r="U208" i="16"/>
  <c r="T208" i="16"/>
  <c r="S208" i="16"/>
  <c r="R208" i="16"/>
  <c r="Q208" i="16"/>
  <c r="P208" i="16"/>
  <c r="O208" i="16"/>
  <c r="N208" i="16"/>
  <c r="M208" i="16"/>
  <c r="L208" i="16"/>
  <c r="K208" i="16"/>
  <c r="J208" i="16"/>
  <c r="I208" i="16"/>
  <c r="H208" i="16"/>
  <c r="G208" i="16"/>
  <c r="F208" i="16"/>
  <c r="E208" i="16"/>
  <c r="D208" i="16"/>
  <c r="B202" i="16"/>
  <c r="Y190" i="16"/>
  <c r="X190" i="16"/>
  <c r="W190" i="16"/>
  <c r="V190" i="16"/>
  <c r="U190" i="16"/>
  <c r="T190" i="16"/>
  <c r="S190" i="16"/>
  <c r="R190" i="16"/>
  <c r="Q190" i="16"/>
  <c r="P190" i="16"/>
  <c r="O190" i="16"/>
  <c r="N190" i="16"/>
  <c r="M190" i="16"/>
  <c r="L190" i="16"/>
  <c r="K190" i="16"/>
  <c r="J190" i="16"/>
  <c r="I190" i="16"/>
  <c r="H190" i="16"/>
  <c r="G190" i="16"/>
  <c r="F190" i="16"/>
  <c r="E190" i="16"/>
  <c r="D190" i="16"/>
  <c r="Y186" i="16"/>
  <c r="X186" i="16"/>
  <c r="W186" i="16"/>
  <c r="V186" i="16"/>
  <c r="U186" i="16"/>
  <c r="T186" i="16"/>
  <c r="S186" i="16"/>
  <c r="R186" i="16"/>
  <c r="Q186" i="16"/>
  <c r="P186" i="16"/>
  <c r="O186" i="16"/>
  <c r="N186" i="16"/>
  <c r="M186" i="16"/>
  <c r="L186" i="16"/>
  <c r="K186" i="16"/>
  <c r="J186" i="16"/>
  <c r="I186" i="16"/>
  <c r="H186" i="16"/>
  <c r="G186" i="16"/>
  <c r="F186" i="16"/>
  <c r="E186" i="16"/>
  <c r="D186" i="16"/>
  <c r="B180" i="16"/>
  <c r="Y168" i="16"/>
  <c r="X168" i="16"/>
  <c r="W168" i="16"/>
  <c r="V168" i="16"/>
  <c r="U168" i="16"/>
  <c r="T168" i="16"/>
  <c r="S168" i="16"/>
  <c r="R168" i="16"/>
  <c r="Q168" i="16"/>
  <c r="P168" i="16"/>
  <c r="O168" i="16"/>
  <c r="N168" i="16"/>
  <c r="M168" i="16"/>
  <c r="L168" i="16"/>
  <c r="K168" i="16"/>
  <c r="J168" i="16"/>
  <c r="I168" i="16"/>
  <c r="H168" i="16"/>
  <c r="G168" i="16"/>
  <c r="F168" i="16"/>
  <c r="E168" i="16"/>
  <c r="D168" i="16"/>
  <c r="Y164" i="16"/>
  <c r="X164" i="16"/>
  <c r="W164" i="16"/>
  <c r="V164" i="16"/>
  <c r="U164" i="16"/>
  <c r="T164" i="16"/>
  <c r="S164" i="16"/>
  <c r="R164" i="16"/>
  <c r="Q164" i="16"/>
  <c r="P164" i="16"/>
  <c r="O164" i="16"/>
  <c r="N164" i="16"/>
  <c r="M164" i="16"/>
  <c r="L164" i="16"/>
  <c r="K164" i="16"/>
  <c r="J164" i="16"/>
  <c r="I164" i="16"/>
  <c r="H164" i="16"/>
  <c r="G164" i="16"/>
  <c r="F164" i="16"/>
  <c r="E164" i="16"/>
  <c r="D164" i="16"/>
  <c r="B158" i="16"/>
  <c r="Y146" i="16"/>
  <c r="X146" i="16"/>
  <c r="W146" i="16"/>
  <c r="V146" i="16"/>
  <c r="U146" i="16"/>
  <c r="T146" i="16"/>
  <c r="S146" i="16"/>
  <c r="R146" i="16"/>
  <c r="Q146" i="16"/>
  <c r="P146" i="16"/>
  <c r="O146" i="16"/>
  <c r="N146" i="16"/>
  <c r="M146" i="16"/>
  <c r="L146" i="16"/>
  <c r="K146" i="16"/>
  <c r="J146" i="16"/>
  <c r="I146" i="16"/>
  <c r="H146" i="16"/>
  <c r="G146" i="16"/>
  <c r="F146" i="16"/>
  <c r="E146" i="16"/>
  <c r="D146" i="16"/>
  <c r="Y142" i="16"/>
  <c r="X142" i="16"/>
  <c r="W142" i="16"/>
  <c r="V142" i="16"/>
  <c r="U142" i="16"/>
  <c r="T142" i="16"/>
  <c r="S142" i="16"/>
  <c r="R142" i="16"/>
  <c r="Q142" i="16"/>
  <c r="P142" i="16"/>
  <c r="O142" i="16"/>
  <c r="N142" i="16"/>
  <c r="M142" i="16"/>
  <c r="L142" i="16"/>
  <c r="K142" i="16"/>
  <c r="J142" i="16"/>
  <c r="I142" i="16"/>
  <c r="H142" i="16"/>
  <c r="G142" i="16"/>
  <c r="F142" i="16"/>
  <c r="E142" i="16"/>
  <c r="D142" i="16"/>
  <c r="B136" i="16"/>
  <c r="Y124" i="16"/>
  <c r="X124" i="16"/>
  <c r="W124" i="16"/>
  <c r="V124" i="16"/>
  <c r="U124" i="16"/>
  <c r="T124" i="16"/>
  <c r="S124" i="16"/>
  <c r="R124" i="16"/>
  <c r="Q124" i="16"/>
  <c r="P124" i="16"/>
  <c r="O124" i="16"/>
  <c r="N124" i="16"/>
  <c r="M124" i="16"/>
  <c r="L124" i="16"/>
  <c r="K124" i="16"/>
  <c r="J124" i="16"/>
  <c r="I124" i="16"/>
  <c r="H124" i="16"/>
  <c r="G124" i="16"/>
  <c r="F124" i="16"/>
  <c r="E124" i="16"/>
  <c r="D124" i="16"/>
  <c r="Y120" i="16"/>
  <c r="X120" i="16"/>
  <c r="W120" i="16"/>
  <c r="V120" i="16"/>
  <c r="U120" i="16"/>
  <c r="T120" i="16"/>
  <c r="S120" i="16"/>
  <c r="R120" i="16"/>
  <c r="Q120" i="16"/>
  <c r="P120" i="16"/>
  <c r="O120" i="16"/>
  <c r="N120" i="16"/>
  <c r="M120" i="16"/>
  <c r="L120" i="16"/>
  <c r="K120" i="16"/>
  <c r="J120" i="16"/>
  <c r="I120" i="16"/>
  <c r="H120" i="16"/>
  <c r="G120" i="16"/>
  <c r="F120" i="16"/>
  <c r="E120" i="16"/>
  <c r="D120" i="16"/>
  <c r="B114" i="16"/>
  <c r="Y102" i="16"/>
  <c r="X102" i="16"/>
  <c r="W102" i="16"/>
  <c r="V102" i="16"/>
  <c r="U102" i="16"/>
  <c r="T102" i="16"/>
  <c r="S102" i="16"/>
  <c r="R102" i="16"/>
  <c r="Q102" i="16"/>
  <c r="P102" i="16"/>
  <c r="O102" i="16"/>
  <c r="N102" i="16"/>
  <c r="M102" i="16"/>
  <c r="L102" i="16"/>
  <c r="K102" i="16"/>
  <c r="J102" i="16"/>
  <c r="I102" i="16"/>
  <c r="H102" i="16"/>
  <c r="G102" i="16"/>
  <c r="F102" i="16"/>
  <c r="E102" i="16"/>
  <c r="D102" i="16"/>
  <c r="Y98" i="16"/>
  <c r="X98" i="16"/>
  <c r="W98" i="16"/>
  <c r="V98" i="16"/>
  <c r="U98" i="16"/>
  <c r="T98" i="16"/>
  <c r="S98" i="16"/>
  <c r="R98" i="16"/>
  <c r="Q98" i="16"/>
  <c r="P98" i="16"/>
  <c r="O98" i="16"/>
  <c r="N98" i="16"/>
  <c r="M98" i="16"/>
  <c r="L98" i="16"/>
  <c r="K98" i="16"/>
  <c r="J98" i="16"/>
  <c r="I98" i="16"/>
  <c r="H98" i="16"/>
  <c r="G98" i="16"/>
  <c r="F98" i="16"/>
  <c r="E98" i="16"/>
  <c r="D98" i="16"/>
  <c r="B92" i="16"/>
  <c r="Y80" i="16"/>
  <c r="X80" i="16"/>
  <c r="W80" i="16"/>
  <c r="V80" i="16"/>
  <c r="U80" i="16"/>
  <c r="T80" i="16"/>
  <c r="S80" i="16"/>
  <c r="R80" i="16"/>
  <c r="Q80" i="16"/>
  <c r="P80" i="16"/>
  <c r="O80" i="16"/>
  <c r="N80" i="16"/>
  <c r="M80" i="16"/>
  <c r="L80" i="16"/>
  <c r="K80" i="16"/>
  <c r="J80" i="16"/>
  <c r="I80" i="16"/>
  <c r="H80" i="16"/>
  <c r="G80" i="16"/>
  <c r="F80" i="16"/>
  <c r="E80" i="16"/>
  <c r="D80" i="16"/>
  <c r="Y76" i="16"/>
  <c r="X76" i="16"/>
  <c r="W76" i="16"/>
  <c r="V76" i="16"/>
  <c r="U76" i="16"/>
  <c r="T76" i="16"/>
  <c r="S76" i="16"/>
  <c r="R76" i="16"/>
  <c r="Q76" i="16"/>
  <c r="P76" i="16"/>
  <c r="O76" i="16"/>
  <c r="N76" i="16"/>
  <c r="M76" i="16"/>
  <c r="L76" i="16"/>
  <c r="K76" i="16"/>
  <c r="J76" i="16"/>
  <c r="I76" i="16"/>
  <c r="H76" i="16"/>
  <c r="G76" i="16"/>
  <c r="F76" i="16"/>
  <c r="E76" i="16"/>
  <c r="D76" i="16"/>
  <c r="B70" i="16"/>
  <c r="B64" i="16"/>
  <c r="B63" i="16"/>
  <c r="B61" i="16"/>
  <c r="B59" i="16"/>
  <c r="Y58" i="16"/>
  <c r="X58" i="16"/>
  <c r="W58" i="16"/>
  <c r="V58" i="16"/>
  <c r="U58" i="16"/>
  <c r="T58" i="16"/>
  <c r="S58" i="16"/>
  <c r="R58" i="16"/>
  <c r="Q58" i="16"/>
  <c r="P58" i="16"/>
  <c r="O58" i="16"/>
  <c r="N58" i="16"/>
  <c r="M58" i="16"/>
  <c r="L58" i="16"/>
  <c r="K58" i="16"/>
  <c r="J58" i="16"/>
  <c r="I58" i="16"/>
  <c r="H58" i="16"/>
  <c r="G58" i="16"/>
  <c r="F58" i="16"/>
  <c r="E58" i="16"/>
  <c r="D58" i="16"/>
  <c r="B55" i="16"/>
  <c r="Y54" i="16"/>
  <c r="X54" i="16"/>
  <c r="W54" i="16"/>
  <c r="V54" i="16"/>
  <c r="U54" i="16"/>
  <c r="T54" i="16"/>
  <c r="S54" i="16"/>
  <c r="R54" i="16"/>
  <c r="Q54" i="16"/>
  <c r="P54" i="16"/>
  <c r="O54" i="16"/>
  <c r="N54" i="16"/>
  <c r="M54" i="16"/>
  <c r="L54" i="16"/>
  <c r="K54" i="16"/>
  <c r="J54" i="16"/>
  <c r="I54" i="16"/>
  <c r="H54" i="16"/>
  <c r="G54" i="16"/>
  <c r="F54" i="16"/>
  <c r="E54" i="16"/>
  <c r="D54" i="16"/>
  <c r="B48" i="16"/>
  <c r="B42" i="16"/>
  <c r="B41" i="16"/>
  <c r="B39" i="16"/>
  <c r="B37" i="16"/>
  <c r="Y36" i="16"/>
  <c r="X36" i="16"/>
  <c r="W36" i="16"/>
  <c r="V36" i="16"/>
  <c r="U36" i="16"/>
  <c r="T36" i="16"/>
  <c r="S36" i="16"/>
  <c r="R36" i="16"/>
  <c r="Q36" i="16"/>
  <c r="P36" i="16"/>
  <c r="O36" i="16"/>
  <c r="N36" i="16"/>
  <c r="M36" i="16"/>
  <c r="L36" i="16"/>
  <c r="K36" i="16"/>
  <c r="J36" i="16"/>
  <c r="I36" i="16"/>
  <c r="H36" i="16"/>
  <c r="G36" i="16"/>
  <c r="F36" i="16"/>
  <c r="E36" i="16"/>
  <c r="D36" i="16"/>
  <c r="Y32" i="16"/>
  <c r="X32" i="16"/>
  <c r="W32" i="16"/>
  <c r="V32" i="16"/>
  <c r="U32" i="16"/>
  <c r="T32" i="16"/>
  <c r="S32" i="16"/>
  <c r="R32" i="16"/>
  <c r="Q32" i="16"/>
  <c r="P32" i="16"/>
  <c r="O32" i="16"/>
  <c r="N32" i="16"/>
  <c r="M32" i="16"/>
  <c r="L32" i="16"/>
  <c r="K32" i="16"/>
  <c r="J32" i="16"/>
  <c r="I32" i="16"/>
  <c r="H32" i="16"/>
  <c r="G32" i="16"/>
  <c r="F32" i="16"/>
  <c r="E32" i="16"/>
  <c r="D32" i="16"/>
  <c r="B26" i="16"/>
  <c r="B19" i="16"/>
  <c r="B18" i="16"/>
  <c r="B16" i="16"/>
  <c r="Y13" i="16"/>
  <c r="X13" i="16"/>
  <c r="W13" i="16"/>
  <c r="V13" i="16"/>
  <c r="U13" i="16"/>
  <c r="T13" i="16"/>
  <c r="S13" i="16"/>
  <c r="R13" i="16"/>
  <c r="Q13" i="16"/>
  <c r="P13" i="16"/>
  <c r="O13" i="16"/>
  <c r="N13" i="16"/>
  <c r="M13" i="16"/>
  <c r="L13" i="16"/>
  <c r="K13" i="16"/>
  <c r="J13" i="16"/>
  <c r="I13" i="16"/>
  <c r="H13" i="16"/>
  <c r="G13" i="16"/>
  <c r="F13" i="16"/>
  <c r="Y9" i="16"/>
  <c r="X9" i="16"/>
  <c r="W9" i="16"/>
  <c r="V9" i="16"/>
  <c r="U9" i="16"/>
  <c r="T9" i="16"/>
  <c r="S9" i="16"/>
  <c r="R9" i="16"/>
  <c r="Q9" i="16"/>
  <c r="P9" i="16"/>
  <c r="O9" i="16"/>
  <c r="N9" i="16"/>
  <c r="M9" i="16"/>
  <c r="L9" i="16"/>
  <c r="K9" i="16"/>
  <c r="J9" i="16"/>
  <c r="I9" i="16"/>
  <c r="H9" i="16"/>
  <c r="G9" i="16"/>
  <c r="F9" i="16"/>
  <c r="E9" i="16"/>
  <c r="D9" i="16"/>
  <c r="E21" i="15" l="1"/>
  <c r="F21" i="15"/>
  <c r="G21" i="15"/>
  <c r="H21" i="15"/>
  <c r="I21" i="15"/>
  <c r="J21" i="15"/>
  <c r="K21" i="15"/>
  <c r="L21" i="15"/>
  <c r="M21" i="15"/>
  <c r="N21" i="15"/>
  <c r="O21" i="15"/>
  <c r="P21" i="15"/>
  <c r="Q21" i="15"/>
  <c r="R21" i="15"/>
  <c r="S21" i="15"/>
  <c r="T21" i="15"/>
  <c r="U21" i="15"/>
  <c r="V21" i="15"/>
  <c r="W21" i="15"/>
  <c r="X21" i="15"/>
  <c r="Y21" i="15"/>
  <c r="D17" i="15"/>
  <c r="E17" i="15"/>
  <c r="F17" i="15"/>
  <c r="G17" i="15"/>
  <c r="H17" i="15"/>
  <c r="I17" i="15"/>
  <c r="J17" i="15"/>
  <c r="K17" i="15"/>
  <c r="L17" i="15"/>
  <c r="M17" i="15"/>
  <c r="N17" i="15"/>
  <c r="O17" i="15"/>
  <c r="P17" i="15"/>
  <c r="Q17" i="15"/>
  <c r="R17" i="15"/>
  <c r="S17" i="15"/>
  <c r="T17" i="15"/>
  <c r="U17" i="15"/>
  <c r="V17" i="15"/>
  <c r="W17" i="15"/>
  <c r="X17" i="15"/>
  <c r="Y17" i="15"/>
  <c r="B21" i="15" l="1"/>
  <c r="B17" i="15"/>
  <c r="E32" i="5" s="1"/>
  <c r="W33" i="5" s="1"/>
  <c r="P26" i="5"/>
  <c r="P21" i="5"/>
  <c r="E15" i="5" l="1"/>
  <c r="B32" i="15"/>
  <c r="C33" i="15" s="1"/>
  <c r="Q62" i="5"/>
  <c r="Q63" i="5"/>
  <c r="Q52" i="5"/>
  <c r="Q53" i="5"/>
  <c r="P39" i="5"/>
  <c r="E25" i="5"/>
  <c r="W26" i="5" s="1"/>
  <c r="E24" i="5"/>
  <c r="W25" i="5" s="1"/>
  <c r="E33" i="5" l="1"/>
  <c r="K30" i="5" s="1"/>
  <c r="E7" i="5"/>
  <c r="Q97" i="5"/>
  <c r="Q96" i="5"/>
  <c r="B34" i="15"/>
  <c r="F458" i="14"/>
  <c r="AH454" i="14"/>
  <c r="AG454" i="14"/>
  <c r="AF454" i="14"/>
  <c r="AE454" i="14"/>
  <c r="AH453" i="14"/>
  <c r="AG453" i="14"/>
  <c r="AE453" i="14"/>
  <c r="AH452" i="14"/>
  <c r="AG452" i="14"/>
  <c r="AE452" i="14"/>
  <c r="E452" i="14"/>
  <c r="AH451" i="14"/>
  <c r="AG451" i="14"/>
  <c r="X451" i="14"/>
  <c r="W451" i="14"/>
  <c r="B451" i="14"/>
  <c r="C451" i="14" s="1"/>
  <c r="AH450" i="14"/>
  <c r="AG450" i="14"/>
  <c r="AH449" i="14"/>
  <c r="AG449" i="14"/>
  <c r="X449" i="14"/>
  <c r="W449" i="14"/>
  <c r="B449" i="14"/>
  <c r="C449" i="14" s="1"/>
  <c r="AH448" i="14"/>
  <c r="X448" i="14"/>
  <c r="W448" i="14"/>
  <c r="B448" i="14"/>
  <c r="Y452" i="14" s="1"/>
  <c r="AH447" i="14"/>
  <c r="X447" i="14"/>
  <c r="W447" i="14"/>
  <c r="B447" i="14"/>
  <c r="C447" i="14" s="1"/>
  <c r="AH446" i="14"/>
  <c r="X446" i="14"/>
  <c r="Y446" i="14" s="1"/>
  <c r="W446" i="14"/>
  <c r="B446" i="14"/>
  <c r="X445" i="14"/>
  <c r="Y445" i="14" s="1"/>
  <c r="W445" i="14"/>
  <c r="B445" i="14"/>
  <c r="C445" i="14" s="1"/>
  <c r="X444" i="14"/>
  <c r="Y444" i="14" s="1"/>
  <c r="W444" i="14"/>
  <c r="B444" i="14"/>
  <c r="Y448" i="14" s="1"/>
  <c r="X443" i="14"/>
  <c r="Y443" i="14" s="1"/>
  <c r="W443" i="14"/>
  <c r="B443" i="14"/>
  <c r="C443" i="14" s="1"/>
  <c r="F441" i="14"/>
  <c r="U445" i="14" s="1"/>
  <c r="F440" i="14"/>
  <c r="F455" i="14" s="1"/>
  <c r="F439" i="14"/>
  <c r="AB442" i="14" s="1"/>
  <c r="AA442" i="14" s="1"/>
  <c r="AA438" i="14"/>
  <c r="F436" i="14"/>
  <c r="AH432" i="14"/>
  <c r="AG432" i="14"/>
  <c r="AF432" i="14"/>
  <c r="AE432" i="14"/>
  <c r="AH431" i="14"/>
  <c r="AG431" i="14"/>
  <c r="AE431" i="14"/>
  <c r="AH430" i="14"/>
  <c r="AG430" i="14"/>
  <c r="AE430" i="14"/>
  <c r="E430" i="14"/>
  <c r="W430" i="14" s="1"/>
  <c r="AH429" i="14"/>
  <c r="AG429" i="14"/>
  <c r="X429" i="14"/>
  <c r="W429" i="14"/>
  <c r="B429" i="14"/>
  <c r="C429" i="14" s="1"/>
  <c r="AH428" i="14"/>
  <c r="AG428" i="14"/>
  <c r="AH427" i="14"/>
  <c r="AG427" i="14"/>
  <c r="X427" i="14"/>
  <c r="W427" i="14"/>
  <c r="B427" i="14"/>
  <c r="C427" i="14" s="1"/>
  <c r="AH426" i="14"/>
  <c r="X426" i="14"/>
  <c r="W426" i="14"/>
  <c r="B426" i="14"/>
  <c r="Y430" i="14" s="1"/>
  <c r="AH425" i="14"/>
  <c r="X425" i="14"/>
  <c r="W425" i="14"/>
  <c r="B425" i="14"/>
  <c r="AH424" i="14"/>
  <c r="X424" i="14"/>
  <c r="Y424" i="14" s="1"/>
  <c r="W424" i="14"/>
  <c r="B424" i="14"/>
  <c r="C424" i="14" s="1"/>
  <c r="X423" i="14"/>
  <c r="Y423" i="14" s="1"/>
  <c r="W423" i="14"/>
  <c r="B423" i="14"/>
  <c r="X422" i="14"/>
  <c r="Y422" i="14" s="1"/>
  <c r="W422" i="14"/>
  <c r="B422" i="14"/>
  <c r="X421" i="14"/>
  <c r="Y421" i="14" s="1"/>
  <c r="W421" i="14"/>
  <c r="B421" i="14"/>
  <c r="F419" i="14"/>
  <c r="F418" i="14"/>
  <c r="F433" i="14" s="1"/>
  <c r="F417" i="14"/>
  <c r="AB420" i="14" s="1"/>
  <c r="AA420" i="14" s="1"/>
  <c r="AA416" i="14"/>
  <c r="F414" i="14"/>
  <c r="AH410" i="14"/>
  <c r="AG410" i="14"/>
  <c r="AF410" i="14"/>
  <c r="AE410" i="14"/>
  <c r="AH409" i="14"/>
  <c r="AG409" i="14"/>
  <c r="AE409" i="14"/>
  <c r="AH408" i="14"/>
  <c r="AG408" i="14"/>
  <c r="AE408" i="14"/>
  <c r="E408" i="14"/>
  <c r="AH407" i="14"/>
  <c r="AG407" i="14"/>
  <c r="X407" i="14"/>
  <c r="W407" i="14"/>
  <c r="B407" i="14"/>
  <c r="C407" i="14" s="1"/>
  <c r="AH406" i="14"/>
  <c r="AG406" i="14"/>
  <c r="AH405" i="14"/>
  <c r="AG405" i="14"/>
  <c r="X405" i="14"/>
  <c r="W405" i="14"/>
  <c r="B405" i="14"/>
  <c r="C405" i="14" s="1"/>
  <c r="AH404" i="14"/>
  <c r="X404" i="14"/>
  <c r="W404" i="14"/>
  <c r="B404" i="14"/>
  <c r="Y408" i="14" s="1"/>
  <c r="AH403" i="14"/>
  <c r="X403" i="14"/>
  <c r="W403" i="14"/>
  <c r="B403" i="14"/>
  <c r="AH402" i="14"/>
  <c r="X402" i="14"/>
  <c r="Y402" i="14" s="1"/>
  <c r="W402" i="14"/>
  <c r="B402" i="14"/>
  <c r="C402" i="14" s="1"/>
  <c r="X401" i="14"/>
  <c r="Y401" i="14" s="1"/>
  <c r="W401" i="14"/>
  <c r="B401" i="14"/>
  <c r="X400" i="14"/>
  <c r="Y400" i="14" s="1"/>
  <c r="W400" i="14"/>
  <c r="B400" i="14"/>
  <c r="X399" i="14"/>
  <c r="Y399" i="14" s="1"/>
  <c r="W399" i="14"/>
  <c r="B399" i="14"/>
  <c r="C399" i="14" s="1"/>
  <c r="F397" i="14"/>
  <c r="U407" i="14" s="1"/>
  <c r="F396" i="14"/>
  <c r="F411" i="14" s="1"/>
  <c r="F395" i="14"/>
  <c r="AB398" i="14" s="1"/>
  <c r="AA398" i="14" s="1"/>
  <c r="AA394" i="14"/>
  <c r="F392" i="14"/>
  <c r="AH388" i="14"/>
  <c r="AG388" i="14"/>
  <c r="AF388" i="14"/>
  <c r="AE388" i="14"/>
  <c r="AH387" i="14"/>
  <c r="AG387" i="14"/>
  <c r="AE387" i="14"/>
  <c r="AH386" i="14"/>
  <c r="AG386" i="14"/>
  <c r="AE386" i="14"/>
  <c r="E386" i="14"/>
  <c r="W386" i="14" s="1"/>
  <c r="AH385" i="14"/>
  <c r="AG385" i="14"/>
  <c r="X385" i="14"/>
  <c r="W385" i="14"/>
  <c r="B385" i="14"/>
  <c r="C385" i="14" s="1"/>
  <c r="AH384" i="14"/>
  <c r="AG384" i="14"/>
  <c r="AH383" i="14"/>
  <c r="AG383" i="14"/>
  <c r="X383" i="14"/>
  <c r="W383" i="14"/>
  <c r="B383" i="14"/>
  <c r="C383" i="14" s="1"/>
  <c r="AH382" i="14"/>
  <c r="X382" i="14"/>
  <c r="W382" i="14"/>
  <c r="B382" i="14"/>
  <c r="Y386" i="14" s="1"/>
  <c r="AH381" i="14"/>
  <c r="X381" i="14"/>
  <c r="W381" i="14"/>
  <c r="B381" i="14"/>
  <c r="AH380" i="14"/>
  <c r="X380" i="14"/>
  <c r="Y380" i="14" s="1"/>
  <c r="W380" i="14"/>
  <c r="B380" i="14"/>
  <c r="C380" i="14" s="1"/>
  <c r="X379" i="14"/>
  <c r="Y379" i="14" s="1"/>
  <c r="W379" i="14"/>
  <c r="B379" i="14"/>
  <c r="C379" i="14" s="1"/>
  <c r="X378" i="14"/>
  <c r="Y378" i="14" s="1"/>
  <c r="W378" i="14"/>
  <c r="B378" i="14"/>
  <c r="Y382" i="14" s="1"/>
  <c r="X377" i="14"/>
  <c r="Y377" i="14" s="1"/>
  <c r="W377" i="14"/>
  <c r="B377" i="14"/>
  <c r="F375" i="14"/>
  <c r="F374" i="14"/>
  <c r="F389" i="14" s="1"/>
  <c r="F373" i="14"/>
  <c r="AB376" i="14" s="1"/>
  <c r="AA376" i="14" s="1"/>
  <c r="AA372" i="14"/>
  <c r="F370" i="14"/>
  <c r="AH366" i="14"/>
  <c r="AG366" i="14"/>
  <c r="AF366" i="14"/>
  <c r="AE366" i="14"/>
  <c r="AH365" i="14"/>
  <c r="AG365" i="14"/>
  <c r="AE365" i="14"/>
  <c r="AH364" i="14"/>
  <c r="AG364" i="14"/>
  <c r="AE364" i="14"/>
  <c r="E364" i="14"/>
  <c r="W364" i="14" s="1"/>
  <c r="AH363" i="14"/>
  <c r="AG363" i="14"/>
  <c r="X363" i="14"/>
  <c r="W363" i="14"/>
  <c r="B363" i="14"/>
  <c r="C363" i="14" s="1"/>
  <c r="AH362" i="14"/>
  <c r="AG362" i="14"/>
  <c r="AH361" i="14"/>
  <c r="AG361" i="14"/>
  <c r="X361" i="14"/>
  <c r="W361" i="14"/>
  <c r="B361" i="14"/>
  <c r="C361" i="14" s="1"/>
  <c r="AH360" i="14"/>
  <c r="X360" i="14"/>
  <c r="W360" i="14"/>
  <c r="B360" i="14"/>
  <c r="C360" i="14" s="1"/>
  <c r="AH359" i="14"/>
  <c r="X359" i="14"/>
  <c r="W359" i="14"/>
  <c r="B359" i="14"/>
  <c r="AH358" i="14"/>
  <c r="X358" i="14"/>
  <c r="Y358" i="14" s="1"/>
  <c r="W358" i="14"/>
  <c r="B358" i="14"/>
  <c r="C358" i="14" s="1"/>
  <c r="X357" i="14"/>
  <c r="Y357" i="14" s="1"/>
  <c r="W357" i="14"/>
  <c r="B357" i="14"/>
  <c r="X356" i="14"/>
  <c r="Y356" i="14" s="1"/>
  <c r="W356" i="14"/>
  <c r="B356" i="14"/>
  <c r="X355" i="14"/>
  <c r="Y355" i="14" s="1"/>
  <c r="W355" i="14"/>
  <c r="B355" i="14"/>
  <c r="F353" i="14"/>
  <c r="U364" i="14" s="1"/>
  <c r="F352" i="14"/>
  <c r="F367" i="14" s="1"/>
  <c r="F351" i="14"/>
  <c r="AB354" i="14" s="1"/>
  <c r="AA354" i="14" s="1"/>
  <c r="AA350" i="14"/>
  <c r="F348" i="14"/>
  <c r="AH344" i="14"/>
  <c r="AG344" i="14"/>
  <c r="AF344" i="14"/>
  <c r="AE344" i="14"/>
  <c r="AH343" i="14"/>
  <c r="AG343" i="14"/>
  <c r="AE343" i="14"/>
  <c r="AH342" i="14"/>
  <c r="AG342" i="14"/>
  <c r="AE342" i="14"/>
  <c r="E342" i="14"/>
  <c r="W342" i="14" s="1"/>
  <c r="AH341" i="14"/>
  <c r="AG341" i="14"/>
  <c r="X341" i="14"/>
  <c r="W341" i="14"/>
  <c r="B341" i="14"/>
  <c r="C341" i="14" s="1"/>
  <c r="AH340" i="14"/>
  <c r="AG340" i="14"/>
  <c r="AH339" i="14"/>
  <c r="AG339" i="14"/>
  <c r="X339" i="14"/>
  <c r="W339" i="14"/>
  <c r="B339" i="14"/>
  <c r="C339" i="14" s="1"/>
  <c r="AH338" i="14"/>
  <c r="X338" i="14"/>
  <c r="W338" i="14"/>
  <c r="B338" i="14"/>
  <c r="C338" i="14" s="1"/>
  <c r="AH337" i="14"/>
  <c r="X337" i="14"/>
  <c r="W337" i="14"/>
  <c r="B337" i="14"/>
  <c r="C337" i="14" s="1"/>
  <c r="AH336" i="14"/>
  <c r="X336" i="14"/>
  <c r="Y336" i="14" s="1"/>
  <c r="W336" i="14"/>
  <c r="B336" i="14"/>
  <c r="C336" i="14" s="1"/>
  <c r="X335" i="14"/>
  <c r="Y335" i="14" s="1"/>
  <c r="W335" i="14"/>
  <c r="B335" i="14"/>
  <c r="X334" i="14"/>
  <c r="Y334" i="14" s="1"/>
  <c r="W334" i="14"/>
  <c r="B334" i="14"/>
  <c r="C334" i="14" s="1"/>
  <c r="X333" i="14"/>
  <c r="Y333" i="14" s="1"/>
  <c r="W333" i="14"/>
  <c r="B333" i="14"/>
  <c r="C333" i="14" s="1"/>
  <c r="F331" i="14"/>
  <c r="F330" i="14"/>
  <c r="F345" i="14" s="1"/>
  <c r="F329" i="14"/>
  <c r="AB332" i="14" s="1"/>
  <c r="AA332" i="14" s="1"/>
  <c r="AA328" i="14"/>
  <c r="F326" i="14"/>
  <c r="AH322" i="14"/>
  <c r="AG322" i="14"/>
  <c r="AF322" i="14"/>
  <c r="AE322" i="14"/>
  <c r="AH321" i="14"/>
  <c r="AG321" i="14"/>
  <c r="AE321" i="14"/>
  <c r="AH320" i="14"/>
  <c r="AG320" i="14"/>
  <c r="AE320" i="14"/>
  <c r="E320" i="14"/>
  <c r="W320" i="14" s="1"/>
  <c r="AH319" i="14"/>
  <c r="AG319" i="14"/>
  <c r="X319" i="14"/>
  <c r="W319" i="14"/>
  <c r="B319" i="14"/>
  <c r="C319" i="14" s="1"/>
  <c r="AH318" i="14"/>
  <c r="AG318" i="14"/>
  <c r="AH317" i="14"/>
  <c r="AG317" i="14"/>
  <c r="X317" i="14"/>
  <c r="W317" i="14"/>
  <c r="B317" i="14"/>
  <c r="C317" i="14" s="1"/>
  <c r="AH316" i="14"/>
  <c r="X316" i="14"/>
  <c r="W316" i="14"/>
  <c r="B316" i="14"/>
  <c r="Y320" i="14" s="1"/>
  <c r="AH315" i="14"/>
  <c r="X315" i="14"/>
  <c r="W315" i="14"/>
  <c r="B315" i="14"/>
  <c r="C315" i="14" s="1"/>
  <c r="AH314" i="14"/>
  <c r="X314" i="14"/>
  <c r="Y314" i="14" s="1"/>
  <c r="W314" i="14"/>
  <c r="B314" i="14"/>
  <c r="X313" i="14"/>
  <c r="Y313" i="14" s="1"/>
  <c r="W313" i="14"/>
  <c r="B313" i="14"/>
  <c r="X312" i="14"/>
  <c r="Y312" i="14" s="1"/>
  <c r="W312" i="14"/>
  <c r="B312" i="14"/>
  <c r="X311" i="14"/>
  <c r="Y311" i="14" s="1"/>
  <c r="W311" i="14"/>
  <c r="B311" i="14"/>
  <c r="F309" i="14"/>
  <c r="F308" i="14"/>
  <c r="F323" i="14" s="1"/>
  <c r="F307" i="14"/>
  <c r="AB310" i="14" s="1"/>
  <c r="AA310" i="14" s="1"/>
  <c r="AA306" i="14"/>
  <c r="F304" i="14"/>
  <c r="AH300" i="14"/>
  <c r="AG300" i="14"/>
  <c r="AF300" i="14"/>
  <c r="AE300" i="14"/>
  <c r="AH299" i="14"/>
  <c r="AG299" i="14"/>
  <c r="AE299" i="14"/>
  <c r="AH298" i="14"/>
  <c r="AG298" i="14"/>
  <c r="AE298" i="14"/>
  <c r="E298" i="14"/>
  <c r="W298" i="14" s="1"/>
  <c r="AH297" i="14"/>
  <c r="AG297" i="14"/>
  <c r="X297" i="14"/>
  <c r="W297" i="14"/>
  <c r="B297" i="14"/>
  <c r="C297" i="14" s="1"/>
  <c r="AH296" i="14"/>
  <c r="AG296" i="14"/>
  <c r="AH295" i="14"/>
  <c r="AG295" i="14"/>
  <c r="X295" i="14"/>
  <c r="W295" i="14"/>
  <c r="B295" i="14"/>
  <c r="C295" i="14" s="1"/>
  <c r="AH294" i="14"/>
  <c r="X294" i="14"/>
  <c r="W294" i="14"/>
  <c r="B294" i="14"/>
  <c r="C294" i="14" s="1"/>
  <c r="AH293" i="14"/>
  <c r="X293" i="14"/>
  <c r="W293" i="14"/>
  <c r="B293" i="14"/>
  <c r="C293" i="14" s="1"/>
  <c r="AH292" i="14"/>
  <c r="X292" i="14"/>
  <c r="Y292" i="14" s="1"/>
  <c r="W292" i="14"/>
  <c r="B292" i="14"/>
  <c r="X291" i="14"/>
  <c r="Y291" i="14" s="1"/>
  <c r="W291" i="14"/>
  <c r="B291" i="14"/>
  <c r="X290" i="14"/>
  <c r="Y290" i="14" s="1"/>
  <c r="W290" i="14"/>
  <c r="B290" i="14"/>
  <c r="X289" i="14"/>
  <c r="Y289" i="14" s="1"/>
  <c r="W289" i="14"/>
  <c r="B289" i="14"/>
  <c r="F287" i="14"/>
  <c r="F286" i="14"/>
  <c r="F301" i="14" s="1"/>
  <c r="F285" i="14"/>
  <c r="AB288" i="14" s="1"/>
  <c r="AA288" i="14" s="1"/>
  <c r="AA284" i="14"/>
  <c r="F282" i="14"/>
  <c r="AH278" i="14"/>
  <c r="AG278" i="14"/>
  <c r="AF278" i="14"/>
  <c r="AE278" i="14"/>
  <c r="AH277" i="14"/>
  <c r="AG277" i="14"/>
  <c r="AE277" i="14"/>
  <c r="AH276" i="14"/>
  <c r="AG276" i="14"/>
  <c r="AE276" i="14"/>
  <c r="E276" i="14"/>
  <c r="AH275" i="14"/>
  <c r="AG275" i="14"/>
  <c r="X275" i="14"/>
  <c r="W275" i="14"/>
  <c r="B275" i="14"/>
  <c r="C275" i="14" s="1"/>
  <c r="AH274" i="14"/>
  <c r="AG274" i="14"/>
  <c r="AH273" i="14"/>
  <c r="AG273" i="14"/>
  <c r="X273" i="14"/>
  <c r="W273" i="14"/>
  <c r="B273" i="14"/>
  <c r="C273" i="14" s="1"/>
  <c r="AH272" i="14"/>
  <c r="X272" i="14"/>
  <c r="W272" i="14"/>
  <c r="B272" i="14"/>
  <c r="C272" i="14" s="1"/>
  <c r="AH271" i="14"/>
  <c r="X271" i="14"/>
  <c r="W271" i="14"/>
  <c r="B271" i="14"/>
  <c r="AH270" i="14"/>
  <c r="X270" i="14"/>
  <c r="Y270" i="14" s="1"/>
  <c r="W270" i="14"/>
  <c r="B270" i="14"/>
  <c r="C270" i="14" s="1"/>
  <c r="X269" i="14"/>
  <c r="Y269" i="14" s="1"/>
  <c r="W269" i="14"/>
  <c r="B269" i="14"/>
  <c r="X268" i="14"/>
  <c r="Y268" i="14" s="1"/>
  <c r="W268" i="14"/>
  <c r="B268" i="14"/>
  <c r="C268" i="14" s="1"/>
  <c r="X267" i="14"/>
  <c r="Y267" i="14" s="1"/>
  <c r="W267" i="14"/>
  <c r="B267" i="14"/>
  <c r="F265" i="14"/>
  <c r="F264" i="14"/>
  <c r="F279" i="14" s="1"/>
  <c r="F263" i="14"/>
  <c r="AB266" i="14" s="1"/>
  <c r="AA266" i="14" s="1"/>
  <c r="AA262" i="14"/>
  <c r="F260" i="14"/>
  <c r="AH256" i="14"/>
  <c r="AG256" i="14"/>
  <c r="AF256" i="14"/>
  <c r="AE256" i="14"/>
  <c r="AH255" i="14"/>
  <c r="AG255" i="14"/>
  <c r="AE255" i="14"/>
  <c r="AH254" i="14"/>
  <c r="AG254" i="14"/>
  <c r="AE254" i="14"/>
  <c r="E254" i="14"/>
  <c r="AH253" i="14"/>
  <c r="AG253" i="14"/>
  <c r="X253" i="14"/>
  <c r="W253" i="14"/>
  <c r="B253" i="14"/>
  <c r="C253" i="14" s="1"/>
  <c r="AH252" i="14"/>
  <c r="AG252" i="14"/>
  <c r="AH251" i="14"/>
  <c r="AG251" i="14"/>
  <c r="X251" i="14"/>
  <c r="W251" i="14"/>
  <c r="B251" i="14"/>
  <c r="C251" i="14" s="1"/>
  <c r="AH250" i="14"/>
  <c r="X250" i="14"/>
  <c r="W250" i="14"/>
  <c r="B250" i="14"/>
  <c r="Y254" i="14" s="1"/>
  <c r="AH249" i="14"/>
  <c r="X249" i="14"/>
  <c r="W249" i="14"/>
  <c r="B249" i="14"/>
  <c r="C249" i="14" s="1"/>
  <c r="AH248" i="14"/>
  <c r="X248" i="14"/>
  <c r="Y248" i="14" s="1"/>
  <c r="W248" i="14"/>
  <c r="B248" i="14"/>
  <c r="X247" i="14"/>
  <c r="Y247" i="14" s="1"/>
  <c r="W247" i="14"/>
  <c r="B247" i="14"/>
  <c r="X246" i="14"/>
  <c r="Y246" i="14" s="1"/>
  <c r="W246" i="14"/>
  <c r="B246" i="14"/>
  <c r="C246" i="14" s="1"/>
  <c r="X245" i="14"/>
  <c r="Y245" i="14" s="1"/>
  <c r="W245" i="14"/>
  <c r="B245" i="14"/>
  <c r="C245" i="14" s="1"/>
  <c r="F243" i="14"/>
  <c r="F242" i="14"/>
  <c r="F257" i="14" s="1"/>
  <c r="F241" i="14"/>
  <c r="AB244" i="14" s="1"/>
  <c r="AA244" i="14" s="1"/>
  <c r="AA240" i="14"/>
  <c r="F238" i="14"/>
  <c r="AH234" i="14"/>
  <c r="AG234" i="14"/>
  <c r="AF234" i="14"/>
  <c r="AE234" i="14"/>
  <c r="AH233" i="14"/>
  <c r="AG233" i="14"/>
  <c r="AE233" i="14"/>
  <c r="AH232" i="14"/>
  <c r="AG232" i="14"/>
  <c r="AE232" i="14"/>
  <c r="E232" i="14"/>
  <c r="W232" i="14" s="1"/>
  <c r="AH231" i="14"/>
  <c r="AG231" i="14"/>
  <c r="X231" i="14"/>
  <c r="W231" i="14"/>
  <c r="B231" i="14"/>
  <c r="C231" i="14" s="1"/>
  <c r="AH230" i="14"/>
  <c r="AG230" i="14"/>
  <c r="AH229" i="14"/>
  <c r="AG229" i="14"/>
  <c r="X229" i="14"/>
  <c r="W229" i="14"/>
  <c r="B229" i="14"/>
  <c r="C229" i="14" s="1"/>
  <c r="AH228" i="14"/>
  <c r="X228" i="14"/>
  <c r="W228" i="14"/>
  <c r="B228" i="14"/>
  <c r="C228" i="14" s="1"/>
  <c r="AH227" i="14"/>
  <c r="X227" i="14"/>
  <c r="W227" i="14"/>
  <c r="B227" i="14"/>
  <c r="AH226" i="14"/>
  <c r="X226" i="14"/>
  <c r="Y226" i="14" s="1"/>
  <c r="W226" i="14"/>
  <c r="B226" i="14"/>
  <c r="X225" i="14"/>
  <c r="Y225" i="14" s="1"/>
  <c r="W225" i="14"/>
  <c r="B225" i="14"/>
  <c r="X224" i="14"/>
  <c r="Y224" i="14" s="1"/>
  <c r="W224" i="14"/>
  <c r="B224" i="14"/>
  <c r="C224" i="14" s="1"/>
  <c r="X223" i="14"/>
  <c r="Y223" i="14" s="1"/>
  <c r="W223" i="14"/>
  <c r="B223" i="14"/>
  <c r="F221" i="14"/>
  <c r="H222" i="14" s="1"/>
  <c r="F220" i="14"/>
  <c r="F235" i="14" s="1"/>
  <c r="F219" i="14"/>
  <c r="AB222" i="14" s="1"/>
  <c r="AA222" i="14" s="1"/>
  <c r="AA218" i="14"/>
  <c r="F216" i="14"/>
  <c r="AH212" i="14"/>
  <c r="AG212" i="14"/>
  <c r="AF212" i="14"/>
  <c r="AE212" i="14"/>
  <c r="AH211" i="14"/>
  <c r="AG211" i="14"/>
  <c r="AE211" i="14"/>
  <c r="AH210" i="14"/>
  <c r="AG210" i="14"/>
  <c r="AE210" i="14"/>
  <c r="E210" i="14"/>
  <c r="AH209" i="14"/>
  <c r="AG209" i="14"/>
  <c r="X209" i="14"/>
  <c r="W209" i="14"/>
  <c r="B209" i="14"/>
  <c r="C209" i="14" s="1"/>
  <c r="AH208" i="14"/>
  <c r="AG208" i="14"/>
  <c r="AH207" i="14"/>
  <c r="AG207" i="14"/>
  <c r="X207" i="14"/>
  <c r="W207" i="14"/>
  <c r="B207" i="14"/>
  <c r="C207" i="14" s="1"/>
  <c r="AH206" i="14"/>
  <c r="X206" i="14"/>
  <c r="W206" i="14"/>
  <c r="B206" i="14"/>
  <c r="Y210" i="14" s="1"/>
  <c r="AH205" i="14"/>
  <c r="X205" i="14"/>
  <c r="W205" i="14"/>
  <c r="B205" i="14"/>
  <c r="AH204" i="14"/>
  <c r="X204" i="14"/>
  <c r="Y204" i="14" s="1"/>
  <c r="W204" i="14"/>
  <c r="B204" i="14"/>
  <c r="C204" i="14" s="1"/>
  <c r="X203" i="14"/>
  <c r="Y203" i="14" s="1"/>
  <c r="W203" i="14"/>
  <c r="B203" i="14"/>
  <c r="X202" i="14"/>
  <c r="Y202" i="14" s="1"/>
  <c r="W202" i="14"/>
  <c r="B202" i="14"/>
  <c r="C202" i="14" s="1"/>
  <c r="X201" i="14"/>
  <c r="Y201" i="14" s="1"/>
  <c r="W201" i="14"/>
  <c r="B201" i="14"/>
  <c r="C201" i="14" s="1"/>
  <c r="F199" i="14"/>
  <c r="F198" i="14"/>
  <c r="F213" i="14" s="1"/>
  <c r="F197" i="14"/>
  <c r="AB200" i="14" s="1"/>
  <c r="AA200" i="14" s="1"/>
  <c r="AA196" i="14"/>
  <c r="F194" i="14"/>
  <c r="AH190" i="14"/>
  <c r="AG190" i="14"/>
  <c r="AF190" i="14"/>
  <c r="AE190" i="14"/>
  <c r="AH189" i="14"/>
  <c r="AG189" i="14"/>
  <c r="AE189" i="14"/>
  <c r="AH188" i="14"/>
  <c r="AG188" i="14"/>
  <c r="AE188" i="14"/>
  <c r="E188" i="14"/>
  <c r="AH187" i="14"/>
  <c r="AG187" i="14"/>
  <c r="X187" i="14"/>
  <c r="W187" i="14"/>
  <c r="B187" i="14"/>
  <c r="C187" i="14" s="1"/>
  <c r="AH186" i="14"/>
  <c r="AG186" i="14"/>
  <c r="AH185" i="14"/>
  <c r="AG185" i="14"/>
  <c r="X185" i="14"/>
  <c r="W185" i="14"/>
  <c r="B185" i="14"/>
  <c r="C185" i="14" s="1"/>
  <c r="AH184" i="14"/>
  <c r="X184" i="14"/>
  <c r="W184" i="14"/>
  <c r="B184" i="14"/>
  <c r="Y188" i="14" s="1"/>
  <c r="AH183" i="14"/>
  <c r="X183" i="14"/>
  <c r="W183" i="14"/>
  <c r="B183" i="14"/>
  <c r="C183" i="14" s="1"/>
  <c r="AH182" i="14"/>
  <c r="X182" i="14"/>
  <c r="Y182" i="14" s="1"/>
  <c r="W182" i="14"/>
  <c r="B182" i="14"/>
  <c r="X181" i="14"/>
  <c r="Y181" i="14" s="1"/>
  <c r="W181" i="14"/>
  <c r="B181" i="14"/>
  <c r="C181" i="14" s="1"/>
  <c r="X180" i="14"/>
  <c r="Y180" i="14" s="1"/>
  <c r="W180" i="14"/>
  <c r="B180" i="14"/>
  <c r="X179" i="14"/>
  <c r="Y179" i="14" s="1"/>
  <c r="W179" i="14"/>
  <c r="B179" i="14"/>
  <c r="C179" i="14" s="1"/>
  <c r="F177" i="14"/>
  <c r="F176" i="14"/>
  <c r="F191" i="14" s="1"/>
  <c r="F175" i="14"/>
  <c r="AB178" i="14" s="1"/>
  <c r="AA178" i="14" s="1"/>
  <c r="AA174" i="14"/>
  <c r="F172" i="14"/>
  <c r="AH168" i="14"/>
  <c r="AG168" i="14"/>
  <c r="AF168" i="14"/>
  <c r="AE168" i="14"/>
  <c r="AH167" i="14"/>
  <c r="AG167" i="14"/>
  <c r="AE167" i="14"/>
  <c r="AH166" i="14"/>
  <c r="AG166" i="14"/>
  <c r="AE166" i="14"/>
  <c r="E166" i="14"/>
  <c r="W166" i="14" s="1"/>
  <c r="AH165" i="14"/>
  <c r="AG165" i="14"/>
  <c r="X165" i="14"/>
  <c r="W165" i="14"/>
  <c r="B165" i="14"/>
  <c r="C165" i="14" s="1"/>
  <c r="AH164" i="14"/>
  <c r="AG164" i="14"/>
  <c r="AH163" i="14"/>
  <c r="AG163" i="14"/>
  <c r="X163" i="14"/>
  <c r="W163" i="14"/>
  <c r="B163" i="14"/>
  <c r="C163" i="14" s="1"/>
  <c r="AH162" i="14"/>
  <c r="X162" i="14"/>
  <c r="W162" i="14"/>
  <c r="B162" i="14"/>
  <c r="Y166" i="14" s="1"/>
  <c r="AH161" i="14"/>
  <c r="X161" i="14"/>
  <c r="W161" i="14"/>
  <c r="B161" i="14"/>
  <c r="C161" i="14" s="1"/>
  <c r="AH160" i="14"/>
  <c r="X160" i="14"/>
  <c r="Y160" i="14" s="1"/>
  <c r="W160" i="14"/>
  <c r="B160" i="14"/>
  <c r="C160" i="14" s="1"/>
  <c r="X159" i="14"/>
  <c r="Y159" i="14" s="1"/>
  <c r="W159" i="14"/>
  <c r="B159" i="14"/>
  <c r="X158" i="14"/>
  <c r="Y158" i="14" s="1"/>
  <c r="W158" i="14"/>
  <c r="B158" i="14"/>
  <c r="X157" i="14"/>
  <c r="Y157" i="14" s="1"/>
  <c r="W157" i="14"/>
  <c r="B157" i="14"/>
  <c r="C157" i="14" s="1"/>
  <c r="F155" i="14"/>
  <c r="I155" i="14" s="1"/>
  <c r="F154" i="14"/>
  <c r="F169" i="14" s="1"/>
  <c r="F153" i="14"/>
  <c r="AB156" i="14" s="1"/>
  <c r="AA156" i="14" s="1"/>
  <c r="AA152" i="14"/>
  <c r="F150" i="14"/>
  <c r="AH146" i="14"/>
  <c r="AG146" i="14"/>
  <c r="AF146" i="14"/>
  <c r="AE146" i="14"/>
  <c r="AH145" i="14"/>
  <c r="AG145" i="14"/>
  <c r="AE145" i="14"/>
  <c r="AH144" i="14"/>
  <c r="AG144" i="14"/>
  <c r="AE144" i="14"/>
  <c r="E144" i="14"/>
  <c r="AH143" i="14"/>
  <c r="AG143" i="14"/>
  <c r="X143" i="14"/>
  <c r="W143" i="14"/>
  <c r="B143" i="14"/>
  <c r="C143" i="14" s="1"/>
  <c r="AH142" i="14"/>
  <c r="AG142" i="14"/>
  <c r="AH141" i="14"/>
  <c r="AG141" i="14"/>
  <c r="X141" i="14"/>
  <c r="W141" i="14"/>
  <c r="B141" i="14"/>
  <c r="C141" i="14" s="1"/>
  <c r="AH140" i="14"/>
  <c r="X140" i="14"/>
  <c r="W140" i="14"/>
  <c r="B140" i="14"/>
  <c r="C140" i="14" s="1"/>
  <c r="AH139" i="14"/>
  <c r="X139" i="14"/>
  <c r="W139" i="14"/>
  <c r="B139" i="14"/>
  <c r="AH138" i="14"/>
  <c r="X138" i="14"/>
  <c r="Y138" i="14" s="1"/>
  <c r="W138" i="14"/>
  <c r="B138" i="14"/>
  <c r="C138" i="14" s="1"/>
  <c r="X137" i="14"/>
  <c r="Y137" i="14" s="1"/>
  <c r="W137" i="14"/>
  <c r="B137" i="14"/>
  <c r="C137" i="14" s="1"/>
  <c r="X136" i="14"/>
  <c r="Y136" i="14" s="1"/>
  <c r="W136" i="14"/>
  <c r="B136" i="14"/>
  <c r="X135" i="14"/>
  <c r="Y135" i="14" s="1"/>
  <c r="W135" i="14"/>
  <c r="B135" i="14"/>
  <c r="F133" i="14"/>
  <c r="F132" i="14"/>
  <c r="F147" i="14" s="1"/>
  <c r="F131" i="14"/>
  <c r="AB134" i="14" s="1"/>
  <c r="AA134" i="14" s="1"/>
  <c r="AA130" i="14"/>
  <c r="F128" i="14"/>
  <c r="AH124" i="14"/>
  <c r="AG124" i="14"/>
  <c r="AF124" i="14"/>
  <c r="AE124" i="14"/>
  <c r="AH123" i="14"/>
  <c r="AG123" i="14"/>
  <c r="AE123" i="14"/>
  <c r="AH122" i="14"/>
  <c r="AG122" i="14"/>
  <c r="AE122" i="14"/>
  <c r="W122" i="14"/>
  <c r="E122" i="14"/>
  <c r="AH121" i="14"/>
  <c r="AG121" i="14"/>
  <c r="X121" i="14"/>
  <c r="W121" i="14"/>
  <c r="B121" i="14"/>
  <c r="C121" i="14" s="1"/>
  <c r="AH120" i="14"/>
  <c r="AG120" i="14"/>
  <c r="AH119" i="14"/>
  <c r="AG119" i="14"/>
  <c r="X119" i="14"/>
  <c r="W119" i="14"/>
  <c r="B119" i="14"/>
  <c r="C119" i="14" s="1"/>
  <c r="AH118" i="14"/>
  <c r="X118" i="14"/>
  <c r="W118" i="14"/>
  <c r="B118" i="14"/>
  <c r="Y122" i="14" s="1"/>
  <c r="AH117" i="14"/>
  <c r="X117" i="14"/>
  <c r="W117" i="14"/>
  <c r="B117" i="14"/>
  <c r="C117" i="14" s="1"/>
  <c r="AH116" i="14"/>
  <c r="X116" i="14"/>
  <c r="Y116" i="14" s="1"/>
  <c r="W116" i="14"/>
  <c r="B116" i="14"/>
  <c r="C116" i="14" s="1"/>
  <c r="X115" i="14"/>
  <c r="Y115" i="14" s="1"/>
  <c r="W115" i="14"/>
  <c r="B115" i="14"/>
  <c r="X114" i="14"/>
  <c r="Y114" i="14" s="1"/>
  <c r="W114" i="14"/>
  <c r="B114" i="14"/>
  <c r="X113" i="14"/>
  <c r="Y113" i="14" s="1"/>
  <c r="W113" i="14"/>
  <c r="B113" i="14"/>
  <c r="F111" i="14"/>
  <c r="U118" i="14" s="1"/>
  <c r="F110" i="14"/>
  <c r="F125" i="14" s="1"/>
  <c r="F109" i="14"/>
  <c r="AB112" i="14" s="1"/>
  <c r="AA112" i="14" s="1"/>
  <c r="AA108" i="14"/>
  <c r="F106" i="14"/>
  <c r="AH102" i="14"/>
  <c r="AG102" i="14"/>
  <c r="AF102" i="14"/>
  <c r="AE102" i="14"/>
  <c r="AH101" i="14"/>
  <c r="AG101" i="14"/>
  <c r="AE101" i="14"/>
  <c r="AH100" i="14"/>
  <c r="AG100" i="14"/>
  <c r="AE100" i="14"/>
  <c r="E100" i="14"/>
  <c r="W100" i="14" s="1"/>
  <c r="AH99" i="14"/>
  <c r="AG99" i="14"/>
  <c r="X99" i="14"/>
  <c r="W99" i="14"/>
  <c r="B99" i="14"/>
  <c r="C99" i="14" s="1"/>
  <c r="AH98" i="14"/>
  <c r="AG98" i="14"/>
  <c r="AH97" i="14"/>
  <c r="AG97" i="14"/>
  <c r="X97" i="14"/>
  <c r="W97" i="14"/>
  <c r="B97" i="14"/>
  <c r="C97" i="14" s="1"/>
  <c r="AH96" i="14"/>
  <c r="X96" i="14"/>
  <c r="W96" i="14"/>
  <c r="B96" i="14"/>
  <c r="Y100" i="14" s="1"/>
  <c r="AH95" i="14"/>
  <c r="X95" i="14"/>
  <c r="W95" i="14"/>
  <c r="B95" i="14"/>
  <c r="C95" i="14" s="1"/>
  <c r="AH94" i="14"/>
  <c r="X94" i="14"/>
  <c r="Y94" i="14" s="1"/>
  <c r="W94" i="14"/>
  <c r="B94" i="14"/>
  <c r="X93" i="14"/>
  <c r="Y93" i="14" s="1"/>
  <c r="W93" i="14"/>
  <c r="B93" i="14"/>
  <c r="C93" i="14" s="1"/>
  <c r="X92" i="14"/>
  <c r="Y92" i="14" s="1"/>
  <c r="W92" i="14"/>
  <c r="B92" i="14"/>
  <c r="C92" i="14" s="1"/>
  <c r="X91" i="14"/>
  <c r="Y91" i="14" s="1"/>
  <c r="W91" i="14"/>
  <c r="B91" i="14"/>
  <c r="C91" i="14" s="1"/>
  <c r="F89" i="14"/>
  <c r="U93" i="14" s="1"/>
  <c r="F88" i="14"/>
  <c r="F103" i="14" s="1"/>
  <c r="F87" i="14"/>
  <c r="AB90" i="14" s="1"/>
  <c r="AA90" i="14" s="1"/>
  <c r="AA86" i="14"/>
  <c r="F84" i="14"/>
  <c r="AG80" i="14"/>
  <c r="AF80" i="14"/>
  <c r="AH80" i="14" s="1"/>
  <c r="AE80" i="14"/>
  <c r="AH79" i="14"/>
  <c r="AG79" i="14"/>
  <c r="AE79" i="14"/>
  <c r="AH78" i="14"/>
  <c r="AG78" i="14"/>
  <c r="AE78" i="14"/>
  <c r="E78" i="14"/>
  <c r="AH77" i="14"/>
  <c r="AG77" i="14"/>
  <c r="AH76" i="14"/>
  <c r="AG76" i="14"/>
  <c r="AH75" i="14"/>
  <c r="AG75" i="14"/>
  <c r="X75" i="14"/>
  <c r="W75" i="14"/>
  <c r="B75" i="14"/>
  <c r="C75" i="14" s="1"/>
  <c r="AH74" i="14"/>
  <c r="X74" i="14"/>
  <c r="W74" i="14"/>
  <c r="B74" i="14"/>
  <c r="C74" i="14" s="1"/>
  <c r="AH73" i="14"/>
  <c r="X73" i="14"/>
  <c r="W73" i="14"/>
  <c r="B73" i="14"/>
  <c r="C73" i="14" s="1"/>
  <c r="AH72" i="14"/>
  <c r="X72" i="14"/>
  <c r="W72" i="14"/>
  <c r="B72" i="14"/>
  <c r="C72" i="14" s="1"/>
  <c r="X70" i="14"/>
  <c r="W70" i="14"/>
  <c r="B70" i="14"/>
  <c r="C70" i="14" s="1"/>
  <c r="F65" i="14"/>
  <c r="AB68" i="14" s="1"/>
  <c r="AA68" i="14" s="1"/>
  <c r="F66" i="14" s="1"/>
  <c r="F81" i="14" s="1"/>
  <c r="AA64" i="14"/>
  <c r="F62" i="14"/>
  <c r="AG58" i="14"/>
  <c r="AF58" i="14"/>
  <c r="AH58" i="14" s="1"/>
  <c r="AE58" i="14"/>
  <c r="AH57" i="14"/>
  <c r="AG57" i="14"/>
  <c r="AE57" i="14"/>
  <c r="AH56" i="14"/>
  <c r="AG56" i="14"/>
  <c r="AE56" i="14"/>
  <c r="E56" i="14"/>
  <c r="AH55" i="14"/>
  <c r="AG55" i="14"/>
  <c r="AH54" i="14"/>
  <c r="AG54" i="14"/>
  <c r="AH53" i="14"/>
  <c r="AG53" i="14"/>
  <c r="AH52" i="14"/>
  <c r="X52" i="14"/>
  <c r="W52" i="14"/>
  <c r="B52" i="14"/>
  <c r="AH51" i="14"/>
  <c r="X51" i="14"/>
  <c r="W51" i="14"/>
  <c r="B51" i="14"/>
  <c r="AH50" i="14"/>
  <c r="X50" i="14"/>
  <c r="W50" i="14"/>
  <c r="B50" i="14"/>
  <c r="C50" i="14" s="1"/>
  <c r="X48" i="14"/>
  <c r="W48" i="14"/>
  <c r="B48" i="14"/>
  <c r="C48" i="14" s="1"/>
  <c r="F44" i="14"/>
  <c r="F59" i="14" s="1"/>
  <c r="F43" i="14"/>
  <c r="AB46" i="14" s="1"/>
  <c r="AA46" i="14" s="1"/>
  <c r="F45" i="14" s="1"/>
  <c r="AA42" i="14"/>
  <c r="F39" i="14"/>
  <c r="AG35" i="14"/>
  <c r="AF35" i="14"/>
  <c r="AH35" i="14" s="1"/>
  <c r="AE35" i="14"/>
  <c r="AH34" i="14"/>
  <c r="AG34" i="14"/>
  <c r="AE34" i="14"/>
  <c r="AH33" i="14"/>
  <c r="AG33" i="14"/>
  <c r="AE33" i="14"/>
  <c r="E33" i="14"/>
  <c r="AH32" i="14"/>
  <c r="AG32" i="14"/>
  <c r="AH31" i="14"/>
  <c r="AG31" i="14"/>
  <c r="AH30" i="14"/>
  <c r="AG30" i="14"/>
  <c r="AH29" i="14"/>
  <c r="X29" i="14"/>
  <c r="W29" i="14"/>
  <c r="B29" i="14"/>
  <c r="AH28" i="14"/>
  <c r="AH27" i="14"/>
  <c r="X25" i="14"/>
  <c r="W25" i="14"/>
  <c r="B25" i="14"/>
  <c r="AB23" i="14"/>
  <c r="AA23" i="14" s="1"/>
  <c r="AA18" i="14"/>
  <c r="D16" i="14"/>
  <c r="C16" i="14"/>
  <c r="D15" i="14"/>
  <c r="E14" i="14"/>
  <c r="D14" i="14"/>
  <c r="D13" i="14"/>
  <c r="E12" i="14"/>
  <c r="D12" i="14"/>
  <c r="E11" i="14"/>
  <c r="D11" i="14"/>
  <c r="E10" i="14"/>
  <c r="D10" i="14"/>
  <c r="E9" i="14"/>
  <c r="D9" i="14"/>
  <c r="E8" i="14"/>
  <c r="D8" i="14"/>
  <c r="E7" i="14"/>
  <c r="D7" i="14"/>
  <c r="F6" i="14"/>
  <c r="E6" i="14"/>
  <c r="D6" i="14"/>
  <c r="B569" i="5"/>
  <c r="C569" i="5" s="1"/>
  <c r="B568" i="5"/>
  <c r="C568" i="5" s="1"/>
  <c r="B567" i="5"/>
  <c r="C567" i="5" s="1"/>
  <c r="P38" i="5"/>
  <c r="B538" i="5"/>
  <c r="C538" i="5" s="1"/>
  <c r="B537" i="5"/>
  <c r="C537" i="5" s="1"/>
  <c r="P37" i="5"/>
  <c r="Q92" i="5" s="1"/>
  <c r="B381" i="15"/>
  <c r="P36" i="5"/>
  <c r="P35" i="5"/>
  <c r="P34" i="5"/>
  <c r="P31" i="5"/>
  <c r="P30" i="5"/>
  <c r="P29" i="5"/>
  <c r="P28" i="5"/>
  <c r="B201" i="15"/>
  <c r="P27" i="5"/>
  <c r="Q65" i="5" s="1"/>
  <c r="P25" i="5"/>
  <c r="P24" i="5"/>
  <c r="P23" i="5"/>
  <c r="L28" i="5" l="1"/>
  <c r="K28" i="5"/>
  <c r="K29" i="5" s="1"/>
  <c r="I199" i="14"/>
  <c r="T25" i="5"/>
  <c r="W34" i="5"/>
  <c r="T28" i="5"/>
  <c r="T30" i="5"/>
  <c r="T26" i="5"/>
  <c r="T27" i="5"/>
  <c r="T29" i="5"/>
  <c r="T33" i="5"/>
  <c r="T34" i="5"/>
  <c r="T31" i="5"/>
  <c r="B212" i="15"/>
  <c r="E205" i="5"/>
  <c r="E385" i="5"/>
  <c r="B392" i="15"/>
  <c r="B394" i="15" s="1"/>
  <c r="Q95" i="5"/>
  <c r="Q94" i="5"/>
  <c r="P33" i="5"/>
  <c r="Q85" i="5" s="1"/>
  <c r="Q91" i="5"/>
  <c r="Q90" i="5"/>
  <c r="Q69" i="5"/>
  <c r="Q68" i="5"/>
  <c r="Q87" i="5"/>
  <c r="Q86" i="5"/>
  <c r="Q60" i="5"/>
  <c r="Q61" i="5"/>
  <c r="Q70" i="5"/>
  <c r="Q79" i="5"/>
  <c r="Q93" i="5"/>
  <c r="Q89" i="5"/>
  <c r="Q88" i="5"/>
  <c r="Q64" i="5"/>
  <c r="Q59" i="5"/>
  <c r="Q58" i="5"/>
  <c r="Q67" i="5"/>
  <c r="Q66" i="5"/>
  <c r="Q57" i="5"/>
  <c r="Q56" i="5"/>
  <c r="Q81" i="5"/>
  <c r="Q80" i="5"/>
  <c r="B534" i="5"/>
  <c r="Y209" i="14"/>
  <c r="U163" i="14"/>
  <c r="Y165" i="14"/>
  <c r="H243" i="14"/>
  <c r="B51" i="15"/>
  <c r="F67" i="14"/>
  <c r="U78" i="14" s="1"/>
  <c r="Y163" i="14"/>
  <c r="H199" i="14"/>
  <c r="U268" i="14"/>
  <c r="U187" i="14"/>
  <c r="U116" i="14"/>
  <c r="U338" i="14"/>
  <c r="Y231" i="14"/>
  <c r="X47" i="14"/>
  <c r="X49" i="14"/>
  <c r="U253" i="14"/>
  <c r="U379" i="14"/>
  <c r="X53" i="14"/>
  <c r="U144" i="14"/>
  <c r="Y381" i="14"/>
  <c r="X55" i="14"/>
  <c r="Y207" i="14"/>
  <c r="U298" i="14"/>
  <c r="U429" i="14"/>
  <c r="U319" i="14"/>
  <c r="F22" i="14"/>
  <c r="H23" i="14" s="1"/>
  <c r="F20" i="14"/>
  <c r="E321" i="14"/>
  <c r="B536" i="5"/>
  <c r="C536" i="5" s="1"/>
  <c r="Y95" i="14"/>
  <c r="X77" i="14"/>
  <c r="X69" i="14"/>
  <c r="X71" i="14"/>
  <c r="I67" i="14"/>
  <c r="U55" i="14"/>
  <c r="E15" i="14"/>
  <c r="B238" i="14" s="1"/>
  <c r="H111" i="14"/>
  <c r="C227" i="14"/>
  <c r="Y364" i="14"/>
  <c r="E387" i="14"/>
  <c r="Y427" i="14"/>
  <c r="C162" i="14"/>
  <c r="I111" i="14"/>
  <c r="Y273" i="14"/>
  <c r="Y183" i="14"/>
  <c r="H155" i="14"/>
  <c r="U161" i="14"/>
  <c r="Y342" i="14"/>
  <c r="H354" i="14"/>
  <c r="V364" i="14" s="1"/>
  <c r="I221" i="14"/>
  <c r="J221" i="14" s="1"/>
  <c r="H112" i="14"/>
  <c r="V122" i="14" s="1"/>
  <c r="U113" i="14"/>
  <c r="Y119" i="14"/>
  <c r="H156" i="14"/>
  <c r="V166" i="14" s="1"/>
  <c r="Y359" i="14"/>
  <c r="U94" i="14"/>
  <c r="Y97" i="14"/>
  <c r="Y117" i="14"/>
  <c r="U157" i="14"/>
  <c r="Y250" i="14"/>
  <c r="H287" i="14"/>
  <c r="C311" i="14"/>
  <c r="U443" i="14"/>
  <c r="Y141" i="14"/>
  <c r="I287" i="14"/>
  <c r="U292" i="14"/>
  <c r="U295" i="14"/>
  <c r="Y315" i="14"/>
  <c r="U121" i="14"/>
  <c r="Y272" i="14"/>
  <c r="H288" i="14"/>
  <c r="V292" i="14" s="1"/>
  <c r="C355" i="14"/>
  <c r="Y316" i="14"/>
  <c r="U355" i="14"/>
  <c r="Y228" i="14"/>
  <c r="U289" i="14"/>
  <c r="Y403" i="14"/>
  <c r="C52" i="14"/>
  <c r="C118" i="14"/>
  <c r="Y317" i="14"/>
  <c r="Y337" i="14"/>
  <c r="Y360" i="14"/>
  <c r="U52" i="14"/>
  <c r="U99" i="14"/>
  <c r="U159" i="14"/>
  <c r="U293" i="14"/>
  <c r="U122" i="14"/>
  <c r="U162" i="14"/>
  <c r="Y229" i="14"/>
  <c r="U404" i="14"/>
  <c r="Y429" i="14"/>
  <c r="U225" i="14"/>
  <c r="U297" i="14"/>
  <c r="H353" i="14"/>
  <c r="U314" i="14"/>
  <c r="Y405" i="14"/>
  <c r="U229" i="14"/>
  <c r="Y385" i="14"/>
  <c r="U50" i="14"/>
  <c r="Y140" i="14"/>
  <c r="U160" i="14"/>
  <c r="U166" i="14"/>
  <c r="Y275" i="14"/>
  <c r="U294" i="14"/>
  <c r="C377" i="14"/>
  <c r="C381" i="14"/>
  <c r="U291" i="14"/>
  <c r="U361" i="14"/>
  <c r="U358" i="14"/>
  <c r="B142" i="14"/>
  <c r="B144" i="14" s="1"/>
  <c r="U91" i="14"/>
  <c r="Y99" i="14"/>
  <c r="C135" i="14"/>
  <c r="Y143" i="14"/>
  <c r="C205" i="14"/>
  <c r="U227" i="14"/>
  <c r="C269" i="14"/>
  <c r="C313" i="14"/>
  <c r="H419" i="14"/>
  <c r="U423" i="14"/>
  <c r="C426" i="14"/>
  <c r="U448" i="14"/>
  <c r="Y451" i="14"/>
  <c r="Y162" i="14"/>
  <c r="Y249" i="14"/>
  <c r="Y253" i="14"/>
  <c r="I419" i="14"/>
  <c r="U426" i="14"/>
  <c r="Y139" i="14"/>
  <c r="U402" i="14"/>
  <c r="H420" i="14"/>
  <c r="V427" i="14" s="1"/>
  <c r="U430" i="14"/>
  <c r="C136" i="14"/>
  <c r="C159" i="14"/>
  <c r="C206" i="14"/>
  <c r="C225" i="14"/>
  <c r="Y251" i="14"/>
  <c r="Y341" i="14"/>
  <c r="Y383" i="14"/>
  <c r="E409" i="14"/>
  <c r="U424" i="14"/>
  <c r="U446" i="14"/>
  <c r="U96" i="14"/>
  <c r="Y187" i="14"/>
  <c r="B274" i="14"/>
  <c r="B276" i="14" s="1"/>
  <c r="B277" i="14" s="1"/>
  <c r="B428" i="14"/>
  <c r="B430" i="14" s="1"/>
  <c r="U427" i="14"/>
  <c r="Y185" i="14"/>
  <c r="C184" i="14"/>
  <c r="Y206" i="14"/>
  <c r="Y294" i="14"/>
  <c r="Y297" i="14"/>
  <c r="Y298" i="14"/>
  <c r="U359" i="14"/>
  <c r="U377" i="14"/>
  <c r="U421" i="14"/>
  <c r="I441" i="14"/>
  <c r="Y449" i="14"/>
  <c r="Y144" i="14"/>
  <c r="U165" i="14"/>
  <c r="U184" i="14"/>
  <c r="U203" i="14"/>
  <c r="E255" i="14"/>
  <c r="C290" i="14"/>
  <c r="B340" i="14"/>
  <c r="B342" i="14" s="1"/>
  <c r="B343" i="14" s="1"/>
  <c r="B384" i="14"/>
  <c r="B386" i="14" s="1"/>
  <c r="B387" i="14" s="1"/>
  <c r="Y407" i="14"/>
  <c r="Y121" i="14"/>
  <c r="H221" i="14"/>
  <c r="Y232" i="14"/>
  <c r="Y426" i="14"/>
  <c r="U425" i="14"/>
  <c r="U115" i="14"/>
  <c r="B230" i="14"/>
  <c r="B232" i="14" s="1"/>
  <c r="I243" i="14"/>
  <c r="Y339" i="14"/>
  <c r="Y361" i="14"/>
  <c r="U363" i="14"/>
  <c r="C378" i="14"/>
  <c r="C422" i="14"/>
  <c r="U182" i="14"/>
  <c r="Y276" i="14"/>
  <c r="U385" i="14"/>
  <c r="Y447" i="14"/>
  <c r="E101" i="14"/>
  <c r="E123" i="14"/>
  <c r="B208" i="14"/>
  <c r="B210" i="14" s="1"/>
  <c r="U316" i="14"/>
  <c r="U360" i="14"/>
  <c r="C382" i="14"/>
  <c r="C404" i="14"/>
  <c r="U451" i="14"/>
  <c r="Y295" i="14"/>
  <c r="C291" i="14"/>
  <c r="E189" i="14"/>
  <c r="Y363" i="14"/>
  <c r="C359" i="14"/>
  <c r="H133" i="14"/>
  <c r="U140" i="14"/>
  <c r="U138" i="14"/>
  <c r="U143" i="14"/>
  <c r="U135" i="14"/>
  <c r="U137" i="14"/>
  <c r="U141" i="14"/>
  <c r="U139" i="14"/>
  <c r="W144" i="14"/>
  <c r="H134" i="14"/>
  <c r="B7" i="14"/>
  <c r="I133" i="14"/>
  <c r="B296" i="14"/>
  <c r="B164" i="14"/>
  <c r="E167" i="14"/>
  <c r="Y161" i="14"/>
  <c r="U272" i="14"/>
  <c r="U270" i="14"/>
  <c r="U275" i="14"/>
  <c r="U267" i="14"/>
  <c r="U269" i="14"/>
  <c r="U273" i="14"/>
  <c r="U271" i="14"/>
  <c r="H266" i="14"/>
  <c r="U276" i="14"/>
  <c r="I265" i="14"/>
  <c r="H265" i="14"/>
  <c r="B406" i="14"/>
  <c r="Y404" i="14"/>
  <c r="C400" i="14"/>
  <c r="Y118" i="14"/>
  <c r="C114" i="14"/>
  <c r="B120" i="14"/>
  <c r="C182" i="14"/>
  <c r="V232" i="14"/>
  <c r="V224" i="14"/>
  <c r="V228" i="14"/>
  <c r="V226" i="14"/>
  <c r="V231" i="14"/>
  <c r="V223" i="14"/>
  <c r="V225" i="14"/>
  <c r="V229" i="14"/>
  <c r="V227" i="14"/>
  <c r="B362" i="14"/>
  <c r="B186" i="14"/>
  <c r="U334" i="14"/>
  <c r="U210" i="14"/>
  <c r="C223" i="14"/>
  <c r="C248" i="14"/>
  <c r="C250" i="14"/>
  <c r="B252" i="14"/>
  <c r="H331" i="14"/>
  <c r="C357" i="14"/>
  <c r="U400" i="14"/>
  <c r="C425" i="14"/>
  <c r="C29" i="14"/>
  <c r="H45" i="14"/>
  <c r="W55" i="14" s="1"/>
  <c r="U114" i="14"/>
  <c r="C139" i="14"/>
  <c r="C180" i="14"/>
  <c r="H200" i="14"/>
  <c r="J199" i="14" s="1"/>
  <c r="U223" i="14"/>
  <c r="U231" i="14"/>
  <c r="U248" i="14"/>
  <c r="U250" i="14"/>
  <c r="C289" i="14"/>
  <c r="C314" i="14"/>
  <c r="C316" i="14"/>
  <c r="B318" i="14"/>
  <c r="Y319" i="14"/>
  <c r="I331" i="14"/>
  <c r="Y338" i="14"/>
  <c r="U357" i="14"/>
  <c r="H397" i="14"/>
  <c r="C423" i="14"/>
  <c r="E453" i="14"/>
  <c r="W210" i="14"/>
  <c r="U342" i="14"/>
  <c r="I397" i="14"/>
  <c r="I45" i="14"/>
  <c r="U180" i="14"/>
  <c r="Y227" i="14"/>
  <c r="C25" i="14"/>
  <c r="U56" i="14"/>
  <c r="C94" i="14"/>
  <c r="C96" i="14"/>
  <c r="B98" i="14"/>
  <c r="H177" i="14"/>
  <c r="C203" i="14"/>
  <c r="U205" i="14"/>
  <c r="U207" i="14"/>
  <c r="E233" i="14"/>
  <c r="U246" i="14"/>
  <c r="C271" i="14"/>
  <c r="W276" i="14"/>
  <c r="Y293" i="14"/>
  <c r="C312" i="14"/>
  <c r="H332" i="14"/>
  <c r="U380" i="14"/>
  <c r="U382" i="14"/>
  <c r="U408" i="14"/>
  <c r="C421" i="14"/>
  <c r="C446" i="14"/>
  <c r="C448" i="14"/>
  <c r="B450" i="14"/>
  <c r="I177" i="14"/>
  <c r="Y184" i="14"/>
  <c r="E299" i="14"/>
  <c r="U312" i="14"/>
  <c r="H398" i="14"/>
  <c r="U188" i="14"/>
  <c r="C226" i="14"/>
  <c r="H309" i="14"/>
  <c r="C335" i="14"/>
  <c r="C340" i="14" s="1"/>
  <c r="U337" i="14"/>
  <c r="U339" i="14"/>
  <c r="E365" i="14"/>
  <c r="U378" i="14"/>
  <c r="C403" i="14"/>
  <c r="W408" i="14"/>
  <c r="Y425" i="14"/>
  <c r="C444" i="14"/>
  <c r="U51" i="14"/>
  <c r="U53" i="14"/>
  <c r="U92" i="14"/>
  <c r="C158" i="14"/>
  <c r="H178" i="14"/>
  <c r="U201" i="14"/>
  <c r="U209" i="14"/>
  <c r="U226" i="14"/>
  <c r="U228" i="14"/>
  <c r="U254" i="14"/>
  <c r="C267" i="14"/>
  <c r="C292" i="14"/>
  <c r="I309" i="14"/>
  <c r="U335" i="14"/>
  <c r="H375" i="14"/>
  <c r="C401" i="14"/>
  <c r="U403" i="14"/>
  <c r="U405" i="14"/>
  <c r="E431" i="14"/>
  <c r="U444" i="14"/>
  <c r="C51" i="14"/>
  <c r="U49" i="14"/>
  <c r="H89" i="14"/>
  <c r="C115" i="14"/>
  <c r="U117" i="14"/>
  <c r="U119" i="14"/>
  <c r="E145" i="14"/>
  <c r="U158" i="14"/>
  <c r="W188" i="14"/>
  <c r="Y205" i="14"/>
  <c r="H244" i="14"/>
  <c r="U320" i="14"/>
  <c r="I375" i="14"/>
  <c r="U401" i="14"/>
  <c r="H441" i="14"/>
  <c r="I89" i="14"/>
  <c r="Y96" i="14"/>
  <c r="U183" i="14"/>
  <c r="U185" i="14"/>
  <c r="E211" i="14"/>
  <c r="U224" i="14"/>
  <c r="W254" i="14"/>
  <c r="Y271" i="14"/>
  <c r="H310" i="14"/>
  <c r="U333" i="14"/>
  <c r="U341" i="14"/>
  <c r="U386" i="14"/>
  <c r="U48" i="14"/>
  <c r="H46" i="14"/>
  <c r="U47" i="14"/>
  <c r="U100" i="14"/>
  <c r="C113" i="14"/>
  <c r="U181" i="14"/>
  <c r="C247" i="14"/>
  <c r="U249" i="14"/>
  <c r="U251" i="14"/>
  <c r="E277" i="14"/>
  <c r="U290" i="14"/>
  <c r="C356" i="14"/>
  <c r="H376" i="14"/>
  <c r="U399" i="14"/>
  <c r="U452" i="14"/>
  <c r="B11" i="14"/>
  <c r="H90" i="14"/>
  <c r="U247" i="14"/>
  <c r="U315" i="14"/>
  <c r="U317" i="14"/>
  <c r="E343" i="14"/>
  <c r="U356" i="14"/>
  <c r="H442" i="14"/>
  <c r="U179" i="14"/>
  <c r="U204" i="14"/>
  <c r="U206" i="14"/>
  <c r="U232" i="14"/>
  <c r="U313" i="14"/>
  <c r="U381" i="14"/>
  <c r="U383" i="14"/>
  <c r="U422" i="14"/>
  <c r="W452" i="14"/>
  <c r="U95" i="14"/>
  <c r="U97" i="14"/>
  <c r="U136" i="14"/>
  <c r="U245" i="14"/>
  <c r="I353" i="14"/>
  <c r="U447" i="14"/>
  <c r="U449" i="14"/>
  <c r="U202" i="14"/>
  <c r="U311" i="14"/>
  <c r="U336" i="14"/>
  <c r="M28" i="5" l="1"/>
  <c r="V205" i="5"/>
  <c r="W205" i="5"/>
  <c r="X205" i="5" s="1"/>
  <c r="W385" i="5"/>
  <c r="X385" i="5" s="1"/>
  <c r="V385" i="5"/>
  <c r="V25" i="5"/>
  <c r="V26" i="5"/>
  <c r="V27" i="5"/>
  <c r="V28" i="5"/>
  <c r="V29" i="5"/>
  <c r="V30" i="5"/>
  <c r="V31" i="5"/>
  <c r="V33" i="5"/>
  <c r="V34" i="5"/>
  <c r="U30" i="5"/>
  <c r="X30" i="5" s="1"/>
  <c r="F37" i="5"/>
  <c r="E55" i="5"/>
  <c r="B62" i="15"/>
  <c r="B64" i="15" s="1"/>
  <c r="B214" i="15"/>
  <c r="J441" i="14"/>
  <c r="C534" i="5"/>
  <c r="E393" i="5"/>
  <c r="L388" i="5" s="1"/>
  <c r="B385" i="5"/>
  <c r="B205" i="5"/>
  <c r="E213" i="5"/>
  <c r="L208" i="5" s="1"/>
  <c r="Q84" i="5"/>
  <c r="P74" i="5"/>
  <c r="Q74" i="5" s="1"/>
  <c r="B535" i="5"/>
  <c r="C535" i="5" s="1"/>
  <c r="B572" i="5"/>
  <c r="C572" i="5" s="1"/>
  <c r="B275" i="16"/>
  <c r="B143" i="16"/>
  <c r="V357" i="14"/>
  <c r="V294" i="14"/>
  <c r="V119" i="14"/>
  <c r="V117" i="14"/>
  <c r="V360" i="14"/>
  <c r="V162" i="14"/>
  <c r="V425" i="14"/>
  <c r="J353" i="14"/>
  <c r="V359" i="14"/>
  <c r="U77" i="14"/>
  <c r="V361" i="14"/>
  <c r="V356" i="14"/>
  <c r="V160" i="14"/>
  <c r="V159" i="14"/>
  <c r="V430" i="14"/>
  <c r="V355" i="14"/>
  <c r="V121" i="14"/>
  <c r="V363" i="14"/>
  <c r="V113" i="14"/>
  <c r="V421" i="14"/>
  <c r="V165" i="14"/>
  <c r="V358" i="14"/>
  <c r="V116" i="14"/>
  <c r="V118" i="14"/>
  <c r="V426" i="14"/>
  <c r="V423" i="14"/>
  <c r="V115" i="14"/>
  <c r="V158" i="14"/>
  <c r="V157" i="14"/>
  <c r="H22" i="14"/>
  <c r="W32" i="14" s="1"/>
  <c r="H68" i="14"/>
  <c r="V78" i="14" s="1"/>
  <c r="Y78" i="14" s="1"/>
  <c r="U71" i="14"/>
  <c r="H67" i="14"/>
  <c r="W77" i="14" s="1"/>
  <c r="V290" i="14"/>
  <c r="U74" i="14"/>
  <c r="U72" i="14"/>
  <c r="U75" i="14"/>
  <c r="V293" i="14"/>
  <c r="U69" i="14"/>
  <c r="U73" i="14"/>
  <c r="V291" i="14"/>
  <c r="V295" i="14"/>
  <c r="J287" i="14"/>
  <c r="U70" i="14"/>
  <c r="J155" i="14"/>
  <c r="V161" i="14"/>
  <c r="V422" i="14"/>
  <c r="V424" i="14"/>
  <c r="V163" i="14"/>
  <c r="V114" i="14"/>
  <c r="C252" i="14"/>
  <c r="C254" i="14" s="1"/>
  <c r="J111" i="14"/>
  <c r="V429" i="14"/>
  <c r="X30" i="14"/>
  <c r="X28" i="14"/>
  <c r="X27" i="14"/>
  <c r="Y27" i="14" s="1"/>
  <c r="B27" i="14" s="1"/>
  <c r="X26" i="14"/>
  <c r="Y26" i="14" s="1"/>
  <c r="B26" i="14" s="1"/>
  <c r="X32" i="14"/>
  <c r="B62" i="14"/>
  <c r="B260" i="14"/>
  <c r="B599" i="5"/>
  <c r="C98" i="14"/>
  <c r="C100" i="14" s="1"/>
  <c r="B128" i="14"/>
  <c r="B216" i="14"/>
  <c r="B370" i="14"/>
  <c r="B150" i="14"/>
  <c r="B326" i="14"/>
  <c r="B458" i="14"/>
  <c r="B172" i="14"/>
  <c r="B84" i="14"/>
  <c r="B304" i="14"/>
  <c r="B436" i="14"/>
  <c r="B348" i="14"/>
  <c r="W47" i="14"/>
  <c r="W53" i="14"/>
  <c r="W49" i="14"/>
  <c r="B282" i="14"/>
  <c r="B392" i="14"/>
  <c r="B414" i="14"/>
  <c r="B106" i="14"/>
  <c r="B194" i="14"/>
  <c r="B39" i="14"/>
  <c r="W56" i="14"/>
  <c r="C164" i="14"/>
  <c r="C166" i="14" s="1"/>
  <c r="F390" i="14"/>
  <c r="J89" i="14"/>
  <c r="J177" i="14"/>
  <c r="J419" i="14"/>
  <c r="C120" i="14"/>
  <c r="C122" i="14" s="1"/>
  <c r="C296" i="14"/>
  <c r="C298" i="14" s="1"/>
  <c r="V298" i="14"/>
  <c r="V289" i="14"/>
  <c r="F280" i="14"/>
  <c r="C384" i="14"/>
  <c r="C386" i="14" s="1"/>
  <c r="J243" i="14"/>
  <c r="C362" i="14"/>
  <c r="C364" i="14" s="1"/>
  <c r="F346" i="14"/>
  <c r="V297" i="14"/>
  <c r="F36" i="14"/>
  <c r="X24" i="14"/>
  <c r="Y24" i="14" s="1"/>
  <c r="B24" i="14" s="1"/>
  <c r="I22" i="14"/>
  <c r="J22" i="14" s="1"/>
  <c r="C428" i="14"/>
  <c r="C430" i="14" s="1"/>
  <c r="J309" i="14"/>
  <c r="C274" i="14"/>
  <c r="C276" i="14" s="1"/>
  <c r="C142" i="14"/>
  <c r="C144" i="14" s="1"/>
  <c r="J331" i="14"/>
  <c r="J265" i="14"/>
  <c r="J133" i="14"/>
  <c r="C450" i="14"/>
  <c r="C452" i="14" s="1"/>
  <c r="J45" i="14"/>
  <c r="C208" i="14"/>
  <c r="C210" i="14" s="1"/>
  <c r="C342" i="14"/>
  <c r="E340" i="14"/>
  <c r="V340" i="14" s="1"/>
  <c r="B452" i="14"/>
  <c r="B211" i="14"/>
  <c r="F214" i="14"/>
  <c r="B408" i="14"/>
  <c r="B364" i="14"/>
  <c r="V379" i="14"/>
  <c r="V383" i="14"/>
  <c r="V381" i="14"/>
  <c r="V386" i="14"/>
  <c r="V378" i="14"/>
  <c r="V382" i="14"/>
  <c r="V380" i="14"/>
  <c r="V385" i="14"/>
  <c r="V377" i="14"/>
  <c r="B431" i="14"/>
  <c r="F434" i="14"/>
  <c r="V55" i="14"/>
  <c r="Y55" i="14" s="1"/>
  <c r="B55" i="14" s="1"/>
  <c r="C55" i="14" s="1"/>
  <c r="V47" i="14"/>
  <c r="V49" i="14"/>
  <c r="V53" i="14"/>
  <c r="V51" i="14"/>
  <c r="V56" i="14"/>
  <c r="V48" i="14"/>
  <c r="Y48" i="14" s="1"/>
  <c r="V50" i="14"/>
  <c r="Y50" i="14" s="1"/>
  <c r="V52" i="14"/>
  <c r="Y52" i="14" s="1"/>
  <c r="J397" i="14"/>
  <c r="C11" i="14"/>
  <c r="B145" i="14"/>
  <c r="F148" i="14"/>
  <c r="B166" i="14"/>
  <c r="B122" i="14"/>
  <c r="B100" i="14"/>
  <c r="V272" i="14"/>
  <c r="V270" i="14"/>
  <c r="V275" i="14"/>
  <c r="V267" i="14"/>
  <c r="V269" i="14"/>
  <c r="V273" i="14"/>
  <c r="V271" i="14"/>
  <c r="V276" i="14"/>
  <c r="V268" i="14"/>
  <c r="V206" i="14"/>
  <c r="V204" i="14"/>
  <c r="V209" i="14"/>
  <c r="V201" i="14"/>
  <c r="V203" i="14"/>
  <c r="V207" i="14"/>
  <c r="V205" i="14"/>
  <c r="V210" i="14"/>
  <c r="V202" i="14"/>
  <c r="F236" i="14"/>
  <c r="B233" i="14"/>
  <c r="B298" i="14"/>
  <c r="Y25" i="14"/>
  <c r="Y33" i="14"/>
  <c r="Y29" i="14"/>
  <c r="C186" i="14"/>
  <c r="C188" i="14" s="1"/>
  <c r="B188" i="14"/>
  <c r="V136" i="14"/>
  <c r="V140" i="14"/>
  <c r="V138" i="14"/>
  <c r="V143" i="14"/>
  <c r="V135" i="14"/>
  <c r="V137" i="14"/>
  <c r="V141" i="14"/>
  <c r="V139" i="14"/>
  <c r="V144" i="14"/>
  <c r="V313" i="14"/>
  <c r="V317" i="14"/>
  <c r="V315" i="14"/>
  <c r="V320" i="14"/>
  <c r="V312" i="14"/>
  <c r="V316" i="14"/>
  <c r="V314" i="14"/>
  <c r="V311" i="14"/>
  <c r="V319" i="14"/>
  <c r="V341" i="14"/>
  <c r="V333" i="14"/>
  <c r="V335" i="14"/>
  <c r="V339" i="14"/>
  <c r="V337" i="14"/>
  <c r="V342" i="14"/>
  <c r="V334" i="14"/>
  <c r="V336" i="14"/>
  <c r="V338" i="14"/>
  <c r="V449" i="14"/>
  <c r="V447" i="14"/>
  <c r="V452" i="14"/>
  <c r="V444" i="14"/>
  <c r="V448" i="14"/>
  <c r="V446" i="14"/>
  <c r="V451" i="14"/>
  <c r="V443" i="14"/>
  <c r="V445" i="14"/>
  <c r="V407" i="14"/>
  <c r="V399" i="14"/>
  <c r="V401" i="14"/>
  <c r="V405" i="14"/>
  <c r="V403" i="14"/>
  <c r="V408" i="14"/>
  <c r="V400" i="14"/>
  <c r="V404" i="14"/>
  <c r="V402" i="14"/>
  <c r="C318" i="14"/>
  <c r="C320" i="14" s="1"/>
  <c r="V97" i="14"/>
  <c r="V95" i="14"/>
  <c r="V100" i="14"/>
  <c r="V96" i="14"/>
  <c r="V91" i="14"/>
  <c r="V94" i="14"/>
  <c r="V92" i="14"/>
  <c r="V99" i="14"/>
  <c r="V93" i="14"/>
  <c r="C7" i="14"/>
  <c r="B254" i="14"/>
  <c r="J375" i="14"/>
  <c r="V187" i="14"/>
  <c r="V179" i="14"/>
  <c r="V181" i="14"/>
  <c r="V185" i="14"/>
  <c r="V183" i="14"/>
  <c r="V188" i="14"/>
  <c r="V180" i="14"/>
  <c r="V184" i="14"/>
  <c r="V182" i="14"/>
  <c r="B320" i="14"/>
  <c r="V253" i="14"/>
  <c r="V245" i="14"/>
  <c r="V247" i="14"/>
  <c r="V251" i="14"/>
  <c r="V249" i="14"/>
  <c r="V254" i="14"/>
  <c r="V246" i="14"/>
  <c r="V250" i="14"/>
  <c r="V248" i="14"/>
  <c r="C230" i="14"/>
  <c r="C406" i="14"/>
  <c r="C408" i="14" s="1"/>
  <c r="W55" i="5" l="1"/>
  <c r="W213" i="5"/>
  <c r="X213" i="5" s="1"/>
  <c r="K210" i="5"/>
  <c r="T204" i="5"/>
  <c r="T209" i="5"/>
  <c r="T213" i="5"/>
  <c r="T207" i="5"/>
  <c r="T208" i="5"/>
  <c r="T210" i="5"/>
  <c r="T205" i="5"/>
  <c r="K208" i="5"/>
  <c r="T212" i="5"/>
  <c r="T206" i="5"/>
  <c r="V71" i="14"/>
  <c r="Y71" i="14" s="1"/>
  <c r="B71" i="14" s="1"/>
  <c r="C71" i="14" s="1"/>
  <c r="W393" i="5"/>
  <c r="X393" i="5" s="1"/>
  <c r="V393" i="5"/>
  <c r="T388" i="5"/>
  <c r="T387" i="5"/>
  <c r="T384" i="5"/>
  <c r="T385" i="5"/>
  <c r="T390" i="5"/>
  <c r="T386" i="5"/>
  <c r="T393" i="5"/>
  <c r="T392" i="5"/>
  <c r="T389" i="5"/>
  <c r="K388" i="5"/>
  <c r="V386" i="5" s="1"/>
  <c r="K390" i="5"/>
  <c r="V75" i="14"/>
  <c r="U25" i="5"/>
  <c r="X25" i="5" s="1"/>
  <c r="U26" i="5"/>
  <c r="X26" i="5" s="1"/>
  <c r="U31" i="5"/>
  <c r="X31" i="5" s="1"/>
  <c r="U27" i="5"/>
  <c r="X27" i="5" s="1"/>
  <c r="U28" i="5"/>
  <c r="X28" i="5" s="1"/>
  <c r="U34" i="5"/>
  <c r="X34" i="5" s="1"/>
  <c r="U33" i="5"/>
  <c r="X33" i="5" s="1"/>
  <c r="U29" i="5"/>
  <c r="X29" i="5" s="1"/>
  <c r="W30" i="14"/>
  <c r="E63" i="5"/>
  <c r="W28" i="14"/>
  <c r="C541" i="5"/>
  <c r="C543" i="5" s="1"/>
  <c r="B541" i="5"/>
  <c r="B543" i="5" s="1"/>
  <c r="B544" i="5" s="1"/>
  <c r="C564" i="5"/>
  <c r="C571" i="5" s="1"/>
  <c r="C573" i="5" s="1"/>
  <c r="B571" i="5"/>
  <c r="B211" i="5"/>
  <c r="B391" i="5"/>
  <c r="C385" i="5"/>
  <c r="C391" i="5" s="1"/>
  <c r="C393" i="5" s="1"/>
  <c r="C205" i="5"/>
  <c r="C211" i="5" s="1"/>
  <c r="C213" i="5" s="1"/>
  <c r="C599" i="5"/>
  <c r="C601" i="5" s="1"/>
  <c r="C603" i="5" s="1"/>
  <c r="B601" i="5"/>
  <c r="V70" i="14"/>
  <c r="Y70" i="14" s="1"/>
  <c r="W69" i="14"/>
  <c r="W24" i="14"/>
  <c r="W27" i="14"/>
  <c r="F37" i="14"/>
  <c r="B33" i="16"/>
  <c r="W78" i="14"/>
  <c r="E252" i="14"/>
  <c r="V252" i="14" s="1"/>
  <c r="W71" i="14"/>
  <c r="W26" i="14"/>
  <c r="V72" i="14"/>
  <c r="Y72" i="14" s="1"/>
  <c r="V73" i="14"/>
  <c r="J67" i="14"/>
  <c r="E296" i="14"/>
  <c r="F303" i="14" s="1"/>
  <c r="E274" i="14"/>
  <c r="V274" i="14" s="1"/>
  <c r="W33" i="14"/>
  <c r="E428" i="14"/>
  <c r="U428" i="14" s="1"/>
  <c r="V74" i="14"/>
  <c r="Y74" i="14" s="1"/>
  <c r="E120" i="14"/>
  <c r="F127" i="14" s="1"/>
  <c r="V77" i="14"/>
  <c r="Y77" i="14" s="1"/>
  <c r="B77" i="14" s="1"/>
  <c r="C77" i="14" s="1"/>
  <c r="E208" i="14"/>
  <c r="V208" i="14" s="1"/>
  <c r="V69" i="14"/>
  <c r="Y69" i="14" s="1"/>
  <c r="B69" i="14" s="1"/>
  <c r="C69" i="14" s="1"/>
  <c r="Y47" i="14"/>
  <c r="B47" i="14" s="1"/>
  <c r="Y51" i="14" s="1"/>
  <c r="E164" i="14"/>
  <c r="X164" i="14" s="1"/>
  <c r="Y164" i="14" s="1"/>
  <c r="Y56" i="14"/>
  <c r="E362" i="14"/>
  <c r="X362" i="14" s="1"/>
  <c r="Y362" i="14" s="1"/>
  <c r="Y49" i="14"/>
  <c r="B49" i="14" s="1"/>
  <c r="E98" i="14"/>
  <c r="V98" i="14" s="1"/>
  <c r="C27" i="14"/>
  <c r="C9" i="14" s="1"/>
  <c r="B9" i="14"/>
  <c r="Y30" i="14"/>
  <c r="B30" i="14" s="1"/>
  <c r="C26" i="14"/>
  <c r="E384" i="14"/>
  <c r="W384" i="14" s="1"/>
  <c r="E142" i="14"/>
  <c r="V142" i="14" s="1"/>
  <c r="C24" i="14"/>
  <c r="Y28" i="14"/>
  <c r="B28" i="14" s="1"/>
  <c r="E318" i="14"/>
  <c r="V318" i="14" s="1"/>
  <c r="E450" i="14"/>
  <c r="V450" i="14" s="1"/>
  <c r="F302" i="14"/>
  <c r="B299" i="14"/>
  <c r="B123" i="14"/>
  <c r="F126" i="14"/>
  <c r="C232" i="14"/>
  <c r="E230" i="14"/>
  <c r="E186" i="14"/>
  <c r="B189" i="14"/>
  <c r="F192" i="14"/>
  <c r="F170" i="14"/>
  <c r="B167" i="14"/>
  <c r="B365" i="14"/>
  <c r="F368" i="14"/>
  <c r="E406" i="14"/>
  <c r="B409" i="14"/>
  <c r="F412" i="14"/>
  <c r="F456" i="14"/>
  <c r="B453" i="14"/>
  <c r="F104" i="14"/>
  <c r="B101" i="14"/>
  <c r="F347" i="14"/>
  <c r="X340" i="14"/>
  <c r="Y340" i="14" s="1"/>
  <c r="W340" i="14"/>
  <c r="U340" i="14"/>
  <c r="B255" i="14"/>
  <c r="F258" i="14"/>
  <c r="F324" i="14"/>
  <c r="B321" i="14"/>
  <c r="X296" i="14"/>
  <c r="Y296" i="14" s="1"/>
  <c r="W296" i="14"/>
  <c r="V212" i="5" l="1"/>
  <c r="V209" i="5"/>
  <c r="V204" i="5"/>
  <c r="V206" i="5"/>
  <c r="L58" i="5"/>
  <c r="K62" i="5"/>
  <c r="V213" i="5"/>
  <c r="M388" i="5"/>
  <c r="K389" i="5"/>
  <c r="U213" i="5"/>
  <c r="U210" i="5"/>
  <c r="U207" i="5"/>
  <c r="U205" i="5"/>
  <c r="U208" i="5"/>
  <c r="U212" i="5"/>
  <c r="U206" i="5"/>
  <c r="F217" i="5"/>
  <c r="E191" i="15" s="1"/>
  <c r="U209" i="5"/>
  <c r="U204" i="5"/>
  <c r="U386" i="5"/>
  <c r="U384" i="5"/>
  <c r="U392" i="5"/>
  <c r="U393" i="5"/>
  <c r="U390" i="5"/>
  <c r="U387" i="5"/>
  <c r="U388" i="5"/>
  <c r="U385" i="5"/>
  <c r="U389" i="5"/>
  <c r="F397" i="5"/>
  <c r="E371" i="15" s="1"/>
  <c r="Y75" i="14"/>
  <c r="W63" i="5"/>
  <c r="T54" i="5"/>
  <c r="T60" i="5"/>
  <c r="T57" i="5"/>
  <c r="T62" i="5"/>
  <c r="T58" i="5"/>
  <c r="T55" i="5"/>
  <c r="T63" i="5"/>
  <c r="T59" i="5"/>
  <c r="T56" i="5"/>
  <c r="B8" i="14"/>
  <c r="K209" i="5"/>
  <c r="M208" i="5"/>
  <c r="C76" i="14"/>
  <c r="K60" i="5"/>
  <c r="K58" i="5" s="1"/>
  <c r="W252" i="14"/>
  <c r="F259" i="14"/>
  <c r="E541" i="5"/>
  <c r="B573" i="5"/>
  <c r="B574" i="5" s="1"/>
  <c r="E571" i="5"/>
  <c r="E211" i="5"/>
  <c r="B213" i="5"/>
  <c r="B214" i="5" s="1"/>
  <c r="B393" i="5"/>
  <c r="B394" i="5" s="1"/>
  <c r="E391" i="5"/>
  <c r="B603" i="5"/>
  <c r="B604" i="5" s="1"/>
  <c r="E601" i="5"/>
  <c r="U252" i="14"/>
  <c r="X252" i="14"/>
  <c r="Y252" i="14" s="1"/>
  <c r="F435" i="14"/>
  <c r="W428" i="14"/>
  <c r="V428" i="14"/>
  <c r="X428" i="14"/>
  <c r="Y428" i="14" s="1"/>
  <c r="U274" i="14"/>
  <c r="U208" i="14"/>
  <c r="F149" i="14"/>
  <c r="W274" i="14"/>
  <c r="W208" i="14"/>
  <c r="X120" i="14"/>
  <c r="Y120" i="14" s="1"/>
  <c r="X274" i="14"/>
  <c r="Y274" i="14" s="1"/>
  <c r="W120" i="14"/>
  <c r="V296" i="14"/>
  <c r="F281" i="14"/>
  <c r="U296" i="14"/>
  <c r="U120" i="14"/>
  <c r="V120" i="14"/>
  <c r="X208" i="14"/>
  <c r="Y208" i="14" s="1"/>
  <c r="F215" i="14"/>
  <c r="X142" i="14"/>
  <c r="Y142" i="14" s="1"/>
  <c r="C78" i="14"/>
  <c r="F171" i="14"/>
  <c r="U318" i="14"/>
  <c r="B6" i="14"/>
  <c r="U362" i="14"/>
  <c r="V362" i="14"/>
  <c r="U98" i="14"/>
  <c r="W98" i="14"/>
  <c r="F105" i="14"/>
  <c r="W362" i="14"/>
  <c r="C47" i="14"/>
  <c r="C6" i="14" s="1"/>
  <c r="V164" i="14"/>
  <c r="B76" i="14"/>
  <c r="B78" i="14" s="1"/>
  <c r="B79" i="14" s="1"/>
  <c r="W450" i="14"/>
  <c r="U164" i="14"/>
  <c r="V384" i="14"/>
  <c r="E79" i="14"/>
  <c r="F325" i="14"/>
  <c r="F369" i="14"/>
  <c r="U142" i="14"/>
  <c r="W164" i="14"/>
  <c r="X384" i="14"/>
  <c r="Y384" i="14" s="1"/>
  <c r="Y73" i="14"/>
  <c r="W142" i="14"/>
  <c r="X98" i="14"/>
  <c r="Y98" i="14" s="1"/>
  <c r="Y53" i="14"/>
  <c r="B53" i="14" s="1"/>
  <c r="C53" i="14" s="1"/>
  <c r="C49" i="14"/>
  <c r="C8" i="14" s="1"/>
  <c r="E34" i="14"/>
  <c r="B31" i="14"/>
  <c r="C28" i="14"/>
  <c r="C10" i="14" s="1"/>
  <c r="B10" i="14"/>
  <c r="Y32" i="14"/>
  <c r="B32" i="14" s="1"/>
  <c r="C30" i="14"/>
  <c r="X450" i="14"/>
  <c r="Y450" i="14" s="1"/>
  <c r="F457" i="14"/>
  <c r="W318" i="14"/>
  <c r="X318" i="14"/>
  <c r="Y318" i="14" s="1"/>
  <c r="U450" i="14"/>
  <c r="U384" i="14"/>
  <c r="F391" i="14"/>
  <c r="F413" i="14"/>
  <c r="X406" i="14"/>
  <c r="Y406" i="14" s="1"/>
  <c r="W406" i="14"/>
  <c r="U406" i="14"/>
  <c r="V406" i="14"/>
  <c r="F193" i="14"/>
  <c r="X186" i="14"/>
  <c r="Y186" i="14" s="1"/>
  <c r="W186" i="14"/>
  <c r="U186" i="14"/>
  <c r="V186" i="14"/>
  <c r="F237" i="14"/>
  <c r="X230" i="14"/>
  <c r="Y230" i="14" s="1"/>
  <c r="W230" i="14"/>
  <c r="V230" i="14"/>
  <c r="U230" i="14"/>
  <c r="V56" i="5" l="1"/>
  <c r="V57" i="5"/>
  <c r="V55" i="5"/>
  <c r="V62" i="5"/>
  <c r="V54" i="5"/>
  <c r="V58" i="5"/>
  <c r="V63" i="5"/>
  <c r="U54" i="5"/>
  <c r="U59" i="5"/>
  <c r="X59" i="5" s="1"/>
  <c r="V601" i="5"/>
  <c r="W601" i="5"/>
  <c r="X601" i="5" s="1"/>
  <c r="U601" i="5"/>
  <c r="T601" i="5"/>
  <c r="V571" i="5"/>
  <c r="W571" i="5"/>
  <c r="X571" i="5" s="1"/>
  <c r="T571" i="5"/>
  <c r="U571" i="5"/>
  <c r="V541" i="5"/>
  <c r="W541" i="5"/>
  <c r="X541" i="5" s="1"/>
  <c r="U541" i="5"/>
  <c r="T541" i="5"/>
  <c r="V391" i="5"/>
  <c r="W391" i="5"/>
  <c r="X391" i="5" s="1"/>
  <c r="U391" i="5"/>
  <c r="T391" i="5"/>
  <c r="V211" i="5"/>
  <c r="W211" i="5"/>
  <c r="X211" i="5" s="1"/>
  <c r="U211" i="5"/>
  <c r="T211" i="5"/>
  <c r="K59" i="5"/>
  <c r="U56" i="5" s="1"/>
  <c r="X56" i="5" s="1"/>
  <c r="B56" i="5" s="1"/>
  <c r="C56" i="5" s="1"/>
  <c r="M58" i="5"/>
  <c r="F67" i="5"/>
  <c r="E41" i="15" s="1"/>
  <c r="B60" i="5"/>
  <c r="C60" i="5" s="1"/>
  <c r="B59" i="5"/>
  <c r="C59" i="5" s="1"/>
  <c r="B108" i="16"/>
  <c r="B441" i="15"/>
  <c r="E76" i="14"/>
  <c r="W76" i="14" s="1"/>
  <c r="E57" i="14"/>
  <c r="E16" i="14" s="1"/>
  <c r="B54" i="14"/>
  <c r="B13" i="14" s="1"/>
  <c r="C54" i="14"/>
  <c r="C56" i="14" s="1"/>
  <c r="F82" i="14"/>
  <c r="B12" i="14"/>
  <c r="C12" i="14"/>
  <c r="C31" i="14"/>
  <c r="B33" i="14"/>
  <c r="B34" i="14" s="1"/>
  <c r="C32" i="14"/>
  <c r="C14" i="14" s="1"/>
  <c r="B14" i="14"/>
  <c r="X54" i="5" l="1"/>
  <c r="B54" i="5" s="1"/>
  <c r="C54" i="5" s="1"/>
  <c r="U62" i="5"/>
  <c r="X62" i="5" s="1"/>
  <c r="B62" i="5" s="1"/>
  <c r="C62" i="5" s="1"/>
  <c r="U57" i="5"/>
  <c r="X57" i="5" s="1"/>
  <c r="B57" i="5" s="1"/>
  <c r="C57" i="5" s="1"/>
  <c r="U63" i="5"/>
  <c r="X63" i="5" s="1"/>
  <c r="U55" i="5"/>
  <c r="X55" i="5" s="1"/>
  <c r="B55" i="5" s="1"/>
  <c r="C55" i="5" s="1"/>
  <c r="U60" i="5"/>
  <c r="X60" i="5" s="1"/>
  <c r="U58" i="5"/>
  <c r="X58" i="5" s="1"/>
  <c r="B58" i="5" s="1"/>
  <c r="C58" i="5" s="1"/>
  <c r="C13" i="14"/>
  <c r="E445" i="5"/>
  <c r="B452" i="15"/>
  <c r="B454" i="15" s="1"/>
  <c r="B349" i="16"/>
  <c r="B438" i="16"/>
  <c r="B319" i="16"/>
  <c r="E54" i="14"/>
  <c r="F61" i="14" s="1"/>
  <c r="B56" i="14"/>
  <c r="B15" i="14" s="1"/>
  <c r="B40" i="14" s="1"/>
  <c r="F83" i="14"/>
  <c r="U76" i="14"/>
  <c r="X76" i="14"/>
  <c r="V76" i="14"/>
  <c r="E31" i="14"/>
  <c r="X31" i="14" s="1"/>
  <c r="C33" i="14"/>
  <c r="C15" i="14" s="1"/>
  <c r="C61" i="5" l="1"/>
  <c r="C63" i="5" s="1"/>
  <c r="B61" i="5"/>
  <c r="B63" i="5" s="1"/>
  <c r="V445" i="5"/>
  <c r="W445" i="5"/>
  <c r="X445" i="5" s="1"/>
  <c r="E453" i="5"/>
  <c r="L448" i="5" s="1"/>
  <c r="U54" i="14"/>
  <c r="V54" i="14"/>
  <c r="Y54" i="14" s="1"/>
  <c r="W54" i="14"/>
  <c r="X54" i="14"/>
  <c r="B57" i="14"/>
  <c r="B16" i="14" s="1"/>
  <c r="F60" i="14"/>
  <c r="E13" i="14"/>
  <c r="F38" i="14"/>
  <c r="W31" i="14"/>
  <c r="Y76" i="14"/>
  <c r="Y31" i="14"/>
  <c r="B64" i="5" l="1"/>
  <c r="E61" i="5"/>
  <c r="V61" i="5" s="1"/>
  <c r="W453" i="5"/>
  <c r="X453" i="5" s="1"/>
  <c r="V453" i="5"/>
  <c r="K450" i="5"/>
  <c r="T447" i="5"/>
  <c r="T445" i="5"/>
  <c r="T449" i="5"/>
  <c r="T453" i="5"/>
  <c r="T446" i="5"/>
  <c r="T448" i="5"/>
  <c r="T444" i="5"/>
  <c r="K448" i="5"/>
  <c r="T450" i="5"/>
  <c r="T452" i="5"/>
  <c r="B445" i="5"/>
  <c r="T61" i="5" l="1"/>
  <c r="W61" i="5"/>
  <c r="U61" i="5"/>
  <c r="U453" i="5"/>
  <c r="U444" i="5"/>
  <c r="F457" i="5"/>
  <c r="E431" i="15" s="1"/>
  <c r="U446" i="5"/>
  <c r="U452" i="5"/>
  <c r="U448" i="5"/>
  <c r="U447" i="5"/>
  <c r="U449" i="5"/>
  <c r="U450" i="5"/>
  <c r="U445" i="5"/>
  <c r="K449" i="5"/>
  <c r="M448" i="5"/>
  <c r="B451" i="5"/>
  <c r="C445" i="5"/>
  <c r="C451" i="5" s="1"/>
  <c r="C453" i="5" s="1"/>
  <c r="X61" i="5" l="1"/>
  <c r="E451" i="5"/>
  <c r="B453" i="5"/>
  <c r="B454" i="5" s="1"/>
  <c r="V451" i="5" l="1"/>
  <c r="W451" i="5"/>
  <c r="X451" i="5" s="1"/>
  <c r="T451" i="5"/>
  <c r="U451" i="5"/>
  <c r="B111" i="15" l="1"/>
  <c r="E115" i="5" s="1"/>
  <c r="E8" i="5" l="1"/>
  <c r="V115" i="5"/>
  <c r="W115" i="5"/>
  <c r="X115" i="5" s="1"/>
  <c r="B115" i="5"/>
  <c r="E123" i="5"/>
  <c r="B122" i="15"/>
  <c r="B124" i="15" s="1"/>
  <c r="E16" i="5" l="1"/>
  <c r="AD2" i="31" s="1"/>
  <c r="L118" i="5"/>
  <c r="W123" i="5"/>
  <c r="X123" i="5" s="1"/>
  <c r="K118" i="5"/>
  <c r="V116" i="5" s="1"/>
  <c r="T123" i="5"/>
  <c r="T118" i="5"/>
  <c r="T117" i="5"/>
  <c r="T114" i="5"/>
  <c r="T119" i="5"/>
  <c r="T115" i="5"/>
  <c r="T120" i="5"/>
  <c r="K120" i="5"/>
  <c r="T116" i="5"/>
  <c r="T122" i="5"/>
  <c r="C115" i="5"/>
  <c r="B121" i="5"/>
  <c r="B77" i="16"/>
  <c r="B39" i="5" l="1"/>
  <c r="V123" i="5"/>
  <c r="K119" i="5"/>
  <c r="M118" i="5"/>
  <c r="U118" i="5"/>
  <c r="U122" i="5"/>
  <c r="U114" i="5"/>
  <c r="U116" i="5"/>
  <c r="U119" i="5"/>
  <c r="U120" i="5"/>
  <c r="U115" i="5"/>
  <c r="F127" i="5"/>
  <c r="E101" i="15" s="1"/>
  <c r="U117" i="5"/>
  <c r="U123" i="5"/>
  <c r="C121" i="5"/>
  <c r="C123" i="5" s="1"/>
  <c r="B549" i="5"/>
  <c r="B249" i="5"/>
  <c r="B519" i="5"/>
  <c r="B489" i="5"/>
  <c r="B429" i="5"/>
  <c r="B609" i="5"/>
  <c r="B459" i="5"/>
  <c r="B123" i="5"/>
  <c r="B579" i="5"/>
  <c r="B339" i="5"/>
  <c r="B99" i="5"/>
  <c r="B189" i="5"/>
  <c r="B399" i="5"/>
  <c r="B369" i="5"/>
  <c r="B219" i="5"/>
  <c r="B309" i="5"/>
  <c r="B69" i="5"/>
  <c r="B279" i="5"/>
  <c r="B159" i="5"/>
  <c r="B129" i="5"/>
  <c r="E121" i="5" l="1"/>
  <c r="V121" i="5" s="1"/>
  <c r="B124" i="5"/>
  <c r="T121" i="5" l="1"/>
  <c r="U121" i="5"/>
  <c r="W121" i="5"/>
  <c r="X121" i="5" s="1"/>
  <c r="B30" i="5"/>
  <c r="C30" i="5" l="1"/>
  <c r="C13" i="5" s="1"/>
  <c r="B13" i="5"/>
  <c r="E11" i="15"/>
  <c r="B26" i="5"/>
  <c r="B9" i="5" s="1"/>
  <c r="B32" i="5"/>
  <c r="B15" i="5" s="1"/>
  <c r="B24" i="5"/>
  <c r="B27" i="5"/>
  <c r="B10" i="5" s="1"/>
  <c r="B29" i="5"/>
  <c r="B12" i="5" s="1"/>
  <c r="B28" i="5"/>
  <c r="B11" i="5" s="1"/>
  <c r="B25" i="5"/>
  <c r="B8" i="5" s="1"/>
  <c r="B7" i="5" l="1"/>
  <c r="B31" i="5"/>
  <c r="C26" i="5"/>
  <c r="C9" i="5" s="1"/>
  <c r="C27" i="5"/>
  <c r="C10" i="5" s="1"/>
  <c r="C28" i="5"/>
  <c r="C11" i="5" s="1"/>
  <c r="C24" i="5"/>
  <c r="C32" i="5"/>
  <c r="C15" i="5" s="1"/>
  <c r="C29" i="5"/>
  <c r="C12" i="5" s="1"/>
  <c r="C25" i="5"/>
  <c r="C8" i="5" s="1"/>
  <c r="C7" i="5" l="1"/>
  <c r="C31" i="5"/>
  <c r="C33" i="5" s="1"/>
  <c r="C16" i="5" s="1"/>
  <c r="B14" i="5"/>
  <c r="B33" i="5"/>
  <c r="B16" i="5" s="1"/>
  <c r="B34" i="5" l="1"/>
  <c r="B17" i="5" s="1"/>
  <c r="B38" i="5"/>
  <c r="C14" i="5"/>
  <c r="E31" i="5"/>
  <c r="W32" i="5" l="1"/>
  <c r="F38" i="5"/>
  <c r="U32" i="5"/>
  <c r="V32" i="5"/>
  <c r="T32" i="5"/>
  <c r="E14" i="5"/>
  <c r="X32" i="5" l="1"/>
  <c r="J36" i="5"/>
  <c r="J37" i="5"/>
</calcChain>
</file>

<file path=xl/sharedStrings.xml><?xml version="1.0" encoding="utf-8"?>
<sst xmlns="http://schemas.openxmlformats.org/spreadsheetml/2006/main" count="6332" uniqueCount="743">
  <si>
    <t>Project Costs</t>
  </si>
  <si>
    <t>Journal-no.:</t>
  </si>
  <si>
    <t>34009-XX-XXX</t>
  </si>
  <si>
    <t>Approved from:</t>
  </si>
  <si>
    <t>dd-mm-yyyy</t>
  </si>
  <si>
    <t>Project title:</t>
  </si>
  <si>
    <t>Project type:</t>
  </si>
  <si>
    <t>First, fill in the white fields. Afterwards, the gray fields will be unlocked and converted into editable fields.</t>
  </si>
  <si>
    <t>Sub-budget 1</t>
  </si>
  <si>
    <r>
      <t xml:space="preserve">P number </t>
    </r>
    <r>
      <rPr>
        <sz val="14"/>
        <color rgb="FFFFFFFF"/>
        <rFont val="Arial"/>
        <family val="2"/>
        <scheme val="minor"/>
      </rPr>
      <t>(optional)</t>
    </r>
  </si>
  <si>
    <t>Company name</t>
  </si>
  <si>
    <t>CVR number</t>
  </si>
  <si>
    <t>Company type</t>
  </si>
  <si>
    <t>Activity type</t>
  </si>
  <si>
    <t>Has the project participant recieved other types of funding? If yes, please state the amount</t>
  </si>
  <si>
    <t>Private funding</t>
  </si>
  <si>
    <t>Public co-funding</t>
  </si>
  <si>
    <t>Maximum subsidy rate</t>
  </si>
  <si>
    <t>Calculated subsidy rate</t>
  </si>
  <si>
    <t>Cost type</t>
  </si>
  <si>
    <t>Total costs</t>
  </si>
  <si>
    <t>Specifications</t>
  </si>
  <si>
    <t>Specification 1</t>
  </si>
  <si>
    <t>Specification 2</t>
  </si>
  <si>
    <t>Specification 3</t>
  </si>
  <si>
    <t>Specification 4</t>
  </si>
  <si>
    <t>Specification 5</t>
  </si>
  <si>
    <t>Specification 6</t>
  </si>
  <si>
    <t>Specification 7</t>
  </si>
  <si>
    <t>Specification 8</t>
  </si>
  <si>
    <t>Specification 9</t>
  </si>
  <si>
    <t>Specification 10</t>
  </si>
  <si>
    <t>Specification 11</t>
  </si>
  <si>
    <t>Specification 12</t>
  </si>
  <si>
    <t>Specification 13</t>
  </si>
  <si>
    <t>Specification 14</t>
  </si>
  <si>
    <t>Specification 15</t>
  </si>
  <si>
    <t>Specification 16</t>
  </si>
  <si>
    <t>Specification 17</t>
  </si>
  <si>
    <t>Specification 18</t>
  </si>
  <si>
    <t>Specification 19</t>
  </si>
  <si>
    <t>Specification 20</t>
  </si>
  <si>
    <t>Specification 21</t>
  </si>
  <si>
    <t>Specification 22</t>
  </si>
  <si>
    <t>[Indsæt selv flere kolonner hvis nødvendigt]</t>
  </si>
  <si>
    <t>Salary costs</t>
  </si>
  <si>
    <t>Description</t>
  </si>
  <si>
    <t>Hourly wage rate</t>
  </si>
  <si>
    <t>Number of hours</t>
  </si>
  <si>
    <t>Sum</t>
  </si>
  <si>
    <t>External assistance</t>
  </si>
  <si>
    <t>Other costs</t>
  </si>
  <si>
    <t xml:space="preserve">Description </t>
  </si>
  <si>
    <t>Apparatus/equipment</t>
  </si>
  <si>
    <t>Scrap value</t>
  </si>
  <si>
    <t>Calculation</t>
  </si>
  <si>
    <t>Income, if any</t>
  </si>
  <si>
    <t>Revision</t>
  </si>
  <si>
    <t>Total excl. OH</t>
  </si>
  <si>
    <t>Please state the requested OH-value</t>
  </si>
  <si>
    <t>Total incl. OH</t>
  </si>
  <si>
    <t>Sub-budget 2</t>
  </si>
  <si>
    <t>Sub-budget 3</t>
  </si>
  <si>
    <t>Sub-budget 4</t>
  </si>
  <si>
    <t>Sub-budget 5</t>
  </si>
  <si>
    <t>Sub-budget 6</t>
  </si>
  <si>
    <t>Sub-budget 7</t>
  </si>
  <si>
    <t>Sub-budget 8</t>
  </si>
  <si>
    <t>Sub-budget 9</t>
  </si>
  <si>
    <t>Sub-budget 10</t>
  </si>
  <si>
    <t>Sub-budget 11</t>
  </si>
  <si>
    <t>Sub-budget 12</t>
  </si>
  <si>
    <t>Sub-budget 13</t>
  </si>
  <si>
    <t>Sub-budget 14</t>
  </si>
  <si>
    <t>Sub-budget 15</t>
  </si>
  <si>
    <t>Sub-budget 16</t>
  </si>
  <si>
    <t>Sub-budget 17</t>
  </si>
  <si>
    <t>Sub-budget 18</t>
  </si>
  <si>
    <t>Sub-budget 19</t>
  </si>
  <si>
    <t>Sub-budget 20</t>
  </si>
  <si>
    <t>Total Project Budget</t>
  </si>
  <si>
    <t>Gantt-diagram (betinget formatering)</t>
  </si>
  <si>
    <t>Antal arbejdspakker</t>
  </si>
  <si>
    <t>Navn</t>
  </si>
  <si>
    <t>Arbejdspakke skjult?</t>
  </si>
  <si>
    <t>AP1</t>
  </si>
  <si>
    <t>“This sheet is locked and is automatically filled based on what is entered in: "1. Projektets omkostninger.”</t>
  </si>
  <si>
    <t>Kolonne I:AI skal skjules og fanen skal låses</t>
  </si>
  <si>
    <t>AP2</t>
  </si>
  <si>
    <t>Drop-down menuer</t>
  </si>
  <si>
    <t>GUDP</t>
  </si>
  <si>
    <t>Independent financing</t>
  </si>
  <si>
    <t>Other public funding</t>
  </si>
  <si>
    <t>Total</t>
  </si>
  <si>
    <t>No. of hours</t>
  </si>
  <si>
    <t>AP3</t>
  </si>
  <si>
    <t>Virksomhedstype</t>
  </si>
  <si>
    <t>Projektform</t>
  </si>
  <si>
    <t>Statstøtteregler</t>
  </si>
  <si>
    <t>Salary</t>
  </si>
  <si>
    <t>AP4</t>
  </si>
  <si>
    <t>Lille virksomhed</t>
  </si>
  <si>
    <t>Individuel</t>
  </si>
  <si>
    <t>Anvendt forskning</t>
  </si>
  <si>
    <t>AP5</t>
  </si>
  <si>
    <t>Mellemstor virksomhed</t>
  </si>
  <si>
    <t>Samarbejde</t>
  </si>
  <si>
    <t>Udvikling</t>
  </si>
  <si>
    <t>AP6</t>
  </si>
  <si>
    <t>Stor Virksomhed</t>
  </si>
  <si>
    <t>Demonstration vedrørende landbrugsprodukter</t>
  </si>
  <si>
    <t>AP7</t>
  </si>
  <si>
    <t>Offentlig forsknings- og videnformidlingsinstitution</t>
  </si>
  <si>
    <t>Selvfinansieret anvendt forskning</t>
  </si>
  <si>
    <t>AP8</t>
  </si>
  <si>
    <t>Privat Forsknings- og videnformidlingsinstitution</t>
  </si>
  <si>
    <t>Selvfinansieret udvikling</t>
  </si>
  <si>
    <t>AP9</t>
  </si>
  <si>
    <t>Selvfinansieret Demonstration vedrørende landbrugsprodukter</t>
  </si>
  <si>
    <t>AP10</t>
  </si>
  <si>
    <t>AP11</t>
  </si>
  <si>
    <t>OH</t>
  </si>
  <si>
    <t>AP12</t>
  </si>
  <si>
    <t>AP13</t>
  </si>
  <si>
    <t>External funding</t>
  </si>
  <si>
    <t>AP14</t>
  </si>
  <si>
    <t>AP15</t>
  </si>
  <si>
    <t>Company name:</t>
  </si>
  <si>
    <t>Company size:</t>
  </si>
  <si>
    <t>Gråskraveres hvis sand</t>
  </si>
  <si>
    <t>Specifikationer</t>
  </si>
  <si>
    <t>Ansøgningsoplysninger</t>
  </si>
  <si>
    <t>CVR-number:</t>
  </si>
  <si>
    <t>Deltager 1</t>
  </si>
  <si>
    <t>Activity type:</t>
  </si>
  <si>
    <t>P-nummer herunder</t>
  </si>
  <si>
    <t>Deltager 2</t>
  </si>
  <si>
    <t>deltager 1</t>
  </si>
  <si>
    <t>Deltager 3</t>
  </si>
  <si>
    <t>GUDP-tilskud hvis udfyldt "Privat finansiering"</t>
  </si>
  <si>
    <t>GUDP nedsat sats hvis udfyldt "Offentlig støtte"</t>
  </si>
  <si>
    <t>GUDP nedsat sats</t>
  </si>
  <si>
    <t>GUDP tilskudsats(Uden ekstra finansiering)</t>
  </si>
  <si>
    <t>Beløb, der bruges til "GUDP"</t>
  </si>
  <si>
    <t>Virksomhedstørrelse og projektform</t>
  </si>
  <si>
    <t>Deltager 4</t>
  </si>
  <si>
    <t>Deltager 5</t>
  </si>
  <si>
    <t>Deltager 6</t>
  </si>
  <si>
    <t>Ansøgt tilskudsprocent:</t>
  </si>
  <si>
    <t>Deltager 7</t>
  </si>
  <si>
    <t>Nedsat støttesats pga anden finansiering</t>
  </si>
  <si>
    <t xml:space="preserve">Hvus </t>
  </si>
  <si>
    <t>Deltager 8</t>
  </si>
  <si>
    <t>Privat finansiering -&gt;</t>
  </si>
  <si>
    <t>Deltager 9</t>
  </si>
  <si>
    <t>Deltager 10</t>
  </si>
  <si>
    <t>Offentlig finansiering -&gt;</t>
  </si>
  <si>
    <t>Deltager 11</t>
  </si>
  <si>
    <t>Deltager 12</t>
  </si>
  <si>
    <t>For F&amp;V -&gt;</t>
  </si>
  <si>
    <t>Deltager 13</t>
  </si>
  <si>
    <t>Deltager 14</t>
  </si>
  <si>
    <t>Deltager 15</t>
  </si>
  <si>
    <t>Rødfarvning OH sats</t>
  </si>
  <si>
    <t>Deltager 16</t>
  </si>
  <si>
    <t>Deltager 17</t>
  </si>
  <si>
    <t>Deltager 18</t>
  </si>
  <si>
    <t>Total GUDP share</t>
  </si>
  <si>
    <t xml:space="preserve">OH rate </t>
  </si>
  <si>
    <t>Deltager 19</t>
  </si>
  <si>
    <t>Share of total budget</t>
  </si>
  <si>
    <t>Deltager 20</t>
  </si>
  <si>
    <t>fjern rødmarkering igen fane 1</t>
  </si>
  <si>
    <t>DL1</t>
  </si>
  <si>
    <t>deltager 2</t>
  </si>
  <si>
    <t>CVR-nummer:</t>
  </si>
  <si>
    <t>DL2</t>
  </si>
  <si>
    <t>Plantefond hvis udfyldt "Privat finansiering"</t>
  </si>
  <si>
    <t>Plantefond nedsat sats hvis udfyldt "Offentlig støtte"</t>
  </si>
  <si>
    <t>Plantefond nedsat sats</t>
  </si>
  <si>
    <t>Plantefond tilskudsats(Uden ekstra finansiering)</t>
  </si>
  <si>
    <t>Beløb, der bruges til "Plantefonden"</t>
  </si>
  <si>
    <t>DL3</t>
  </si>
  <si>
    <t>DL4</t>
  </si>
  <si>
    <t>DL5</t>
  </si>
  <si>
    <t>DL6</t>
  </si>
  <si>
    <t>DL7</t>
  </si>
  <si>
    <t>DL8</t>
  </si>
  <si>
    <t>DL9</t>
  </si>
  <si>
    <t>DL10</t>
  </si>
  <si>
    <t>DL11</t>
  </si>
  <si>
    <t>DL12</t>
  </si>
  <si>
    <t>deltager 3</t>
  </si>
  <si>
    <t>DL13</t>
  </si>
  <si>
    <t>DL14</t>
  </si>
  <si>
    <t>DL15</t>
  </si>
  <si>
    <t>DL16</t>
  </si>
  <si>
    <t>DL17</t>
  </si>
  <si>
    <t>DL18</t>
  </si>
  <si>
    <t>DL19</t>
  </si>
  <si>
    <t>DL20</t>
  </si>
  <si>
    <t>deltager 4</t>
  </si>
  <si>
    <t>deltager 5</t>
  </si>
  <si>
    <t>deltager 6</t>
  </si>
  <si>
    <t>deltager 7</t>
  </si>
  <si>
    <t>deltager 8</t>
  </si>
  <si>
    <t>,</t>
  </si>
  <si>
    <t>deltager 9</t>
  </si>
  <si>
    <t>deltager 10</t>
  </si>
  <si>
    <t>deltager 11</t>
  </si>
  <si>
    <t>deltager 12</t>
  </si>
  <si>
    <t>Netværk</t>
  </si>
  <si>
    <t>deltager 13</t>
  </si>
  <si>
    <t>deltager 14</t>
  </si>
  <si>
    <t>deltager 15</t>
  </si>
  <si>
    <t>deltager 16</t>
  </si>
  <si>
    <t>deltager 17</t>
  </si>
  <si>
    <t>deltager 18</t>
  </si>
  <si>
    <t>deltager 19</t>
  </si>
  <si>
    <t>Total number of hours</t>
  </si>
  <si>
    <t>Total budget</t>
  </si>
  <si>
    <t>Gantt Chart</t>
  </si>
  <si>
    <t>Automatically transferred from tab "2. Samlet budgetoversigt"</t>
  </si>
  <si>
    <t>&lt;-- Select number of Work Packages (WP)</t>
  </si>
  <si>
    <t>20XX</t>
  </si>
  <si>
    <t>Activity type (F/U/D) and deliverable type, see list on sheet "List of deliverable types"</t>
  </si>
  <si>
    <t>Costs</t>
  </si>
  <si>
    <t>WP no.</t>
  </si>
  <si>
    <t>Name of WP</t>
  </si>
  <si>
    <t>Involved project participants</t>
  </si>
  <si>
    <t>Jan</t>
  </si>
  <si>
    <t>Apr</t>
  </si>
  <si>
    <t>Jul</t>
  </si>
  <si>
    <t>Oct</t>
  </si>
  <si>
    <t xml:space="preserve">Jul </t>
  </si>
  <si>
    <t>WP 1:</t>
  </si>
  <si>
    <t>1.1:</t>
  </si>
  <si>
    <t>1.2:</t>
  </si>
  <si>
    <t>1.3:</t>
  </si>
  <si>
    <t>1.4:</t>
  </si>
  <si>
    <t>Etc.</t>
  </si>
  <si>
    <t>Milestones:</t>
  </si>
  <si>
    <t>M 1.1:</t>
  </si>
  <si>
    <t>M 1.2:</t>
  </si>
  <si>
    <t>WP 2:</t>
  </si>
  <si>
    <t>2.1:</t>
  </si>
  <si>
    <t>2.2:</t>
  </si>
  <si>
    <t>2.3:</t>
  </si>
  <si>
    <t>2.4:</t>
  </si>
  <si>
    <t>M 2.1:</t>
  </si>
  <si>
    <t>M 2.2:</t>
  </si>
  <si>
    <t>WP 3:</t>
  </si>
  <si>
    <t>3.1:</t>
  </si>
  <si>
    <t>3.2:</t>
  </si>
  <si>
    <t>3.3:</t>
  </si>
  <si>
    <t>3.4:</t>
  </si>
  <si>
    <t>WP 4:</t>
  </si>
  <si>
    <t>4.1:</t>
  </si>
  <si>
    <t>4.2:</t>
  </si>
  <si>
    <t>4.3:</t>
  </si>
  <si>
    <t>4.4:</t>
  </si>
  <si>
    <t>M 4.1:</t>
  </si>
  <si>
    <t>M 4.2:</t>
  </si>
  <si>
    <t>WP 5:</t>
  </si>
  <si>
    <t>5.1:</t>
  </si>
  <si>
    <t>5.2:</t>
  </si>
  <si>
    <t>5.3:</t>
  </si>
  <si>
    <t>5.4:</t>
  </si>
  <si>
    <t>M 5.1:</t>
  </si>
  <si>
    <t>M 5.2:</t>
  </si>
  <si>
    <t>WP 6:</t>
  </si>
  <si>
    <t>6.1:</t>
  </si>
  <si>
    <t>6.2:</t>
  </si>
  <si>
    <t>6.3:</t>
  </si>
  <si>
    <t>6.4:</t>
  </si>
  <si>
    <t>M 6.1:</t>
  </si>
  <si>
    <t>M 6.2:</t>
  </si>
  <si>
    <t>WP 7:</t>
  </si>
  <si>
    <t>7.1:</t>
  </si>
  <si>
    <t>7.2:</t>
  </si>
  <si>
    <t>7.3:</t>
  </si>
  <si>
    <t>7.4:</t>
  </si>
  <si>
    <t>M 7.1:</t>
  </si>
  <si>
    <t>M 7.2:</t>
  </si>
  <si>
    <t>WP 8:</t>
  </si>
  <si>
    <t>8.1:</t>
  </si>
  <si>
    <t>8.2:</t>
  </si>
  <si>
    <t>8.3:</t>
  </si>
  <si>
    <t>8.4:</t>
  </si>
  <si>
    <t>M 8.1:</t>
  </si>
  <si>
    <t>M 8.2:</t>
  </si>
  <si>
    <t>WP 9:</t>
  </si>
  <si>
    <t>9.1:</t>
  </si>
  <si>
    <t>9.2:</t>
  </si>
  <si>
    <t>9.3:</t>
  </si>
  <si>
    <t>9.4:</t>
  </si>
  <si>
    <t>M 9.1:</t>
  </si>
  <si>
    <t>M 9.2:</t>
  </si>
  <si>
    <t>WP 10:</t>
  </si>
  <si>
    <t>10.1:</t>
  </si>
  <si>
    <t>10.2:</t>
  </si>
  <si>
    <t>10.3:</t>
  </si>
  <si>
    <t>10.4:</t>
  </si>
  <si>
    <t>M 10.1:</t>
  </si>
  <si>
    <t>M 10.2:</t>
  </si>
  <si>
    <t>WP 11:</t>
  </si>
  <si>
    <t>11.1:</t>
  </si>
  <si>
    <t>11.2:</t>
  </si>
  <si>
    <t>11.3:</t>
  </si>
  <si>
    <t>11.4:</t>
  </si>
  <si>
    <t>M 11.1:</t>
  </si>
  <si>
    <t>M 11.2:</t>
  </si>
  <si>
    <t>WP 12:</t>
  </si>
  <si>
    <t>12.1:</t>
  </si>
  <si>
    <t>12.2:</t>
  </si>
  <si>
    <t>12.3:</t>
  </si>
  <si>
    <t>12.4:</t>
  </si>
  <si>
    <t>M 12.1:</t>
  </si>
  <si>
    <t>M 12.2:</t>
  </si>
  <si>
    <t>WP 13:</t>
  </si>
  <si>
    <t>13.1:</t>
  </si>
  <si>
    <t>13.2:</t>
  </si>
  <si>
    <t>13.3:</t>
  </si>
  <si>
    <t>13.4:</t>
  </si>
  <si>
    <t>M 13.1:</t>
  </si>
  <si>
    <t>M 13.2:</t>
  </si>
  <si>
    <t>WP 14:</t>
  </si>
  <si>
    <t>14.1:</t>
  </si>
  <si>
    <t>14.2:</t>
  </si>
  <si>
    <t>14.3:</t>
  </si>
  <si>
    <t>14.4:</t>
  </si>
  <si>
    <t>M 14.1:</t>
  </si>
  <si>
    <t>M 14.2:</t>
  </si>
  <si>
    <t>WP 15:</t>
  </si>
  <si>
    <t>15.1:</t>
  </si>
  <si>
    <t>15.2:</t>
  </si>
  <si>
    <t>15.3:</t>
  </si>
  <si>
    <t>15.4:</t>
  </si>
  <si>
    <t>M 15.1:</t>
  </si>
  <si>
    <t>M 15.2:</t>
  </si>
  <si>
    <t>AP 16:</t>
  </si>
  <si>
    <t>16.1:</t>
  </si>
  <si>
    <t>16.2:</t>
  </si>
  <si>
    <t>16.3:</t>
  </si>
  <si>
    <t>16.4:</t>
  </si>
  <si>
    <t>M 16.1:</t>
  </si>
  <si>
    <t>M 16.2:</t>
  </si>
  <si>
    <t>Automatically transferred from "2. Samlet budgetoversigt"</t>
  </si>
  <si>
    <t>WP budget</t>
  </si>
  <si>
    <t>Planning of research project</t>
  </si>
  <si>
    <t>Name of responsible (Resp.)</t>
  </si>
  <si>
    <t>U</t>
  </si>
  <si>
    <t>Selection of xxxx</t>
  </si>
  <si>
    <t>Participant 1</t>
  </si>
  <si>
    <t>Meetings with relevant professionals</t>
  </si>
  <si>
    <t>Participant 2</t>
  </si>
  <si>
    <t>Total assassment of xxxx</t>
  </si>
  <si>
    <t>Participant 3</t>
  </si>
  <si>
    <t>Research set-up</t>
  </si>
  <si>
    <t>x</t>
  </si>
  <si>
    <t>Meetings with professionals conducted</t>
  </si>
  <si>
    <t>M 1.3:</t>
  </si>
  <si>
    <t>International research-protocol prepared</t>
  </si>
  <si>
    <t>UF1</t>
  </si>
  <si>
    <t>UF3</t>
  </si>
  <si>
    <t>UF1 and UF3</t>
  </si>
  <si>
    <t>First study</t>
  </si>
  <si>
    <t>F</t>
  </si>
  <si>
    <t>Locate suitable herds</t>
  </si>
  <si>
    <t>Take samples</t>
  </si>
  <si>
    <t>Analysis and assessment of xxxx</t>
  </si>
  <si>
    <t>Processing of results</t>
  </si>
  <si>
    <t>Participant 4</t>
  </si>
  <si>
    <t>Signed agreements with herds</t>
  </si>
  <si>
    <t>Research report</t>
  </si>
  <si>
    <t>FV4</t>
  </si>
  <si>
    <t>M 2.3:</t>
  </si>
  <si>
    <t>Manuscript</t>
  </si>
  <si>
    <t>FV1</t>
  </si>
  <si>
    <t>Test of xxxx</t>
  </si>
  <si>
    <t>Visit herds</t>
  </si>
  <si>
    <t>Conducting experiments</t>
  </si>
  <si>
    <t>Publication</t>
  </si>
  <si>
    <t>Experiments on-site with herds</t>
  </si>
  <si>
    <t>Presentation of publication</t>
  </si>
  <si>
    <t>Development of xxxx</t>
  </si>
  <si>
    <t>Ongoing evaluation of xxxx</t>
  </si>
  <si>
    <t>Formulation of xxxx</t>
  </si>
  <si>
    <t>UP3, UP4</t>
  </si>
  <si>
    <t>UP3 and UP4</t>
  </si>
  <si>
    <t>U, D</t>
  </si>
  <si>
    <t>Preparation of final experiments</t>
  </si>
  <si>
    <t>Conduct experiments</t>
  </si>
  <si>
    <t>Conduct test of xxxx</t>
  </si>
  <si>
    <t>Statistical calculations</t>
  </si>
  <si>
    <t>5.5:</t>
  </si>
  <si>
    <t>Conduct meetings</t>
  </si>
  <si>
    <t>Workshop</t>
  </si>
  <si>
    <t>UF5</t>
  </si>
  <si>
    <t>Try-outs of experiments</t>
  </si>
  <si>
    <t>M 5.3:</t>
  </si>
  <si>
    <t>UF2</t>
  </si>
  <si>
    <t>M 5.4</t>
  </si>
  <si>
    <t>Publication of xxxx</t>
  </si>
  <si>
    <t>UF4</t>
  </si>
  <si>
    <t>M 5.5:</t>
  </si>
  <si>
    <t>M 5.6:</t>
  </si>
  <si>
    <t>Meetings conducted</t>
  </si>
  <si>
    <t>Public research and knowledge dissemination organization - Individual</t>
  </si>
  <si>
    <t>Public research and knowledge dissemination organization - Collaboration</t>
  </si>
  <si>
    <t>Private research and knowledge dissemination organization - Individual</t>
  </si>
  <si>
    <t>Private research and knowledge dissemination organization - Collaboration</t>
  </si>
  <si>
    <t>Small company - Individual</t>
  </si>
  <si>
    <t>Small company - Collaboration</t>
  </si>
  <si>
    <t>Medium-sized company - Individual</t>
  </si>
  <si>
    <t>Medium-sized company - Collaboration</t>
  </si>
  <si>
    <t>Large company - Individual</t>
  </si>
  <si>
    <t>Large company - Collaboration</t>
  </si>
  <si>
    <t>Research</t>
  </si>
  <si>
    <t>Development</t>
  </si>
  <si>
    <t>Demonstration</t>
  </si>
  <si>
    <t>*Companies are not allowed co-financing with other public funds</t>
  </si>
  <si>
    <t>*Public research and knowledge dissemination organizations are not allowed co-financing with own funds</t>
  </si>
  <si>
    <t>List of deliverable types and abbrevations to be used when completing the Gantt chart for research, development and demonstration projects</t>
  </si>
  <si>
    <t>APPLIED RESEARCH</t>
  </si>
  <si>
    <t>DEVELOPMENT</t>
  </si>
  <si>
    <t>DEMONSTRATION</t>
  </si>
  <si>
    <t>NETVÆRK</t>
  </si>
  <si>
    <t>Scientific production</t>
  </si>
  <si>
    <t>New products, processes etc.</t>
  </si>
  <si>
    <t>Leveringstyper</t>
  </si>
  <si>
    <t>International journal (peer reviewed)</t>
  </si>
  <si>
    <t>New or significantly improved product</t>
  </si>
  <si>
    <t>UP1</t>
  </si>
  <si>
    <t>Potentielle udviklingsarbejder konkretiserede</t>
  </si>
  <si>
    <t>N1</t>
  </si>
  <si>
    <t>Danish journal (peer reviewed)</t>
  </si>
  <si>
    <t>FV2</t>
  </si>
  <si>
    <t>New or significantly improved production process</t>
  </si>
  <si>
    <t>UP2</t>
  </si>
  <si>
    <t>Analyser, udredninger, strategier udarbejdet</t>
  </si>
  <si>
    <t>N2</t>
  </si>
  <si>
    <t>Proceedings (whole, not single papers) and working papers</t>
  </si>
  <si>
    <t>FV3</t>
  </si>
  <si>
    <t>New concepts etc.</t>
  </si>
  <si>
    <t>UP3</t>
  </si>
  <si>
    <t>Mindre udredninger/ notater udarbejdet</t>
  </si>
  <si>
    <t>N3</t>
  </si>
  <si>
    <t>Prototypes</t>
  </si>
  <si>
    <t>UP4</t>
  </si>
  <si>
    <t>Kronikker, avisinterview, debatartikler</t>
  </si>
  <si>
    <t>N4</t>
  </si>
  <si>
    <t>Conference presentation incl. paper/abstract/poster (scientific conference)</t>
  </si>
  <si>
    <t>FV5</t>
  </si>
  <si>
    <t>Pilot plant</t>
  </si>
  <si>
    <t>UP5</t>
  </si>
  <si>
    <t>Artikler i fagtidsskrifter eller fagspecifikke aviser</t>
  </si>
  <si>
    <t>N5</t>
  </si>
  <si>
    <t>Commercialization and application</t>
  </si>
  <si>
    <t>Nyhedsbreve</t>
  </si>
  <si>
    <t>N6</t>
  </si>
  <si>
    <t>Patents</t>
  </si>
  <si>
    <t>FK1</t>
  </si>
  <si>
    <t>UK1</t>
  </si>
  <si>
    <t>Hjemmesider tilknyttet til netværket/partnerskabet</t>
  </si>
  <si>
    <t>N7</t>
  </si>
  <si>
    <t>-           Novelty study</t>
  </si>
  <si>
    <t>Andet (beskrives særskilt)</t>
  </si>
  <si>
    <t>N8</t>
  </si>
  <si>
    <t>-           Submission of application</t>
  </si>
  <si>
    <t>-           Patent approval</t>
  </si>
  <si>
    <t>-           Agreement on commercial application</t>
  </si>
  <si>
    <t>Strategic method development and authority procedure</t>
  </si>
  <si>
    <t>FK2</t>
  </si>
  <si>
    <t>Trademark protection</t>
  </si>
  <si>
    <t>UK2</t>
  </si>
  <si>
    <t>Other type of commercialization</t>
  </si>
  <si>
    <t>FK3</t>
  </si>
  <si>
    <t>Certification/test (not required by law)</t>
  </si>
  <si>
    <t>UK3</t>
  </si>
  <si>
    <t>Other kinds of commercialization, including changes in technical standards, changes in advisory standards etc.</t>
  </si>
  <si>
    <t>UK4</t>
  </si>
  <si>
    <t>Software programs</t>
  </si>
  <si>
    <t>Internal application</t>
  </si>
  <si>
    <t>FS1</t>
  </si>
  <si>
    <t>US1</t>
  </si>
  <si>
    <t>External application</t>
  </si>
  <si>
    <t>FS2</t>
  </si>
  <si>
    <t>US2</t>
  </si>
  <si>
    <t>Communication and dissemination</t>
  </si>
  <si>
    <t>Major reports and analyses, more than 50 pages</t>
  </si>
  <si>
    <t>FF1</t>
  </si>
  <si>
    <t>Dissemination via practical showcasing</t>
  </si>
  <si>
    <t>DF1</t>
  </si>
  <si>
    <t>Minor reports/briefs incl. teaching material (research level)</t>
  </si>
  <si>
    <t>FF2</t>
  </si>
  <si>
    <t>Minor reports/briefs incl. Teaching material (advisory level)</t>
  </si>
  <si>
    <t>Technical manuals, fact sheets etc. incl. teaching material  (end-user level)</t>
  </si>
  <si>
    <t>DF2</t>
  </si>
  <si>
    <t>Articles in subject specific journals and newspapers</t>
  </si>
  <si>
    <t>FF3</t>
  </si>
  <si>
    <t>Technical manuals, fact sheets etc.</t>
  </si>
  <si>
    <t>Articles in subject-specific journals and newspapers</t>
  </si>
  <si>
    <t>DF3</t>
  </si>
  <si>
    <t>Thematic issues in relation to the project</t>
  </si>
  <si>
    <t>FF4</t>
  </si>
  <si>
    <t>Thematic meetings / Workshops / Meetings / Open house arrangements / Presentations / Video / Podcast  /Training (end-user level)</t>
  </si>
  <si>
    <t>DF4</t>
  </si>
  <si>
    <t>Thematic meetings / Workshops / Meetings / Open house arrangements  / Presentations / Video / Podcast / Presentation at non-scientific conferences / Training (research level)</t>
  </si>
  <si>
    <t>FF5</t>
  </si>
  <si>
    <t>Thematic meetings / Workshops / Meetings / Open house arrangements / Presentations at such events  /  Video / Podcast / Training (advisory level)</t>
  </si>
  <si>
    <t xml:space="preserve"> </t>
  </si>
  <si>
    <t>Organic RDD 12</t>
  </si>
  <si>
    <t>Acronym:</t>
  </si>
  <si>
    <t xml:space="preserve">Milestone no.
</t>
  </si>
  <si>
    <t>Title of milestone</t>
  </si>
  <si>
    <t xml:space="preserve">Responsible project participant
</t>
  </si>
  <si>
    <t>Date milestone is expected to be reached</t>
  </si>
  <si>
    <t>Deliverable no.</t>
  </si>
  <si>
    <r>
      <t xml:space="preserve">Type of deliverable
</t>
    </r>
    <r>
      <rPr>
        <b/>
        <sz val="8"/>
        <color theme="1"/>
        <rFont val="Arial"/>
        <family val="2"/>
      </rPr>
      <t>(From the folder 'List of deliverable types' in this excel sheet)</t>
    </r>
  </si>
  <si>
    <t>Type 
(e.g. video, scientific article, press release, field day)</t>
  </si>
  <si>
    <t>Title of deliverable</t>
  </si>
  <si>
    <t>Target group
(who is the communication material aimed at?)</t>
  </si>
  <si>
    <t>Through which communication channel will the target group be reached?</t>
  </si>
  <si>
    <t xml:space="preserve">Expected delivery date 
</t>
  </si>
  <si>
    <t>Offentlig forsknings- og videnformidlingsinstitution - Individuel</t>
  </si>
  <si>
    <t>Offentlig forsknings- og videnformidlingsinstitution - Samarbejde</t>
  </si>
  <si>
    <t>Privat forsknings- og videnformidlingsinstitution - Individuel</t>
  </si>
  <si>
    <t>Privat forsknings- og videnformidlingsinstitution - Samarbejde</t>
  </si>
  <si>
    <t>Lille virksomhed - Individuel</t>
  </si>
  <si>
    <t>Lille virksomhed - Samarbejde</t>
  </si>
  <si>
    <t>Mellemstor virksomhed - Individuel</t>
  </si>
  <si>
    <t>Mellemstor virksomhed - Samarbejde</t>
  </si>
  <si>
    <t>Stor virksomhed - Individuel</t>
  </si>
  <si>
    <t>Stor virksomhed - Samarbejde</t>
  </si>
  <si>
    <t>Selvfinansieret demonstration vedrørende landbrugsprodukter</t>
  </si>
  <si>
    <t>Selvfinansieret netværk</t>
  </si>
  <si>
    <t xml:space="preserve">*Demonstration vedr. landbrugsprodukter er gruppefritaget efter art. 21 i landbrugets gruppefritagelsesforordning (ABER), der omhandler de produkter, der er oplistet i bilag 1 til traktaten om EU’s funktionsmåde. Ved projekter, der omhandler demonstrationsaktiviteter vedr. landbrugsprodukter kan der ydes støtte på 70 pct. af de tilskudsberettigede omkostninger. Ved støtte til store virksomheder skal projektet komme små og mellemstore virksomheder til gavn. Demonstrationsaktiviteter vedr. ikke-landbrugsprodukter er afgrænset til aktiviteter i udviklingsbestemmelsen i den generelle gruppefritagelsesforordning (GBER) art. 25. I disse tilfælde afhænger støttesatsen af virksomhedens størrelse, og hvorvidt der er tale om et samarbejdsprojekt. </t>
  </si>
  <si>
    <t>Link: Bilag 1</t>
  </si>
  <si>
    <t>Virksomheder må aldrig have medfinansiering med andre offentlige midler</t>
  </si>
  <si>
    <t>Offentlig forsknings- og videnformidlingsorganisationer må aldrig have medfinansiering med egne midler</t>
  </si>
  <si>
    <t>De felter der er markeret med grønt bliver udfyldt automatisk.</t>
  </si>
  <si>
    <t xml:space="preserve">Projekttitel: </t>
  </si>
  <si>
    <t xml:space="preserve">Eksempel på samarbejdes projekt budget </t>
  </si>
  <si>
    <t>Journal nr: 36016-25-XXXX</t>
  </si>
  <si>
    <t>Projektets totalbudget udfyldes automatisk</t>
  </si>
  <si>
    <t>Godkendt fra: XX-XX-XXXX</t>
  </si>
  <si>
    <t>Plantefonden</t>
  </si>
  <si>
    <t>Heraf egen- og privat finansiering</t>
  </si>
  <si>
    <t>Heraf anden offentlig støtte</t>
  </si>
  <si>
    <t>I alt</t>
  </si>
  <si>
    <t>Antal timer</t>
  </si>
  <si>
    <t>Lønomkostninger</t>
  </si>
  <si>
    <t>Ekstern bistand</t>
  </si>
  <si>
    <t>Øvrige omkostninger</t>
  </si>
  <si>
    <t>Apparatur/udstyr</t>
  </si>
  <si>
    <t>Scrap-værdi</t>
  </si>
  <si>
    <t>Evt. indtægter</t>
  </si>
  <si>
    <t>I alt uden OH</t>
  </si>
  <si>
    <t>Finansiering i alt</t>
  </si>
  <si>
    <t>Virksomhedsnavn:</t>
  </si>
  <si>
    <t>Virksomhed A</t>
  </si>
  <si>
    <t>Hovedansøger</t>
  </si>
  <si>
    <t>Virksomhedsstørrelse:</t>
  </si>
  <si>
    <t>Forordning</t>
  </si>
  <si>
    <t>GBER</t>
  </si>
  <si>
    <t>Aktivitetstype:</t>
  </si>
  <si>
    <t>Eksperimentel udvikling</t>
  </si>
  <si>
    <t>Ønsker projektet bistand til effektmåling?</t>
  </si>
  <si>
    <t xml:space="preserve">Nedsat støttesats pga. anden finansiering </t>
  </si>
  <si>
    <t>Nedsat støttesats pga anden offentlig støtte</t>
  </si>
  <si>
    <t>Hvis ja, er hovedansøger momsregistreret?</t>
  </si>
  <si>
    <t>Specificér dine omkostninger i fane 2</t>
  </si>
  <si>
    <t>Statstøtteregler og aktivitet</t>
  </si>
  <si>
    <t>Offentlig institution ikke statsstøtte</t>
  </si>
  <si>
    <t>ABER</t>
  </si>
  <si>
    <t>FIBER</t>
  </si>
  <si>
    <t>Værdier til rullemenu "Statstøtteregler"</t>
  </si>
  <si>
    <t xml:space="preserve">Hvis </t>
  </si>
  <si>
    <t>Forskning og udvikling</t>
  </si>
  <si>
    <t>Grundforskning</t>
  </si>
  <si>
    <t>Netværk i akvakulturerhvervet</t>
  </si>
  <si>
    <t>Videnudveksling og informationsaktioner</t>
  </si>
  <si>
    <t>Industriel forskning</t>
  </si>
  <si>
    <t>Konsulentbistand</t>
  </si>
  <si>
    <t>Stor virksomhed</t>
  </si>
  <si>
    <t>Afsætningsforanstaltninger</t>
  </si>
  <si>
    <t>Forsknings- og vidensformidlingsinstitutioner</t>
  </si>
  <si>
    <t>Fremstødforanstaltninger</t>
  </si>
  <si>
    <t>Gennemførlighedsundersøgelser</t>
  </si>
  <si>
    <t>De minimis (Landbrug)</t>
  </si>
  <si>
    <t>Offentlig institution (Ej statsstøtte)</t>
  </si>
  <si>
    <t>Støtte til innovationsklynger</t>
  </si>
  <si>
    <t>Deltagelse i kvalitetsordninger</t>
  </si>
  <si>
    <t>Uddannelse</t>
  </si>
  <si>
    <t xml:space="preserve">De minimis (Generel) </t>
  </si>
  <si>
    <t>Ny deltagelse i kvalitetsordninger</t>
  </si>
  <si>
    <t>De minimis (Fiskeri og akvakultur)</t>
  </si>
  <si>
    <t>Selvfinansieret</t>
  </si>
  <si>
    <t>Deltagelse i messer</t>
  </si>
  <si>
    <t>Ej statsstøtte</t>
  </si>
  <si>
    <t>Max mulig tilskudssats</t>
  </si>
  <si>
    <t>Nedsat tilskudssats pga. 
anden finansiering</t>
  </si>
  <si>
    <t>OH sats (Universitet)</t>
  </si>
  <si>
    <t>Andel af totalbudget</t>
  </si>
  <si>
    <t>OH sats (Virksomhed)</t>
  </si>
  <si>
    <t>Total plantefonds andel</t>
  </si>
  <si>
    <t>VIrksomhed 1</t>
  </si>
  <si>
    <t>Ark til specificering af omkostningsarter</t>
  </si>
  <si>
    <t>Beløb til udspecificering</t>
  </si>
  <si>
    <t>Specifikation 1</t>
  </si>
  <si>
    <t>Specifikation 2</t>
  </si>
  <si>
    <t>Specifikation 3</t>
  </si>
  <si>
    <t>Specifikation 4</t>
  </si>
  <si>
    <t>Specifikation 5</t>
  </si>
  <si>
    <t>Specifikation 6</t>
  </si>
  <si>
    <t>Specifikation 7</t>
  </si>
  <si>
    <t>Specifikation 8</t>
  </si>
  <si>
    <t>Specifikation 9</t>
  </si>
  <si>
    <t>Specifikation 10</t>
  </si>
  <si>
    <t>Specifikation 11</t>
  </si>
  <si>
    <t>Specifikation 12</t>
  </si>
  <si>
    <t>Specifikation 13</t>
  </si>
  <si>
    <t>Specifikation 14</t>
  </si>
  <si>
    <t>Specifikation 15</t>
  </si>
  <si>
    <t>Specifikation 16</t>
  </si>
  <si>
    <t>Specifikation 17</t>
  </si>
  <si>
    <t>Specifikation 18</t>
  </si>
  <si>
    <t>Specifikation 19</t>
  </si>
  <si>
    <t>Specifikation 20</t>
  </si>
  <si>
    <t>Specifikation 21</t>
  </si>
  <si>
    <t>Specifikation 22</t>
  </si>
  <si>
    <t>0 timer</t>
  </si>
  <si>
    <t>Beskrivelse</t>
  </si>
  <si>
    <t>Lønmedarbejder 1 - Projektleder</t>
  </si>
  <si>
    <t>Lønmedarbejder 2 - projektmedarbjeder</t>
  </si>
  <si>
    <t>Lønmedarbejder 3 - akademisk assistent</t>
  </si>
  <si>
    <t xml:space="preserve">Timesats </t>
  </si>
  <si>
    <t>500 kr.</t>
  </si>
  <si>
    <t>Beløb</t>
  </si>
  <si>
    <t>200.000 kr.</t>
  </si>
  <si>
    <t>[Felt reserveret til ekstern evaluator]</t>
  </si>
  <si>
    <t>Virksomhed 1 [CVR-nummer]; [beskrivelse af arbejde]</t>
  </si>
  <si>
    <t>150.000 kr.</t>
  </si>
  <si>
    <t>leje af udstyr i forbindelse med optagelser af kommunikationsvideoer</t>
  </si>
  <si>
    <t>Indkøb af data fra Danmarks statistik, til brug for projektets nulpunktsmåling</t>
  </si>
  <si>
    <t>Omkostninger til grøntsager og bælgfrugter, leveret af Virksomheds A, til 4000 smagekasser der leveres til 4000 folkeskoleklasser</t>
  </si>
  <si>
    <t>Apperatur/udstyr</t>
  </si>
  <si>
    <t>Scrapværdi</t>
  </si>
  <si>
    <t>-4450 timer</t>
  </si>
  <si>
    <t>-1.602.500 kr.</t>
  </si>
  <si>
    <t xml:space="preserve">Deltager 4 </t>
  </si>
  <si>
    <t>Gantt Diagram</t>
  </si>
  <si>
    <t>Totalt timeantal angivet i samlet budgetoversigt (bliver overført automatisk):</t>
  </si>
  <si>
    <t xml:space="preserve">Totalt budget angivet i den samlede budgetoversigt (bliver overført automatisk): </t>
  </si>
  <si>
    <t>Totalt timetal:</t>
  </si>
  <si>
    <t>Totalt budget:</t>
  </si>
  <si>
    <t>År</t>
  </si>
  <si>
    <t>AP budget</t>
  </si>
  <si>
    <t>AP nr.</t>
  </si>
  <si>
    <t>Navn på arbejdspakken</t>
  </si>
  <si>
    <t>Involverede projektdeltagere</t>
  </si>
  <si>
    <t>Okt</t>
  </si>
  <si>
    <t>Omkostning</t>
  </si>
  <si>
    <t>AP 1: Projektledelse og koordinering</t>
  </si>
  <si>
    <t>Navn på ansvarlig (Ansv.)</t>
  </si>
  <si>
    <t xml:space="preserve">Timetal virksomhed 1: </t>
  </si>
  <si>
    <t>1.1: Projektledelse</t>
  </si>
  <si>
    <t xml:space="preserve">Timetal virksomhed 2: </t>
  </si>
  <si>
    <t>1.2: Formidling og kommunikation</t>
  </si>
  <si>
    <t>Milepæle/Leveringer:</t>
  </si>
  <si>
    <t>M 1.1: Halvårlige projektmøder</t>
  </si>
  <si>
    <t>M 1.2: Opfølgning på formidling</t>
  </si>
  <si>
    <t>M 1.3: Afrapporting til Plantefonden</t>
  </si>
  <si>
    <t>Samlet timetal i AP1 :</t>
  </si>
  <si>
    <t>Samlet budget inklusive OH:</t>
  </si>
  <si>
    <t>AP 2: Første undersøgelse</t>
  </si>
  <si>
    <t xml:space="preserve">2.1: Plantefars af ærter </t>
  </si>
  <si>
    <t>2.2: Sensorisk anlyse og test</t>
  </si>
  <si>
    <t>2.3: Smagstest med forbrugere</t>
  </si>
  <si>
    <t>2.4: Resultatbehandling</t>
  </si>
  <si>
    <t>M 2.1: Udvalgt mest lovende plantefars</t>
  </si>
  <si>
    <t>M 2.2: Udført professionel sensoriske test</t>
  </si>
  <si>
    <t>M 2.3: Afholdt workshop for forbrugere</t>
  </si>
  <si>
    <t>Samlet timetal i AP2:</t>
  </si>
  <si>
    <t>AP 3: Undervisning af xxxx</t>
  </si>
  <si>
    <t>3.1: Undervisningsmateriale om brug af plantefars</t>
  </si>
  <si>
    <t>udvikling af undervisningsmateriale</t>
  </si>
  <si>
    <t>3.2: Kursus for køkkenpersonale</t>
  </si>
  <si>
    <t xml:space="preserve">Timetal virksomhed 3: </t>
  </si>
  <si>
    <t>kursus</t>
  </si>
  <si>
    <t>3.3: "Plantefars på menuen"-kampagne i kantine</t>
  </si>
  <si>
    <t xml:space="preserve">Timetal virksomhed 4: </t>
  </si>
  <si>
    <t>kampagne</t>
  </si>
  <si>
    <t>M 3.1: Udarbejdet undervisningskompendie</t>
  </si>
  <si>
    <t>M 3.2: Afholdt kusus for køkkenpersonale</t>
  </si>
  <si>
    <t>M 3.3: Afholdt kampagne i kantine</t>
  </si>
  <si>
    <t>Samlet timetal i AP3:</t>
  </si>
  <si>
    <t>AP 4: Værdikæden i  xxxx</t>
  </si>
  <si>
    <t>4.1 Løbende møder på tværs af værdikæden</t>
  </si>
  <si>
    <t>4.2 Temamøde om "plantefars på menuen"</t>
  </si>
  <si>
    <t>M 4.1: Værdikædemøde x 3 afholdt</t>
  </si>
  <si>
    <t>M 4.2: Temamøde afholdt</t>
  </si>
  <si>
    <t>Samlet timetal i AP4:</t>
  </si>
  <si>
    <t>AP 5: Formidling af xxxx</t>
  </si>
  <si>
    <t>5.1: SoME kommunikation om projektet</t>
  </si>
  <si>
    <t>5.2. Rapport af "plantefars på menuen"</t>
  </si>
  <si>
    <t>5.3: 3 artikler til xxx</t>
  </si>
  <si>
    <t>M 5.1: SoME</t>
  </si>
  <si>
    <t>M 5.2: Afsluttet rapport</t>
  </si>
  <si>
    <t>M 5.3: 3 publicerede artikler</t>
  </si>
  <si>
    <t>Samlet timetal i AP5:</t>
  </si>
  <si>
    <t xml:space="preserve">AP X: </t>
  </si>
  <si>
    <t>Arbejde med effektemåling</t>
  </si>
  <si>
    <t>Samlet udgift til ekstern evaluator</t>
  </si>
  <si>
    <t xml:space="preserve">X.1: </t>
  </si>
  <si>
    <t>Efterkvalificering af projektets effektstyring samt nulpunktsmåling</t>
  </si>
  <si>
    <t>Relevante projektpartnere + Ekstern Evaluator</t>
  </si>
  <si>
    <t>Feks. 15 - 25 timer</t>
  </si>
  <si>
    <t>Timetal virksomhed 1:</t>
  </si>
  <si>
    <t xml:space="preserve">X.2: </t>
  </si>
  <si>
    <t>Gennemførsel ved projektafslutning af outputmåling</t>
  </si>
  <si>
    <t>Relevante projektpartnere</t>
  </si>
  <si>
    <t>Feks. 20 - 50 timer</t>
  </si>
  <si>
    <t>Timetal virksomhed 2:</t>
  </si>
  <si>
    <t xml:space="preserve">X.3: </t>
  </si>
  <si>
    <t>Opfølgende outcomemåling efter afsluttet projekt</t>
  </si>
  <si>
    <t>Ekstern evaluator</t>
  </si>
  <si>
    <t>Feks 15 - 20 timer</t>
  </si>
  <si>
    <t>X:4:</t>
  </si>
  <si>
    <t>Buffer afsat til eventuelt arbejde vedr. effektmåling</t>
  </si>
  <si>
    <t>Milepæle:</t>
  </si>
  <si>
    <t>M X.1:</t>
  </si>
  <si>
    <t>Gennemført efterkvalificering</t>
  </si>
  <si>
    <t>Indkøb af data</t>
  </si>
  <si>
    <t>M X.2:</t>
  </si>
  <si>
    <t>Gennemført nulpunktsmåling</t>
  </si>
  <si>
    <t>M X.3:</t>
  </si>
  <si>
    <t>Gennemført outputmåling</t>
  </si>
  <si>
    <t xml:space="preserve">M X.4: </t>
  </si>
  <si>
    <t>Gennemført outcomemåling</t>
  </si>
  <si>
    <t>Samlet timetal i APX:</t>
  </si>
  <si>
    <t>Updated 13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</si>
</sst>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kr.&quot;_-;\-* #,##0.00\ &quot;kr.&quot;_-;_-* &quot;-&quot;??\ &quot;kr.&quot;_-;_-@_-"/>
    <numFmt numFmtId="165" formatCode="_ * #,##0_ ;_ * \-#,##0_ ;_ * &quot;-&quot;_ ;_ @_ "/>
    <numFmt numFmtId="166" formatCode="_ * #,##0.00_ ;_ * \-#,##0.00_ ;_ * &quot;-&quot;??_ ;_ @_ "/>
    <numFmt numFmtId="167" formatCode="_(* #,##0_);_(* \(#,##0\);_(* &quot;-&quot;??_);_(@_)"/>
    <numFmt numFmtId="168" formatCode="0.0"/>
    <numFmt numFmtId="169" formatCode="_ * #,##0_ ;_ * \-#,##0_ ;_ * &quot;-&quot;??_ ;_ @_ "/>
    <numFmt numFmtId="170" formatCode="#,##0.00\ &quot;kr.&quot;"/>
    <numFmt numFmtId="171" formatCode="0.000000000"/>
  </numFmts>
  <fonts count="78">
    <font>
      <sz val="11"/>
      <color theme="1"/>
      <name val="Arial"/>
      <family val="2"/>
      <scheme val="minor"/>
    </font>
    <font>
      <sz val="11"/>
      <color indexed="8"/>
      <name val="Calibri"/>
      <family val="2"/>
    </font>
    <font>
      <b/>
      <sz val="11"/>
      <color theme="1"/>
      <name val="Arial"/>
      <family val="2"/>
      <scheme val="minor"/>
    </font>
    <font>
      <b/>
      <sz val="11"/>
      <color theme="0"/>
      <name val="Arial"/>
      <family val="2"/>
      <scheme val="minor"/>
    </font>
    <font>
      <sz val="11"/>
      <color theme="0"/>
      <name val="Arial"/>
      <family val="2"/>
      <scheme val="minor"/>
    </font>
    <font>
      <b/>
      <sz val="12"/>
      <color theme="0"/>
      <name val="Arial"/>
      <family val="2"/>
      <scheme val="minor"/>
    </font>
    <font>
      <b/>
      <sz val="14"/>
      <color theme="0"/>
      <name val="Arial"/>
      <family val="2"/>
      <scheme val="minor"/>
    </font>
    <font>
      <b/>
      <sz val="14"/>
      <color indexed="8"/>
      <name val="Arial"/>
      <family val="2"/>
      <scheme val="minor"/>
    </font>
    <font>
      <b/>
      <sz val="11"/>
      <color indexed="8"/>
      <name val="Arial"/>
      <family val="2"/>
      <scheme val="minor"/>
    </font>
    <font>
      <b/>
      <sz val="11"/>
      <name val="Arial"/>
      <family val="2"/>
      <scheme val="minor"/>
    </font>
    <font>
      <sz val="11"/>
      <color indexed="8"/>
      <name val="Arial"/>
      <family val="2"/>
      <scheme val="minor"/>
    </font>
    <font>
      <sz val="11"/>
      <name val="Arial"/>
      <family val="2"/>
      <scheme val="minor"/>
    </font>
    <font>
      <b/>
      <sz val="11"/>
      <color indexed="23"/>
      <name val="Arial"/>
      <family val="2"/>
      <scheme val="minor"/>
    </font>
    <font>
      <i/>
      <sz val="11"/>
      <color theme="1"/>
      <name val="Arial"/>
      <family val="2"/>
      <scheme val="minor"/>
    </font>
    <font>
      <b/>
      <sz val="11"/>
      <name val="Calibri"/>
      <family val="2"/>
    </font>
    <font>
      <sz val="11"/>
      <color theme="1"/>
      <name val="Arial"/>
      <family val="2"/>
      <scheme val="minor"/>
    </font>
    <font>
      <sz val="11"/>
      <color theme="0" tint="-0.34998626667073579"/>
      <name val="Arial"/>
      <family val="2"/>
      <scheme val="minor"/>
    </font>
    <font>
      <i/>
      <sz val="11"/>
      <color theme="0" tint="-0.34998626667073579"/>
      <name val="Arial"/>
      <family val="2"/>
      <scheme val="minor"/>
    </font>
    <font>
      <sz val="11"/>
      <color rgb="FF000000"/>
      <name val="Arial"/>
      <family val="2"/>
      <scheme val="minor"/>
    </font>
    <font>
      <sz val="11"/>
      <color rgb="FF212529"/>
      <name val="Questa-Regular"/>
    </font>
    <font>
      <sz val="11"/>
      <color rgb="FF00B050"/>
      <name val="Arial"/>
      <family val="2"/>
      <scheme val="minor"/>
    </font>
    <font>
      <b/>
      <sz val="11"/>
      <color rgb="FF285644"/>
      <name val="Arial"/>
      <family val="2"/>
      <scheme val="minor"/>
    </font>
    <font>
      <b/>
      <sz val="11"/>
      <color theme="0"/>
      <name val="Calibri"/>
      <family val="2"/>
    </font>
    <font>
      <sz val="11"/>
      <color rgb="FF285644"/>
      <name val="Arial"/>
      <family val="2"/>
      <scheme val="minor"/>
    </font>
    <font>
      <sz val="11"/>
      <color theme="1"/>
      <name val="Calibri"/>
      <family val="2"/>
    </font>
    <font>
      <b/>
      <sz val="16"/>
      <color theme="1"/>
      <name val="Arial"/>
      <family val="2"/>
      <scheme val="minor"/>
    </font>
    <font>
      <sz val="11"/>
      <color theme="0" tint="-4.9989318521683403E-2"/>
      <name val="Arial"/>
      <family val="2"/>
      <scheme val="minor"/>
    </font>
    <font>
      <b/>
      <sz val="18"/>
      <color theme="1"/>
      <name val="Arial"/>
      <family val="2"/>
      <scheme val="minor"/>
    </font>
    <font>
      <b/>
      <sz val="26"/>
      <color theme="1"/>
      <name val="Arial"/>
      <family val="2"/>
      <scheme val="minor"/>
    </font>
    <font>
      <sz val="11"/>
      <color rgb="FF006100"/>
      <name val="Arial"/>
      <family val="2"/>
      <scheme val="minor"/>
    </font>
    <font>
      <sz val="11"/>
      <color rgb="FF990033"/>
      <name val="Arial"/>
      <family val="2"/>
      <scheme val="minor"/>
    </font>
    <font>
      <b/>
      <sz val="10"/>
      <color theme="1"/>
      <name val="Arial"/>
      <family val="2"/>
      <scheme val="minor"/>
    </font>
    <font>
      <b/>
      <sz val="14"/>
      <color theme="1"/>
      <name val="Arial"/>
      <family val="2"/>
      <scheme val="minor"/>
    </font>
    <font>
      <b/>
      <sz val="26"/>
      <color theme="0"/>
      <name val="Arial"/>
      <family val="2"/>
      <scheme val="minor"/>
    </font>
    <font>
      <b/>
      <sz val="12"/>
      <color theme="1"/>
      <name val="Arial"/>
      <family val="2"/>
      <scheme val="minor"/>
    </font>
    <font>
      <b/>
      <sz val="12"/>
      <color indexed="8"/>
      <name val="Arial"/>
      <family val="2"/>
      <scheme val="minor"/>
    </font>
    <font>
      <b/>
      <sz val="10"/>
      <color indexed="8"/>
      <name val="Arial"/>
      <family val="2"/>
      <scheme val="minor"/>
    </font>
    <font>
      <sz val="12"/>
      <color indexed="8"/>
      <name val="Arial"/>
      <family val="2"/>
      <scheme val="minor"/>
    </font>
    <font>
      <sz val="12"/>
      <color theme="1"/>
      <name val="Arial"/>
      <family val="2"/>
      <scheme val="minor"/>
    </font>
    <font>
      <b/>
      <sz val="12"/>
      <name val="Arial"/>
      <family val="2"/>
      <scheme val="minor"/>
    </font>
    <font>
      <b/>
      <sz val="26"/>
      <name val="Arial"/>
      <family val="2"/>
      <scheme val="minor"/>
    </font>
    <font>
      <i/>
      <sz val="11"/>
      <name val="Arial"/>
      <family val="2"/>
      <scheme val="minor"/>
    </font>
    <font>
      <b/>
      <sz val="16"/>
      <color theme="0"/>
      <name val="Arial"/>
      <family val="2"/>
      <scheme val="minor"/>
    </font>
    <font>
      <b/>
      <sz val="14"/>
      <color rgb="FFFFFFFF"/>
      <name val="Arial"/>
      <family val="2"/>
      <scheme val="minor"/>
    </font>
    <font>
      <b/>
      <sz val="11"/>
      <color theme="0" tint="-4.9989318521683403E-2"/>
      <name val="Arial"/>
      <family val="2"/>
      <scheme val="minor"/>
    </font>
    <font>
      <b/>
      <sz val="26"/>
      <color theme="0" tint="-4.9989318521683403E-2"/>
      <name val="Arial"/>
      <family val="2"/>
      <scheme val="minor"/>
    </font>
    <font>
      <b/>
      <sz val="11"/>
      <color theme="0" tint="-4.9989318521683403E-2"/>
      <name val="Calibri"/>
      <family val="2"/>
    </font>
    <font>
      <sz val="11"/>
      <color theme="0" tint="-4.9989318521683403E-2"/>
      <name val="Calibri"/>
      <family val="2"/>
    </font>
    <font>
      <i/>
      <sz val="11"/>
      <color theme="0" tint="-0.499984740745262"/>
      <name val="Arial"/>
      <family val="2"/>
      <scheme val="minor"/>
    </font>
    <font>
      <sz val="11"/>
      <color theme="0" tint="-0.499984740745262"/>
      <name val="Arial"/>
      <family val="2"/>
      <scheme val="minor"/>
    </font>
    <font>
      <b/>
      <sz val="11"/>
      <color theme="0" tint="-0.249977111117893"/>
      <name val="Arial"/>
      <family val="2"/>
      <scheme val="minor"/>
    </font>
    <font>
      <sz val="11"/>
      <color rgb="FF548235"/>
      <name val="Arial"/>
      <family val="2"/>
      <scheme val="minor"/>
    </font>
    <font>
      <b/>
      <sz val="11"/>
      <color theme="9" tint="0.79998168889431442"/>
      <name val="Arial"/>
      <family val="2"/>
      <scheme val="minor"/>
    </font>
    <font>
      <b/>
      <sz val="11"/>
      <color theme="1"/>
      <name val="Calibri"/>
      <family val="2"/>
    </font>
    <font>
      <b/>
      <sz val="9"/>
      <color theme="1"/>
      <name val="Arial"/>
      <family val="2"/>
      <scheme val="minor"/>
    </font>
    <font>
      <sz val="10"/>
      <color theme="9" tint="-0.249977111117893"/>
      <name val="Arial"/>
      <family val="2"/>
      <scheme val="minor"/>
    </font>
    <font>
      <sz val="10"/>
      <color theme="0"/>
      <name val="Arial"/>
      <family val="2"/>
      <scheme val="minor"/>
    </font>
    <font>
      <i/>
      <sz val="12"/>
      <color theme="0"/>
      <name val="Arial"/>
      <family val="2"/>
      <scheme val="minor"/>
    </font>
    <font>
      <i/>
      <sz val="11"/>
      <color theme="0"/>
      <name val="Arial"/>
      <family val="2"/>
      <scheme val="minor"/>
    </font>
    <font>
      <sz val="11"/>
      <color rgb="FFFF0000"/>
      <name val="Arial"/>
      <family val="2"/>
      <scheme val="minor"/>
    </font>
    <font>
      <b/>
      <sz val="20"/>
      <color theme="1"/>
      <name val="Arial"/>
      <family val="2"/>
      <scheme val="minor"/>
    </font>
    <font>
      <sz val="14"/>
      <color rgb="FFFFFFFF"/>
      <name val="Arial"/>
      <family val="2"/>
      <scheme val="minor"/>
    </font>
    <font>
      <sz val="11"/>
      <color indexed="8"/>
      <name val="Arial"/>
      <family val="2"/>
      <scheme val="major"/>
    </font>
    <font>
      <sz val="10"/>
      <color theme="1"/>
      <name val="Arial"/>
      <family val="2"/>
    </font>
    <font>
      <b/>
      <sz val="10"/>
      <color theme="1"/>
      <name val="Arial"/>
      <family val="2"/>
    </font>
    <font>
      <sz val="12"/>
      <color theme="1"/>
      <name val="Arial"/>
      <family val="2"/>
    </font>
    <font>
      <i/>
      <sz val="12"/>
      <color theme="1"/>
      <name val="Arial"/>
      <family val="2"/>
    </font>
    <font>
      <b/>
      <i/>
      <sz val="12"/>
      <color rgb="FFFF0000"/>
      <name val="Arial"/>
      <family val="2"/>
    </font>
    <font>
      <sz val="10"/>
      <color rgb="FFFF0000"/>
      <name val="Arial"/>
      <family val="2"/>
    </font>
    <font>
      <b/>
      <sz val="12"/>
      <color theme="1"/>
      <name val="Arial"/>
      <family val="2"/>
    </font>
    <font>
      <b/>
      <sz val="11"/>
      <color theme="1"/>
      <name val="Arial"/>
      <family val="2"/>
    </font>
    <font>
      <b/>
      <sz val="8"/>
      <color theme="1"/>
      <name val="Arial"/>
      <family val="2"/>
    </font>
    <font>
      <u/>
      <sz val="11"/>
      <color theme="10"/>
      <name val="Arial"/>
      <family val="2"/>
      <scheme val="minor"/>
    </font>
    <font>
      <sz val="10"/>
      <color indexed="8"/>
      <name val="Arial"/>
      <family val="2"/>
      <scheme val="minor"/>
    </font>
    <font>
      <b/>
      <sz val="11"/>
      <color theme="5"/>
      <name val="Arial"/>
      <family val="2"/>
      <scheme val="minor"/>
    </font>
    <font>
      <sz val="11"/>
      <color theme="5"/>
      <name val="Arial"/>
      <family val="2"/>
      <scheme val="minor"/>
    </font>
    <font>
      <b/>
      <sz val="12"/>
      <color theme="5"/>
      <name val="Arial"/>
      <family val="2"/>
      <scheme val="minor"/>
    </font>
    <font>
      <b/>
      <i/>
      <sz val="11"/>
      <color theme="0"/>
      <name val="Arial"/>
      <family val="2"/>
      <scheme val="minor"/>
    </font>
  </fonts>
  <fills count="2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285644"/>
        <bgColor indexed="64"/>
      </patternFill>
    </fill>
    <fill>
      <patternFill patternType="solid">
        <fgColor rgb="FF8BB872"/>
        <bgColor indexed="64"/>
      </patternFill>
    </fill>
    <fill>
      <patternFill patternType="solid">
        <fgColor rgb="FFC4AE79"/>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patternFill>
    </fill>
    <fill>
      <patternFill patternType="solid">
        <fgColor theme="0" tint="-4.9989318521683403E-2"/>
        <bgColor indexed="64"/>
      </patternFill>
    </fill>
    <fill>
      <patternFill patternType="solid">
        <fgColor rgb="FFC6EFCE"/>
        <bgColor indexed="64"/>
      </patternFill>
    </fill>
    <fill>
      <patternFill patternType="solid">
        <fgColor rgb="FFFFCCCC"/>
        <bgColor indexed="64"/>
      </patternFill>
    </fill>
    <fill>
      <patternFill patternType="solid">
        <fgColor rgb="FF92D050"/>
        <bgColor indexed="64"/>
      </patternFill>
    </fill>
    <fill>
      <patternFill patternType="solid">
        <fgColor rgb="FF548235"/>
        <bgColor indexed="64"/>
      </patternFill>
    </fill>
    <fill>
      <patternFill patternType="solid">
        <fgColor theme="4" tint="-9.9978637043366805E-2"/>
        <bgColor indexed="64"/>
      </patternFill>
    </fill>
    <fill>
      <patternFill patternType="solid">
        <fgColor theme="4" tint="-0.249977111117893"/>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s>
  <borders count="75">
    <border>
      <left/>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diagonal/>
    </border>
    <border>
      <left/>
      <right style="thin">
        <color indexed="64"/>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thin">
        <color indexed="64"/>
      </top>
      <bottom style="medium">
        <color indexed="64"/>
      </bottom>
      <diagonal/>
    </border>
    <border>
      <left/>
      <right/>
      <top style="thick">
        <color indexed="64"/>
      </top>
      <bottom/>
      <diagonal/>
    </border>
    <border>
      <left/>
      <right/>
      <top style="thick">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thick">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
      <left/>
      <right/>
      <top/>
      <bottom style="thin">
        <color theme="8"/>
      </bottom>
      <diagonal/>
    </border>
    <border>
      <left style="thin">
        <color theme="1"/>
      </left>
      <right style="thin">
        <color auto="1"/>
      </right>
      <top style="medium">
        <color indexed="64"/>
      </top>
      <bottom style="thin">
        <color auto="1"/>
      </bottom>
      <diagonal/>
    </border>
    <border>
      <left/>
      <right/>
      <top style="medium">
        <color indexed="64"/>
      </top>
      <bottom style="thin">
        <color indexed="64"/>
      </bottom>
      <diagonal/>
    </border>
    <border>
      <left style="thin">
        <color auto="1"/>
      </left>
      <right style="thin">
        <color theme="1"/>
      </right>
      <top style="medium">
        <color indexed="64"/>
      </top>
      <bottom style="thin">
        <color indexed="64"/>
      </bottom>
      <diagonal/>
    </border>
    <border>
      <left style="thin">
        <color theme="1"/>
      </left>
      <right/>
      <top style="medium">
        <color indexed="64"/>
      </top>
      <bottom style="medium">
        <color indexed="64"/>
      </bottom>
      <diagonal/>
    </border>
  </borders>
  <cellStyleXfs count="13">
    <xf numFmtId="0" fontId="0" fillId="0" borderId="0"/>
    <xf numFmtId="166"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4" fillId="10" borderId="0" applyNumberFormat="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5" fillId="18" borderId="0" applyNumberFormat="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6" fontId="1" fillId="0" borderId="0" applyFont="0" applyFill="0" applyBorder="0" applyAlignment="0" applyProtection="0"/>
    <xf numFmtId="0" fontId="63" fillId="0" borderId="0"/>
    <xf numFmtId="0" fontId="72" fillId="0" borderId="0" applyNumberFormat="0" applyFill="0" applyBorder="0" applyAlignment="0" applyProtection="0"/>
  </cellStyleXfs>
  <cellXfs count="901">
    <xf numFmtId="0" fontId="0" fillId="0" borderId="0" xfId="0"/>
    <xf numFmtId="0" fontId="9" fillId="0" borderId="0" xfId="0" applyFont="1"/>
    <xf numFmtId="0" fontId="4" fillId="0" borderId="0" xfId="0" applyFont="1" applyProtection="1">
      <protection hidden="1"/>
    </xf>
    <xf numFmtId="168" fontId="4" fillId="0" borderId="0" xfId="0" applyNumberFormat="1" applyFont="1" applyProtection="1">
      <protection hidden="1"/>
    </xf>
    <xf numFmtId="1" fontId="9" fillId="0" borderId="0" xfId="0" applyNumberFormat="1" applyFont="1" applyProtection="1">
      <protection hidden="1"/>
    </xf>
    <xf numFmtId="169" fontId="0" fillId="0" borderId="0" xfId="0" applyNumberFormat="1"/>
    <xf numFmtId="165" fontId="0" fillId="0" borderId="0" xfId="0" applyNumberFormat="1"/>
    <xf numFmtId="165" fontId="2" fillId="0" borderId="0" xfId="0" applyNumberFormat="1" applyFont="1"/>
    <xf numFmtId="0" fontId="2" fillId="0" borderId="0" xfId="0" applyFont="1"/>
    <xf numFmtId="166" fontId="0" fillId="0" borderId="0" xfId="1" applyFont="1" applyFill="1"/>
    <xf numFmtId="0" fontId="0" fillId="0" borderId="0" xfId="0" applyAlignment="1">
      <alignment shrinkToFit="1"/>
    </xf>
    <xf numFmtId="167" fontId="2" fillId="0" borderId="0" xfId="0" applyNumberFormat="1" applyFont="1" applyAlignment="1">
      <alignment horizontal="center"/>
    </xf>
    <xf numFmtId="167" fontId="13" fillId="0" borderId="0" xfId="0" applyNumberFormat="1" applyFont="1" applyAlignment="1">
      <alignment horizontal="center" wrapText="1"/>
    </xf>
    <xf numFmtId="0" fontId="17" fillId="0" borderId="0" xfId="0" applyFont="1" applyProtection="1">
      <protection hidden="1"/>
    </xf>
    <xf numFmtId="9" fontId="16" fillId="0" borderId="0" xfId="3" applyFont="1" applyProtection="1">
      <protection hidden="1"/>
    </xf>
    <xf numFmtId="2" fontId="0" fillId="0" borderId="0" xfId="0" applyNumberFormat="1"/>
    <xf numFmtId="2" fontId="2" fillId="0" borderId="0" xfId="0" applyNumberFormat="1" applyFont="1" applyAlignment="1">
      <alignment horizontal="center"/>
    </xf>
    <xf numFmtId="2" fontId="13" fillId="0" borderId="0" xfId="0" applyNumberFormat="1" applyFont="1" applyAlignment="1">
      <alignment horizontal="center" wrapText="1"/>
    </xf>
    <xf numFmtId="2" fontId="2" fillId="0" borderId="0" xfId="0" applyNumberFormat="1" applyFont="1"/>
    <xf numFmtId="0" fontId="18" fillId="0" borderId="0" xfId="0" applyFont="1"/>
    <xf numFmtId="0" fontId="18" fillId="0" borderId="0" xfId="0" applyFont="1" applyAlignment="1">
      <alignment vertical="center"/>
    </xf>
    <xf numFmtId="3" fontId="3" fillId="4" borderId="0" xfId="1" applyNumberFormat="1" applyFont="1" applyFill="1" applyBorder="1" applyProtection="1"/>
    <xf numFmtId="3" fontId="3" fillId="4" borderId="10" xfId="1" applyNumberFormat="1" applyFont="1" applyFill="1" applyBorder="1" applyProtection="1"/>
    <xf numFmtId="166" fontId="3" fillId="4" borderId="0" xfId="1" applyFont="1" applyFill="1" applyBorder="1" applyProtection="1"/>
    <xf numFmtId="10" fontId="3" fillId="4" borderId="0" xfId="3" applyNumberFormat="1" applyFont="1" applyFill="1" applyProtection="1">
      <protection hidden="1"/>
    </xf>
    <xf numFmtId="0" fontId="0" fillId="0" borderId="0" xfId="0" applyProtection="1">
      <protection locked="0"/>
    </xf>
    <xf numFmtId="0" fontId="10" fillId="2" borderId="4"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10" fillId="2" borderId="5" xfId="0" applyFont="1" applyFill="1" applyBorder="1" applyAlignment="1" applyProtection="1">
      <alignment horizontal="left"/>
      <protection locked="0"/>
    </xf>
    <xf numFmtId="0" fontId="0" fillId="7" borderId="2" xfId="0" applyFill="1" applyBorder="1"/>
    <xf numFmtId="3" fontId="3" fillId="0" borderId="0" xfId="1" applyNumberFormat="1" applyFont="1" applyFill="1" applyBorder="1" applyProtection="1"/>
    <xf numFmtId="3" fontId="3" fillId="4" borderId="17" xfId="1" applyNumberFormat="1" applyFont="1" applyFill="1" applyBorder="1" applyProtection="1"/>
    <xf numFmtId="0" fontId="19" fillId="0" borderId="0" xfId="0" applyFont="1"/>
    <xf numFmtId="165" fontId="0" fillId="0" borderId="0" xfId="0" applyNumberFormat="1" applyAlignment="1">
      <alignment horizontal="left"/>
    </xf>
    <xf numFmtId="167" fontId="0" fillId="0" borderId="0" xfId="0" applyNumberFormat="1" applyAlignment="1">
      <alignment horizontal="left"/>
    </xf>
    <xf numFmtId="0" fontId="11" fillId="0" borderId="0" xfId="0" applyFont="1"/>
    <xf numFmtId="0" fontId="11" fillId="0" borderId="0" xfId="0" applyFont="1" applyAlignment="1">
      <alignment vertical="center"/>
    </xf>
    <xf numFmtId="0" fontId="20" fillId="0" borderId="0" xfId="0" applyFont="1"/>
    <xf numFmtId="3" fontId="3" fillId="4" borderId="15" xfId="1" applyNumberFormat="1" applyFont="1" applyFill="1" applyBorder="1" applyProtection="1"/>
    <xf numFmtId="4" fontId="4" fillId="4" borderId="0" xfId="1" applyNumberFormat="1" applyFont="1" applyFill="1" applyProtection="1"/>
    <xf numFmtId="4" fontId="3" fillId="4" borderId="0" xfId="1" applyNumberFormat="1" applyFont="1" applyFill="1" applyProtection="1"/>
    <xf numFmtId="4" fontId="4" fillId="4" borderId="10" xfId="1" applyNumberFormat="1" applyFont="1" applyFill="1" applyBorder="1" applyProtection="1"/>
    <xf numFmtId="4" fontId="4" fillId="4" borderId="11" xfId="1" applyNumberFormat="1" applyFont="1" applyFill="1" applyBorder="1" applyProtection="1"/>
    <xf numFmtId="0" fontId="14" fillId="0" borderId="0" xfId="0" applyFont="1" applyAlignment="1">
      <alignment horizontal="right" wrapText="1"/>
    </xf>
    <xf numFmtId="10" fontId="14" fillId="0" borderId="0" xfId="3" applyNumberFormat="1" applyFont="1" applyFill="1" applyBorder="1" applyAlignment="1" applyProtection="1">
      <alignment horizontal="left"/>
    </xf>
    <xf numFmtId="4" fontId="23" fillId="4" borderId="11" xfId="1" applyNumberFormat="1" applyFont="1" applyFill="1" applyBorder="1" applyProtection="1"/>
    <xf numFmtId="0" fontId="3" fillId="0" borderId="0" xfId="0" applyFont="1"/>
    <xf numFmtId="10" fontId="3" fillId="0" borderId="0" xfId="3" applyNumberFormat="1" applyFont="1" applyBorder="1" applyProtection="1"/>
    <xf numFmtId="4" fontId="4" fillId="4" borderId="0" xfId="1" applyNumberFormat="1" applyFont="1" applyFill="1" applyBorder="1" applyProtection="1"/>
    <xf numFmtId="4" fontId="4" fillId="4" borderId="18" xfId="1" applyNumberFormat="1" applyFont="1" applyFill="1" applyBorder="1" applyProtection="1"/>
    <xf numFmtId="4" fontId="4" fillId="4" borderId="16" xfId="1" applyNumberFormat="1" applyFont="1" applyFill="1" applyBorder="1" applyProtection="1"/>
    <xf numFmtId="3" fontId="4" fillId="4" borderId="16" xfId="1" applyNumberFormat="1" applyFont="1" applyFill="1" applyBorder="1" applyProtection="1"/>
    <xf numFmtId="3" fontId="4" fillId="4" borderId="27" xfId="1" applyNumberFormat="1" applyFont="1" applyFill="1" applyBorder="1" applyProtection="1"/>
    <xf numFmtId="3" fontId="3" fillId="4" borderId="27" xfId="1" applyNumberFormat="1" applyFont="1" applyFill="1" applyBorder="1" applyProtection="1"/>
    <xf numFmtId="4" fontId="23" fillId="4" borderId="25" xfId="1" applyNumberFormat="1" applyFont="1" applyFill="1" applyBorder="1" applyProtection="1"/>
    <xf numFmtId="0" fontId="24" fillId="0" borderId="0" xfId="0" applyFont="1" applyAlignment="1">
      <alignment vertical="center" wrapText="1"/>
    </xf>
    <xf numFmtId="4" fontId="4" fillId="4" borderId="17" xfId="1" applyNumberFormat="1" applyFont="1" applyFill="1" applyBorder="1" applyProtection="1"/>
    <xf numFmtId="4" fontId="4" fillId="4" borderId="19" xfId="1" applyNumberFormat="1" applyFont="1" applyFill="1" applyBorder="1" applyProtection="1"/>
    <xf numFmtId="170" fontId="26" fillId="4" borderId="32" xfId="0" applyNumberFormat="1" applyFont="1" applyFill="1" applyBorder="1"/>
    <xf numFmtId="0" fontId="22" fillId="0" borderId="0" xfId="0" applyFont="1" applyAlignment="1">
      <alignment horizontal="right" wrapText="1"/>
    </xf>
    <xf numFmtId="170" fontId="22" fillId="0" borderId="0" xfId="3" applyNumberFormat="1" applyFont="1" applyFill="1" applyBorder="1" applyAlignment="1" applyProtection="1">
      <alignment horizontal="left"/>
    </xf>
    <xf numFmtId="2" fontId="3" fillId="0" borderId="0" xfId="3" applyNumberFormat="1" applyFont="1" applyBorder="1" applyProtection="1"/>
    <xf numFmtId="170" fontId="23" fillId="4" borderId="32" xfId="0" applyNumberFormat="1" applyFont="1" applyFill="1" applyBorder="1"/>
    <xf numFmtId="170" fontId="23" fillId="4" borderId="4" xfId="0" applyNumberFormat="1" applyFont="1" applyFill="1" applyBorder="1"/>
    <xf numFmtId="169" fontId="25" fillId="0" borderId="0" xfId="0" applyNumberFormat="1" applyFont="1" applyAlignment="1">
      <alignment horizontal="center"/>
    </xf>
    <xf numFmtId="0" fontId="3" fillId="4" borderId="37" xfId="4" applyFont="1" applyFill="1" applyBorder="1" applyAlignment="1" applyProtection="1">
      <alignment horizontal="right" vertical="center"/>
    </xf>
    <xf numFmtId="0" fontId="3" fillId="4" borderId="38" xfId="4" applyFont="1" applyFill="1" applyBorder="1" applyAlignment="1" applyProtection="1">
      <alignment horizontal="right" vertical="center"/>
    </xf>
    <xf numFmtId="0" fontId="3" fillId="4" borderId="36" xfId="4" applyFont="1" applyFill="1" applyBorder="1" applyAlignment="1" applyProtection="1">
      <alignment horizontal="right" vertical="center"/>
    </xf>
    <xf numFmtId="0" fontId="3" fillId="4" borderId="39" xfId="4" applyFont="1" applyFill="1" applyBorder="1" applyAlignment="1" applyProtection="1">
      <alignment horizontal="right" vertical="center"/>
    </xf>
    <xf numFmtId="0" fontId="3" fillId="4" borderId="35" xfId="4" applyFont="1" applyFill="1" applyBorder="1" applyAlignment="1" applyProtection="1">
      <alignment horizontal="right" vertical="center"/>
    </xf>
    <xf numFmtId="0" fontId="3" fillId="4" borderId="40" xfId="4" applyFont="1" applyFill="1" applyBorder="1" applyAlignment="1" applyProtection="1">
      <alignment horizontal="right" vertical="center"/>
    </xf>
    <xf numFmtId="0" fontId="0" fillId="0" borderId="37" xfId="0" applyBorder="1" applyProtection="1">
      <protection locked="0"/>
    </xf>
    <xf numFmtId="0" fontId="2" fillId="0" borderId="13" xfId="0" applyFont="1" applyBorder="1"/>
    <xf numFmtId="0" fontId="3" fillId="4" borderId="38" xfId="0" applyFont="1" applyFill="1" applyBorder="1"/>
    <xf numFmtId="0" fontId="2" fillId="0" borderId="0" xfId="0" applyFont="1" applyAlignment="1">
      <alignment horizontal="right"/>
    </xf>
    <xf numFmtId="0" fontId="3" fillId="4" borderId="39" xfId="0" applyFont="1" applyFill="1" applyBorder="1"/>
    <xf numFmtId="4" fontId="3" fillId="4" borderId="36" xfId="1" applyNumberFormat="1" applyFont="1" applyFill="1" applyBorder="1" applyAlignment="1" applyProtection="1">
      <alignment horizontal="right" vertical="center"/>
    </xf>
    <xf numFmtId="0" fontId="2" fillId="0" borderId="0" xfId="0" applyFont="1" applyAlignment="1">
      <alignment horizontal="center"/>
    </xf>
    <xf numFmtId="0" fontId="25" fillId="0" borderId="0" xfId="0" applyFont="1" applyAlignment="1">
      <alignment vertical="center"/>
    </xf>
    <xf numFmtId="0" fontId="0" fillId="0" borderId="36" xfId="0" applyBorder="1" applyAlignment="1">
      <alignment horizontal="left" vertical="top"/>
    </xf>
    <xf numFmtId="0" fontId="0" fillId="0" borderId="37" xfId="0" applyBorder="1"/>
    <xf numFmtId="0" fontId="0" fillId="0" borderId="40" xfId="0" applyBorder="1" applyAlignment="1">
      <alignment horizontal="left" vertical="top"/>
    </xf>
    <xf numFmtId="0" fontId="0" fillId="0" borderId="38" xfId="0" applyBorder="1"/>
    <xf numFmtId="0" fontId="0" fillId="0" borderId="35" xfId="0" applyBorder="1"/>
    <xf numFmtId="0" fontId="0" fillId="0" borderId="41" xfId="0" applyBorder="1"/>
    <xf numFmtId="0" fontId="0" fillId="0" borderId="36" xfId="0" applyBorder="1" applyAlignment="1">
      <alignment horizontal="left" vertical="top" wrapText="1"/>
    </xf>
    <xf numFmtId="0" fontId="0" fillId="0" borderId="40" xfId="0" applyBorder="1" applyAlignment="1">
      <alignment horizontal="left" vertical="top" wrapText="1"/>
    </xf>
    <xf numFmtId="164" fontId="0" fillId="0" borderId="38" xfId="5" applyFont="1" applyBorder="1" applyProtection="1"/>
    <xf numFmtId="164" fontId="3" fillId="4" borderId="39" xfId="5" applyFont="1" applyFill="1" applyBorder="1" applyProtection="1"/>
    <xf numFmtId="164" fontId="3" fillId="4" borderId="38" xfId="5" applyFont="1" applyFill="1" applyBorder="1" applyProtection="1"/>
    <xf numFmtId="0" fontId="0" fillId="0" borderId="36"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9" fillId="0" borderId="0" xfId="0" applyFont="1" applyProtection="1">
      <protection locked="0"/>
    </xf>
    <xf numFmtId="0" fontId="0" fillId="0" borderId="16" xfId="0" applyBorder="1" applyProtection="1">
      <protection locked="0"/>
    </xf>
    <xf numFmtId="0" fontId="0" fillId="0" borderId="11"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10" xfId="0" applyBorder="1" applyProtection="1">
      <protection locked="0"/>
    </xf>
    <xf numFmtId="0" fontId="0" fillId="0" borderId="21" xfId="0" applyBorder="1" applyProtection="1">
      <protection locked="0"/>
    </xf>
    <xf numFmtId="164" fontId="3" fillId="4" borderId="18" xfId="5" applyFont="1" applyFill="1" applyBorder="1" applyProtection="1"/>
    <xf numFmtId="164" fontId="3" fillId="4" borderId="0" xfId="5" applyFont="1" applyFill="1" applyBorder="1" applyProtection="1"/>
    <xf numFmtId="164" fontId="3" fillId="4" borderId="19" xfId="5" applyFont="1" applyFill="1" applyBorder="1" applyProtection="1"/>
    <xf numFmtId="3" fontId="3" fillId="4" borderId="19" xfId="1" applyNumberFormat="1" applyFont="1" applyFill="1" applyBorder="1" applyProtection="1"/>
    <xf numFmtId="3" fontId="3" fillId="4" borderId="11" xfId="1" applyNumberFormat="1" applyFont="1" applyFill="1" applyBorder="1" applyProtection="1"/>
    <xf numFmtId="170" fontId="0" fillId="0" borderId="35" xfId="0" applyNumberFormat="1" applyBorder="1" applyAlignment="1">
      <alignment horizontal="center"/>
    </xf>
    <xf numFmtId="164" fontId="29" fillId="12" borderId="10" xfId="5" quotePrefix="1" applyFont="1" applyFill="1" applyBorder="1" applyAlignment="1" applyProtection="1">
      <alignment horizontal="center"/>
    </xf>
    <xf numFmtId="170" fontId="29" fillId="12" borderId="10" xfId="0" applyNumberFormat="1" applyFont="1" applyFill="1" applyBorder="1" applyAlignment="1">
      <alignment horizontal="center"/>
    </xf>
    <xf numFmtId="0" fontId="4" fillId="0" borderId="0" xfId="0" applyFont="1"/>
    <xf numFmtId="0" fontId="0" fillId="2" borderId="6" xfId="0" applyFill="1" applyBorder="1" applyAlignment="1" applyProtection="1">
      <alignment wrapText="1"/>
      <protection locked="0"/>
    </xf>
    <xf numFmtId="0" fontId="0" fillId="2" borderId="7" xfId="0" applyFill="1" applyBorder="1" applyAlignment="1" applyProtection="1">
      <alignment wrapText="1"/>
      <protection locked="0"/>
    </xf>
    <xf numFmtId="0" fontId="0" fillId="3" borderId="0" xfId="0" applyFill="1" applyProtection="1">
      <protection locked="0"/>
    </xf>
    <xf numFmtId="0" fontId="0" fillId="2" borderId="5" xfId="0" applyFill="1" applyBorder="1" applyAlignment="1" applyProtection="1">
      <alignment vertical="center" wrapText="1"/>
      <protection locked="0"/>
    </xf>
    <xf numFmtId="0" fontId="31" fillId="0" borderId="40" xfId="0" applyFont="1" applyBorder="1" applyAlignment="1">
      <alignment horizontal="center" vertical="center" wrapText="1"/>
    </xf>
    <xf numFmtId="0" fontId="0" fillId="3" borderId="6" xfId="0" applyFill="1" applyBorder="1" applyAlignment="1">
      <alignment vertical="center" wrapText="1"/>
    </xf>
    <xf numFmtId="164" fontId="0" fillId="0" borderId="36" xfId="5" applyFont="1" applyBorder="1" applyAlignment="1" applyProtection="1">
      <alignment wrapText="1"/>
      <protection locked="0"/>
    </xf>
    <xf numFmtId="0" fontId="0" fillId="0" borderId="0" xfId="0" applyAlignment="1" applyProtection="1">
      <alignment wrapText="1"/>
      <protection locked="0"/>
    </xf>
    <xf numFmtId="0" fontId="0" fillId="0" borderId="19" xfId="0" applyBorder="1" applyAlignment="1" applyProtection="1">
      <alignment wrapText="1"/>
      <protection locked="0"/>
    </xf>
    <xf numFmtId="0" fontId="5" fillId="3" borderId="0" xfId="0" applyFont="1" applyFill="1" applyProtection="1">
      <protection locked="0"/>
    </xf>
    <xf numFmtId="0" fontId="6" fillId="3" borderId="0" xfId="0" applyFont="1" applyFill="1" applyAlignment="1" applyProtection="1">
      <alignment horizontal="center"/>
      <protection locked="0"/>
    </xf>
    <xf numFmtId="0" fontId="2" fillId="3" borderId="8" xfId="0" applyFont="1" applyFill="1" applyBorder="1" applyAlignment="1">
      <alignment vertical="center" wrapText="1"/>
    </xf>
    <xf numFmtId="1" fontId="2" fillId="7" borderId="8" xfId="0" applyNumberFormat="1" applyFont="1" applyFill="1" applyBorder="1"/>
    <xf numFmtId="0" fontId="2" fillId="0" borderId="8" xfId="0" applyFont="1" applyBorder="1" applyAlignment="1">
      <alignment vertical="center" wrapText="1"/>
    </xf>
    <xf numFmtId="170" fontId="2" fillId="7" borderId="8" xfId="0" applyNumberFormat="1" applyFont="1" applyFill="1" applyBorder="1"/>
    <xf numFmtId="0" fontId="25" fillId="3" borderId="8" xfId="0" applyFont="1" applyFill="1" applyBorder="1"/>
    <xf numFmtId="0" fontId="25" fillId="0" borderId="8" xfId="0" applyFont="1" applyBorder="1" applyAlignment="1">
      <alignment wrapText="1"/>
    </xf>
    <xf numFmtId="0" fontId="8" fillId="3" borderId="7" xfId="0" applyFont="1" applyFill="1" applyBorder="1" applyAlignment="1">
      <alignment vertical="center" wrapText="1"/>
    </xf>
    <xf numFmtId="0" fontId="0" fillId="7" borderId="22" xfId="0" applyFill="1" applyBorder="1"/>
    <xf numFmtId="0" fontId="36" fillId="2" borderId="5" xfId="0" applyFont="1" applyFill="1" applyBorder="1" applyAlignment="1" applyProtection="1">
      <alignment horizontal="left" vertical="center" wrapText="1"/>
      <protection locked="0"/>
    </xf>
    <xf numFmtId="0" fontId="27" fillId="2" borderId="0" xfId="0" applyFont="1" applyFill="1" applyAlignment="1" applyProtection="1">
      <alignment vertical="center"/>
      <protection locked="0"/>
    </xf>
    <xf numFmtId="0" fontId="0" fillId="3" borderId="0" xfId="0" applyFill="1" applyAlignment="1">
      <alignment vertical="center"/>
    </xf>
    <xf numFmtId="170" fontId="0" fillId="7" borderId="9" xfId="0" applyNumberFormat="1" applyFill="1" applyBorder="1"/>
    <xf numFmtId="170" fontId="0" fillId="7" borderId="5" xfId="0" applyNumberFormat="1" applyFill="1" applyBorder="1"/>
    <xf numFmtId="0" fontId="5" fillId="3" borderId="0" xfId="0" applyFont="1" applyFill="1"/>
    <xf numFmtId="0" fontId="6" fillId="3" borderId="0" xfId="0" applyFont="1" applyFill="1" applyAlignment="1">
      <alignment horizontal="center"/>
    </xf>
    <xf numFmtId="0" fontId="0" fillId="3" borderId="0" xfId="0" applyFill="1"/>
    <xf numFmtId="0" fontId="0" fillId="0" borderId="22" xfId="0" applyBorder="1"/>
    <xf numFmtId="0" fontId="34" fillId="3" borderId="23" xfId="0" applyFont="1" applyFill="1" applyBorder="1"/>
    <xf numFmtId="0" fontId="34" fillId="3" borderId="9" xfId="0" applyFont="1" applyFill="1" applyBorder="1" applyAlignment="1">
      <alignment horizontal="center"/>
    </xf>
    <xf numFmtId="0" fontId="34" fillId="0" borderId="8" xfId="0" applyFont="1" applyBorder="1" applyAlignment="1">
      <alignment horizontal="center" vertical="center"/>
    </xf>
    <xf numFmtId="0" fontId="35" fillId="0" borderId="8" xfId="0" applyFont="1" applyBorder="1" applyAlignment="1">
      <alignment horizontal="center" vertical="center"/>
    </xf>
    <xf numFmtId="0" fontId="3" fillId="4" borderId="0" xfId="0" applyFont="1" applyFill="1"/>
    <xf numFmtId="0" fontId="3" fillId="4" borderId="14" xfId="0" applyFont="1" applyFill="1" applyBorder="1"/>
    <xf numFmtId="0" fontId="3" fillId="4" borderId="12" xfId="0" applyFont="1" applyFill="1" applyBorder="1"/>
    <xf numFmtId="0" fontId="3" fillId="4" borderId="15" xfId="0" applyFont="1" applyFill="1" applyBorder="1"/>
    <xf numFmtId="0" fontId="8" fillId="3" borderId="4" xfId="0" applyFont="1" applyFill="1" applyBorder="1"/>
    <xf numFmtId="0" fontId="8" fillId="2" borderId="4" xfId="0" applyFont="1" applyFill="1" applyBorder="1"/>
    <xf numFmtId="0" fontId="8" fillId="2" borderId="1" xfId="0" applyFont="1" applyFill="1" applyBorder="1"/>
    <xf numFmtId="0" fontId="0" fillId="2" borderId="1" xfId="0" applyFill="1" applyBorder="1"/>
    <xf numFmtId="0" fontId="0" fillId="2" borderId="3" xfId="0" applyFill="1" applyBorder="1"/>
    <xf numFmtId="0" fontId="0" fillId="2" borderId="7" xfId="0" applyFill="1" applyBorder="1"/>
    <xf numFmtId="0" fontId="11" fillId="3" borderId="0" xfId="0" applyFont="1" applyFill="1"/>
    <xf numFmtId="0" fontId="10" fillId="0" borderId="5" xfId="0" applyFont="1" applyBorder="1"/>
    <xf numFmtId="0" fontId="8" fillId="0" borderId="0" xfId="0" applyFont="1"/>
    <xf numFmtId="0" fontId="0" fillId="2" borderId="0" xfId="0" applyFill="1"/>
    <xf numFmtId="0" fontId="0" fillId="5" borderId="0" xfId="0" applyFill="1"/>
    <xf numFmtId="0" fontId="0" fillId="5" borderId="2" xfId="0" applyFill="1" applyBorder="1"/>
    <xf numFmtId="0" fontId="0" fillId="5" borderId="6" xfId="0" applyFill="1" applyBorder="1"/>
    <xf numFmtId="0" fontId="10" fillId="2" borderId="5" xfId="0" applyFont="1" applyFill="1" applyBorder="1" applyAlignment="1">
      <alignment horizontal="left"/>
    </xf>
    <xf numFmtId="170" fontId="0" fillId="2" borderId="5" xfId="0" applyNumberFormat="1" applyFill="1" applyBorder="1"/>
    <xf numFmtId="0" fontId="0" fillId="2" borderId="5" xfId="0" applyFill="1" applyBorder="1"/>
    <xf numFmtId="0" fontId="0" fillId="2" borderId="6" xfId="0" applyFill="1" applyBorder="1"/>
    <xf numFmtId="0" fontId="0" fillId="2" borderId="2" xfId="0" applyFill="1" applyBorder="1"/>
    <xf numFmtId="0" fontId="2" fillId="3" borderId="6" xfId="0" applyFont="1" applyFill="1" applyBorder="1"/>
    <xf numFmtId="0" fontId="0" fillId="3" borderId="6" xfId="0" applyFill="1" applyBorder="1"/>
    <xf numFmtId="0" fontId="0" fillId="3" borderId="5" xfId="0" applyFill="1" applyBorder="1"/>
    <xf numFmtId="0" fontId="0" fillId="2" borderId="0" xfId="0" applyFill="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0" fontId="0" fillId="2" borderId="6" xfId="0" applyFill="1" applyBorder="1" applyAlignment="1">
      <alignment horizontal="right"/>
    </xf>
    <xf numFmtId="0" fontId="0" fillId="3" borderId="2" xfId="0" applyFill="1" applyBorder="1"/>
    <xf numFmtId="0" fontId="0" fillId="3" borderId="22" xfId="0" applyFill="1" applyBorder="1"/>
    <xf numFmtId="0" fontId="0" fillId="3" borderId="23" xfId="0" applyFill="1" applyBorder="1"/>
    <xf numFmtId="0" fontId="0" fillId="0" borderId="2" xfId="0" applyBorder="1"/>
    <xf numFmtId="0" fontId="8" fillId="2" borderId="7" xfId="0" applyFont="1" applyFill="1" applyBorder="1"/>
    <xf numFmtId="0" fontId="0" fillId="3" borderId="7" xfId="0" applyFill="1" applyBorder="1"/>
    <xf numFmtId="0" fontId="10" fillId="2" borderId="6" xfId="0" applyFont="1" applyFill="1" applyBorder="1"/>
    <xf numFmtId="0" fontId="10" fillId="2" borderId="5" xfId="0" applyFont="1" applyFill="1" applyBorder="1"/>
    <xf numFmtId="170" fontId="0" fillId="3" borderId="5" xfId="0" applyNumberFormat="1" applyFill="1" applyBorder="1"/>
    <xf numFmtId="0" fontId="0" fillId="2" borderId="6" xfId="0" applyFill="1" applyBorder="1" applyAlignment="1">
      <alignment wrapText="1"/>
    </xf>
    <xf numFmtId="0" fontId="2" fillId="2" borderId="6" xfId="0" applyFont="1" applyFill="1" applyBorder="1"/>
    <xf numFmtId="0" fontId="2" fillId="3" borderId="6" xfId="0" applyFont="1" applyFill="1" applyBorder="1" applyAlignment="1">
      <alignment horizontal="left"/>
    </xf>
    <xf numFmtId="0" fontId="10" fillId="2" borderId="0" xfId="0" applyFont="1" applyFill="1"/>
    <xf numFmtId="0" fontId="8" fillId="2" borderId="0" xfId="0" applyFont="1" applyFill="1"/>
    <xf numFmtId="0" fontId="11" fillId="5" borderId="2" xfId="0" applyFont="1" applyFill="1" applyBorder="1"/>
    <xf numFmtId="0" fontId="8" fillId="2" borderId="6" xfId="0" applyFont="1" applyFill="1" applyBorder="1"/>
    <xf numFmtId="0" fontId="0" fillId="2" borderId="22" xfId="0" applyFill="1" applyBorder="1"/>
    <xf numFmtId="0" fontId="0" fillId="2" borderId="13" xfId="0" applyFill="1" applyBorder="1"/>
    <xf numFmtId="0" fontId="2" fillId="3" borderId="23" xfId="0" applyFont="1" applyFill="1" applyBorder="1" applyAlignment="1">
      <alignment horizontal="left"/>
    </xf>
    <xf numFmtId="0" fontId="0" fillId="2" borderId="23" xfId="0" applyFill="1" applyBorder="1"/>
    <xf numFmtId="0" fontId="2" fillId="3" borderId="0" xfId="0" applyFont="1" applyFill="1" applyAlignment="1">
      <alignment vertical="center"/>
    </xf>
    <xf numFmtId="0" fontId="0" fillId="2" borderId="7" xfId="0" applyFill="1" applyBorder="1" applyAlignment="1">
      <alignment horizontal="center"/>
    </xf>
    <xf numFmtId="0" fontId="0" fillId="2" borderId="5" xfId="0" applyFill="1" applyBorder="1" applyAlignment="1">
      <alignment vertical="center" wrapText="1"/>
    </xf>
    <xf numFmtId="0" fontId="2" fillId="3" borderId="0" xfId="0" applyFont="1" applyFill="1" applyAlignment="1">
      <alignment vertical="center" wrapText="1"/>
    </xf>
    <xf numFmtId="0" fontId="0" fillId="2" borderId="0" xfId="0" applyFill="1" applyAlignment="1">
      <alignment horizontal="right"/>
    </xf>
    <xf numFmtId="0" fontId="0" fillId="0" borderId="13" xfId="0" applyBorder="1" applyAlignment="1">
      <alignment vertical="center"/>
    </xf>
    <xf numFmtId="0" fontId="0" fillId="2" borderId="9" xfId="0" applyFill="1" applyBorder="1" applyAlignment="1">
      <alignment wrapText="1"/>
    </xf>
    <xf numFmtId="0" fontId="0" fillId="3" borderId="13" xfId="0" applyFill="1" applyBorder="1"/>
    <xf numFmtId="0" fontId="10" fillId="2" borderId="6" xfId="0" applyFont="1" applyFill="1" applyBorder="1" applyAlignment="1">
      <alignment horizontal="right"/>
    </xf>
    <xf numFmtId="0" fontId="0" fillId="2" borderId="2" xfId="0" applyFill="1" applyBorder="1" applyAlignment="1">
      <alignment horizontal="right"/>
    </xf>
    <xf numFmtId="0" fontId="0" fillId="3" borderId="2" xfId="0" applyFill="1" applyBorder="1" applyAlignment="1">
      <alignment horizontal="right"/>
    </xf>
    <xf numFmtId="1" fontId="2" fillId="14" borderId="8" xfId="0" applyNumberFormat="1" applyFont="1" applyFill="1" applyBorder="1"/>
    <xf numFmtId="0" fontId="2" fillId="14" borderId="8" xfId="0" applyFont="1" applyFill="1" applyBorder="1"/>
    <xf numFmtId="164" fontId="0" fillId="0" borderId="36" xfId="5"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2" fillId="5" borderId="0" xfId="0" applyFont="1" applyFill="1" applyAlignment="1">
      <alignment vertical="center"/>
    </xf>
    <xf numFmtId="0" fontId="37" fillId="2" borderId="3" xfId="0" applyFont="1" applyFill="1" applyBorder="1" applyAlignment="1">
      <alignment horizontal="left"/>
    </xf>
    <xf numFmtId="0" fontId="37" fillId="2" borderId="3" xfId="0" applyFont="1" applyFill="1" applyBorder="1" applyAlignment="1">
      <alignment horizontal="right"/>
    </xf>
    <xf numFmtId="0" fontId="35" fillId="2" borderId="4" xfId="0" applyFont="1" applyFill="1" applyBorder="1" applyAlignment="1">
      <alignment horizontal="center"/>
    </xf>
    <xf numFmtId="0" fontId="38" fillId="2" borderId="4" xfId="0" applyFont="1" applyFill="1" applyBorder="1"/>
    <xf numFmtId="0" fontId="38" fillId="2" borderId="2" xfId="0" applyFont="1" applyFill="1" applyBorder="1" applyAlignment="1">
      <alignment horizontal="left"/>
    </xf>
    <xf numFmtId="0" fontId="38" fillId="2" borderId="2" xfId="0" applyFont="1" applyFill="1" applyBorder="1" applyAlignment="1">
      <alignment horizontal="right"/>
    </xf>
    <xf numFmtId="0" fontId="38" fillId="2" borderId="5" xfId="0" applyFont="1" applyFill="1" applyBorder="1"/>
    <xf numFmtId="0" fontId="10" fillId="2" borderId="3" xfId="0" applyFont="1" applyFill="1" applyBorder="1" applyAlignment="1">
      <alignment horizontal="left"/>
    </xf>
    <xf numFmtId="0" fontId="10" fillId="2" borderId="3" xfId="0" applyFont="1" applyFill="1" applyBorder="1" applyAlignment="1">
      <alignment horizontal="right"/>
    </xf>
    <xf numFmtId="0" fontId="9" fillId="2" borderId="3" xfId="0" applyFont="1" applyFill="1" applyBorder="1"/>
    <xf numFmtId="0" fontId="0" fillId="2" borderId="4" xfId="0" applyFill="1" applyBorder="1"/>
    <xf numFmtId="0" fontId="0" fillId="2" borderId="2" xfId="0" applyFill="1" applyBorder="1" applyAlignment="1">
      <alignment horizontal="left"/>
    </xf>
    <xf numFmtId="0" fontId="9" fillId="2" borderId="2" xfId="0" applyFont="1" applyFill="1" applyBorder="1"/>
    <xf numFmtId="0" fontId="10" fillId="2" borderId="2" xfId="0" applyFont="1" applyFill="1" applyBorder="1"/>
    <xf numFmtId="0" fontId="10" fillId="2" borderId="2" xfId="0" applyFont="1" applyFill="1" applyBorder="1" applyAlignment="1">
      <alignment horizontal="right"/>
    </xf>
    <xf numFmtId="0" fontId="8" fillId="2" borderId="2" xfId="0" applyFont="1" applyFill="1" applyBorder="1"/>
    <xf numFmtId="0" fontId="0" fillId="3" borderId="3" xfId="0" applyFill="1" applyBorder="1"/>
    <xf numFmtId="0" fontId="9" fillId="3" borderId="3" xfId="0" applyFont="1" applyFill="1" applyBorder="1" applyAlignment="1">
      <alignment wrapText="1"/>
    </xf>
    <xf numFmtId="3" fontId="0" fillId="3" borderId="4" xfId="0" applyNumberFormat="1" applyFill="1" applyBorder="1" applyAlignment="1">
      <alignment wrapText="1"/>
    </xf>
    <xf numFmtId="0" fontId="0" fillId="2" borderId="2" xfId="0" applyFill="1" applyBorder="1" applyAlignment="1">
      <alignment vertical="center"/>
    </xf>
    <xf numFmtId="0" fontId="0" fillId="3" borderId="2" xfId="0" applyFill="1" applyBorder="1" applyAlignment="1">
      <alignment vertical="center"/>
    </xf>
    <xf numFmtId="0" fontId="11" fillId="3" borderId="2" xfId="0" applyFont="1" applyFill="1" applyBorder="1" applyAlignment="1">
      <alignment vertical="center"/>
    </xf>
    <xf numFmtId="3" fontId="0" fillId="3" borderId="5" xfId="0" applyNumberFormat="1" applyFill="1" applyBorder="1" applyAlignment="1">
      <alignment vertical="center"/>
    </xf>
    <xf numFmtId="0" fontId="9" fillId="3" borderId="2" xfId="0" applyFont="1" applyFill="1" applyBorder="1"/>
    <xf numFmtId="3" fontId="0" fillId="3" borderId="5" xfId="0" applyNumberFormat="1" applyFill="1" applyBorder="1"/>
    <xf numFmtId="0" fontId="9" fillId="0" borderId="44" xfId="0" applyFont="1" applyBorder="1" applyAlignment="1">
      <alignment wrapText="1"/>
    </xf>
    <xf numFmtId="10" fontId="3" fillId="0" borderId="45" xfId="3" applyNumberFormat="1" applyFont="1" applyBorder="1" applyProtection="1"/>
    <xf numFmtId="0" fontId="9" fillId="0" borderId="46" xfId="0" applyFont="1" applyBorder="1" applyAlignment="1">
      <alignment wrapText="1"/>
    </xf>
    <xf numFmtId="10" fontId="3" fillId="0" borderId="47" xfId="3" applyNumberFormat="1" applyFont="1" applyBorder="1" applyProtection="1"/>
    <xf numFmtId="0" fontId="0" fillId="0" borderId="6" xfId="0" applyBorder="1"/>
    <xf numFmtId="165" fontId="0" fillId="0" borderId="6" xfId="0" applyNumberFormat="1" applyBorder="1"/>
    <xf numFmtId="0" fontId="0" fillId="0" borderId="10" xfId="0" applyBorder="1"/>
    <xf numFmtId="0" fontId="0" fillId="0" borderId="34" xfId="0" applyBorder="1"/>
    <xf numFmtId="0" fontId="0" fillId="0" borderId="18" xfId="0" applyBorder="1"/>
    <xf numFmtId="0" fontId="0" fillId="0" borderId="18" xfId="0" applyBorder="1" applyAlignment="1">
      <alignment vertical="top" wrapText="1"/>
    </xf>
    <xf numFmtId="0" fontId="0" fillId="0" borderId="0" xfId="0" applyAlignment="1">
      <alignment vertical="top" wrapText="1"/>
    </xf>
    <xf numFmtId="169" fontId="2" fillId="0" borderId="0" xfId="0" applyNumberFormat="1" applyFont="1"/>
    <xf numFmtId="169" fontId="0" fillId="0" borderId="0" xfId="0" applyNumberFormat="1" applyAlignment="1">
      <alignment wrapText="1"/>
    </xf>
    <xf numFmtId="0" fontId="2" fillId="0" borderId="18" xfId="0" applyFont="1" applyBorder="1"/>
    <xf numFmtId="169" fontId="25" fillId="0" borderId="11" xfId="0" applyNumberFormat="1" applyFont="1" applyBorder="1"/>
    <xf numFmtId="169" fontId="25" fillId="0" borderId="33" xfId="0" applyNumberFormat="1" applyFont="1" applyBorder="1"/>
    <xf numFmtId="169" fontId="25" fillId="0" borderId="0" xfId="0" applyNumberFormat="1" applyFont="1"/>
    <xf numFmtId="0" fontId="8" fillId="6" borderId="8" xfId="0" applyFont="1" applyFill="1" applyBorder="1" applyAlignment="1">
      <alignment horizontal="left"/>
    </xf>
    <xf numFmtId="0" fontId="8" fillId="0" borderId="0" xfId="0" applyFont="1" applyAlignment="1">
      <alignment horizontal="center"/>
    </xf>
    <xf numFmtId="0" fontId="4" fillId="4" borderId="0" xfId="0" applyFont="1" applyFill="1" applyAlignment="1">
      <alignment horizontal="left" vertical="center"/>
    </xf>
    <xf numFmtId="0" fontId="4" fillId="4" borderId="0" xfId="0" applyFont="1" applyFill="1"/>
    <xf numFmtId="0" fontId="9" fillId="0" borderId="0" xfId="0" applyFont="1" applyAlignment="1">
      <alignment horizontal="center"/>
    </xf>
    <xf numFmtId="0" fontId="9" fillId="0" borderId="10" xfId="0" applyFont="1" applyBorder="1" applyAlignment="1">
      <alignment horizontal="center"/>
    </xf>
    <xf numFmtId="0" fontId="4" fillId="4" borderId="25" xfId="0" applyFont="1" applyFill="1" applyBorder="1"/>
    <xf numFmtId="0" fontId="0" fillId="0" borderId="0" xfId="0" applyAlignment="1">
      <alignment horizontal="center"/>
    </xf>
    <xf numFmtId="0" fontId="4" fillId="4" borderId="27" xfId="0" applyFont="1" applyFill="1" applyBorder="1"/>
    <xf numFmtId="0" fontId="4" fillId="4" borderId="26" xfId="0" applyFont="1" applyFill="1" applyBorder="1"/>
    <xf numFmtId="0" fontId="3" fillId="4" borderId="27" xfId="0" applyFont="1" applyFill="1" applyBorder="1"/>
    <xf numFmtId="167" fontId="3" fillId="4" borderId="24" xfId="1" applyNumberFormat="1" applyFont="1" applyFill="1" applyBorder="1" applyProtection="1"/>
    <xf numFmtId="167" fontId="3" fillId="4" borderId="31" xfId="1" applyNumberFormat="1" applyFont="1" applyFill="1" applyBorder="1" applyProtection="1"/>
    <xf numFmtId="0" fontId="9" fillId="0" borderId="13" xfId="0" applyFont="1" applyBorder="1"/>
    <xf numFmtId="0" fontId="9" fillId="0" borderId="12" xfId="0" applyFont="1" applyBorder="1"/>
    <xf numFmtId="0" fontId="9" fillId="0" borderId="1" xfId="0" applyFont="1" applyBorder="1"/>
    <xf numFmtId="0" fontId="23" fillId="0" borderId="0" xfId="0" applyFont="1"/>
    <xf numFmtId="2" fontId="4" fillId="0" borderId="0" xfId="0" applyNumberFormat="1" applyFont="1"/>
    <xf numFmtId="0" fontId="12" fillId="0" borderId="10" xfId="0" applyFont="1" applyBorder="1"/>
    <xf numFmtId="0" fontId="21" fillId="0" borderId="10" xfId="0" applyFont="1" applyBorder="1" applyAlignment="1">
      <alignment horizontal="center"/>
    </xf>
    <xf numFmtId="164" fontId="9" fillId="0" borderId="0" xfId="1" applyNumberFormat="1" applyFont="1" applyFill="1" applyProtection="1"/>
    <xf numFmtId="3" fontId="9" fillId="0" borderId="11" xfId="1" applyNumberFormat="1" applyFont="1" applyFill="1" applyBorder="1" applyProtection="1"/>
    <xf numFmtId="164" fontId="9" fillId="0" borderId="10" xfId="1" applyNumberFormat="1" applyFont="1" applyFill="1" applyBorder="1" applyProtection="1"/>
    <xf numFmtId="0" fontId="10" fillId="0" borderId="10" xfId="0" applyFont="1" applyBorder="1"/>
    <xf numFmtId="167" fontId="3" fillId="4" borderId="11" xfId="1" applyNumberFormat="1" applyFont="1" applyFill="1" applyBorder="1" applyProtection="1"/>
    <xf numFmtId="4" fontId="3" fillId="4" borderId="11" xfId="1" applyNumberFormat="1" applyFont="1" applyFill="1" applyBorder="1" applyProtection="1"/>
    <xf numFmtId="167" fontId="9" fillId="0" borderId="14" xfId="1" applyNumberFormat="1" applyFont="1" applyFill="1" applyBorder="1" applyProtection="1"/>
    <xf numFmtId="170" fontId="3" fillId="4" borderId="0" xfId="1" applyNumberFormat="1" applyFont="1" applyFill="1" applyBorder="1" applyProtection="1"/>
    <xf numFmtId="4" fontId="9" fillId="3" borderId="12" xfId="1" applyNumberFormat="1" applyFont="1" applyFill="1" applyBorder="1" applyProtection="1"/>
    <xf numFmtId="4" fontId="21" fillId="4" borderId="12" xfId="1" applyNumberFormat="1" applyFont="1" applyFill="1" applyBorder="1" applyProtection="1"/>
    <xf numFmtId="167" fontId="9" fillId="0" borderId="0" xfId="1" applyNumberFormat="1" applyFont="1" applyFill="1" applyBorder="1" applyProtection="1"/>
    <xf numFmtId="2" fontId="9" fillId="0" borderId="0" xfId="1" applyNumberFormat="1" applyFont="1" applyFill="1" applyBorder="1" applyProtection="1"/>
    <xf numFmtId="4" fontId="3" fillId="0" borderId="0" xfId="1" applyNumberFormat="1" applyFont="1" applyFill="1" applyBorder="1" applyProtection="1"/>
    <xf numFmtId="167" fontId="3" fillId="0" borderId="0" xfId="1" applyNumberFormat="1" applyFont="1" applyFill="1" applyBorder="1" applyProtection="1"/>
    <xf numFmtId="169" fontId="3" fillId="0" borderId="0" xfId="1" applyNumberFormat="1" applyFont="1" applyFill="1" applyBorder="1" applyProtection="1"/>
    <xf numFmtId="169" fontId="9" fillId="0" borderId="0" xfId="1" applyNumberFormat="1" applyFont="1" applyFill="1" applyBorder="1" applyProtection="1"/>
    <xf numFmtId="10" fontId="3" fillId="4" borderId="0" xfId="1" applyNumberFormat="1" applyFont="1" applyFill="1" applyBorder="1" applyProtection="1"/>
    <xf numFmtId="169" fontId="9" fillId="0" borderId="0" xfId="1" applyNumberFormat="1" applyFont="1" applyFill="1" applyBorder="1" applyAlignment="1" applyProtection="1">
      <alignment wrapText="1"/>
    </xf>
    <xf numFmtId="10" fontId="0" fillId="0" borderId="0" xfId="0" applyNumberFormat="1"/>
    <xf numFmtId="0" fontId="17" fillId="0" borderId="0" xfId="0" applyFont="1"/>
    <xf numFmtId="9" fontId="16" fillId="0" borderId="0" xfId="3" applyFont="1" applyProtection="1"/>
    <xf numFmtId="4" fontId="9" fillId="0" borderId="0" xfId="1" applyNumberFormat="1" applyFont="1" applyFill="1" applyProtection="1"/>
    <xf numFmtId="4" fontId="9" fillId="0" borderId="10" xfId="1" applyNumberFormat="1" applyFont="1" applyFill="1" applyBorder="1" applyProtection="1"/>
    <xf numFmtId="170" fontId="3" fillId="4" borderId="12" xfId="1" applyNumberFormat="1" applyFont="1" applyFill="1" applyBorder="1" applyProtection="1"/>
    <xf numFmtId="0" fontId="2" fillId="3" borderId="2"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2" fillId="0" borderId="50" xfId="0" applyFont="1" applyBorder="1" applyAlignment="1">
      <alignment horizontal="right" wrapText="1"/>
    </xf>
    <xf numFmtId="170" fontId="0" fillId="2" borderId="5" xfId="0" applyNumberFormat="1" applyFill="1" applyBorder="1" applyAlignment="1">
      <alignment vertical="center"/>
    </xf>
    <xf numFmtId="0" fontId="35" fillId="0" borderId="8" xfId="0" applyFont="1" applyBorder="1" applyAlignment="1">
      <alignment horizontal="center" vertical="center" wrapText="1"/>
    </xf>
    <xf numFmtId="0" fontId="8" fillId="2" borderId="7" xfId="0" applyFont="1" applyFill="1" applyBorder="1" applyAlignment="1" applyProtection="1">
      <alignment wrapText="1"/>
      <protection locked="0"/>
    </xf>
    <xf numFmtId="0" fontId="0" fillId="3" borderId="6" xfId="0" applyFill="1" applyBorder="1" applyAlignment="1" applyProtection="1">
      <alignment wrapText="1"/>
      <protection locked="0"/>
    </xf>
    <xf numFmtId="0" fontId="2" fillId="3" borderId="6" xfId="0" applyFont="1" applyFill="1" applyBorder="1" applyAlignment="1" applyProtection="1">
      <alignment horizontal="left" wrapText="1"/>
      <protection locked="0"/>
    </xf>
    <xf numFmtId="0" fontId="0" fillId="2" borderId="5" xfId="0" applyFill="1" applyBorder="1" applyAlignment="1" applyProtection="1">
      <alignment wrapText="1"/>
      <protection locked="0"/>
    </xf>
    <xf numFmtId="0" fontId="0" fillId="3" borderId="7" xfId="0" applyFill="1" applyBorder="1" applyAlignment="1" applyProtection="1">
      <alignment wrapText="1"/>
      <protection locked="0"/>
    </xf>
    <xf numFmtId="0" fontId="2" fillId="3" borderId="3" xfId="0" applyFont="1" applyFill="1" applyBorder="1" applyProtection="1">
      <protection locked="0"/>
    </xf>
    <xf numFmtId="0" fontId="8" fillId="2" borderId="1" xfId="0" applyFont="1" applyFill="1" applyBorder="1" applyProtection="1">
      <protection locked="0"/>
    </xf>
    <xf numFmtId="0" fontId="0" fillId="2" borderId="1" xfId="0" applyFill="1" applyBorder="1" applyProtection="1">
      <protection locked="0"/>
    </xf>
    <xf numFmtId="0" fontId="0" fillId="3" borderId="2" xfId="0" applyFill="1" applyBorder="1" applyProtection="1">
      <protection locked="0"/>
    </xf>
    <xf numFmtId="0" fontId="8" fillId="0" borderId="0" xfId="0" applyFont="1" applyProtection="1">
      <protection locked="0"/>
    </xf>
    <xf numFmtId="0" fontId="0" fillId="2" borderId="0" xfId="0" applyFill="1" applyProtection="1">
      <protection locked="0"/>
    </xf>
    <xf numFmtId="0" fontId="0" fillId="2" borderId="2" xfId="0" applyFill="1" applyBorder="1" applyProtection="1">
      <protection locked="0"/>
    </xf>
    <xf numFmtId="170" fontId="0" fillId="2" borderId="5" xfId="0" applyNumberFormat="1" applyFill="1" applyBorder="1" applyProtection="1">
      <protection locked="0"/>
    </xf>
    <xf numFmtId="0" fontId="0" fillId="3" borderId="6" xfId="0" applyFill="1" applyBorder="1" applyProtection="1">
      <protection locked="0"/>
    </xf>
    <xf numFmtId="0" fontId="0" fillId="2" borderId="6" xfId="0" applyFill="1" applyBorder="1" applyProtection="1">
      <protection locked="0"/>
    </xf>
    <xf numFmtId="0" fontId="0" fillId="3" borderId="22" xfId="0" applyFill="1" applyBorder="1" applyProtection="1">
      <protection locked="0"/>
    </xf>
    <xf numFmtId="0" fontId="0" fillId="3" borderId="23" xfId="0" applyFill="1" applyBorder="1" applyProtection="1">
      <protection locked="0"/>
    </xf>
    <xf numFmtId="0" fontId="8" fillId="3" borderId="3" xfId="0" applyFont="1" applyFill="1" applyBorder="1" applyProtection="1">
      <protection locked="0"/>
    </xf>
    <xf numFmtId="0" fontId="0" fillId="3" borderId="7" xfId="0" applyFill="1" applyBorder="1" applyProtection="1">
      <protection locked="0"/>
    </xf>
    <xf numFmtId="0" fontId="0" fillId="2" borderId="7" xfId="0" applyFill="1" applyBorder="1" applyProtection="1">
      <protection locked="0"/>
    </xf>
    <xf numFmtId="0" fontId="0" fillId="3" borderId="3" xfId="0" applyFill="1" applyBorder="1" applyProtection="1">
      <protection locked="0"/>
    </xf>
    <xf numFmtId="170" fontId="0" fillId="3" borderId="4" xfId="0" applyNumberFormat="1" applyFill="1" applyBorder="1" applyProtection="1">
      <protection locked="0"/>
    </xf>
    <xf numFmtId="170" fontId="0" fillId="3" borderId="5" xfId="0" applyNumberFormat="1" applyFill="1" applyBorder="1" applyProtection="1">
      <protection locked="0"/>
    </xf>
    <xf numFmtId="0" fontId="0" fillId="2" borderId="23" xfId="0" applyFill="1" applyBorder="1" applyProtection="1">
      <protection locked="0"/>
    </xf>
    <xf numFmtId="0" fontId="0" fillId="2" borderId="13" xfId="0" applyFill="1" applyBorder="1" applyProtection="1">
      <protection locked="0"/>
    </xf>
    <xf numFmtId="0" fontId="4" fillId="3" borderId="22" xfId="0" applyFont="1" applyFill="1" applyBorder="1" applyProtection="1">
      <protection locked="0"/>
    </xf>
    <xf numFmtId="0" fontId="4" fillId="2" borderId="0" xfId="0" applyFont="1" applyFill="1" applyProtection="1">
      <protection locked="0"/>
    </xf>
    <xf numFmtId="0" fontId="34" fillId="3" borderId="9" xfId="0" applyFont="1" applyFill="1" applyBorder="1" applyAlignment="1">
      <alignment horizontal="center" vertical="center"/>
    </xf>
    <xf numFmtId="0" fontId="2" fillId="7" borderId="8" xfId="0" applyFont="1" applyFill="1" applyBorder="1"/>
    <xf numFmtId="0" fontId="0" fillId="3" borderId="6" xfId="0" applyFill="1" applyBorder="1" applyAlignment="1" applyProtection="1">
      <alignment vertical="center" wrapText="1"/>
      <protection locked="0"/>
    </xf>
    <xf numFmtId="0" fontId="0" fillId="0" borderId="5" xfId="0" applyBorder="1" applyProtection="1">
      <protection locked="0"/>
    </xf>
    <xf numFmtId="0" fontId="8" fillId="3" borderId="7" xfId="0" applyFont="1" applyFill="1" applyBorder="1" applyAlignment="1" applyProtection="1">
      <alignment vertical="center" wrapText="1"/>
      <protection locked="0"/>
    </xf>
    <xf numFmtId="0" fontId="0" fillId="3" borderId="0" xfId="0" applyFill="1" applyAlignment="1" applyProtection="1">
      <alignment vertical="center" wrapText="1"/>
      <protection locked="0"/>
    </xf>
    <xf numFmtId="0" fontId="4" fillId="3" borderId="23" xfId="0" applyFont="1" applyFill="1" applyBorder="1" applyAlignment="1" applyProtection="1">
      <alignment wrapText="1"/>
      <protection locked="0"/>
    </xf>
    <xf numFmtId="0" fontId="4" fillId="2" borderId="6" xfId="0" applyFont="1" applyFill="1" applyBorder="1" applyAlignment="1" applyProtection="1">
      <alignment wrapText="1"/>
      <protection locked="0"/>
    </xf>
    <xf numFmtId="0" fontId="34" fillId="0" borderId="32" xfId="0" applyFont="1" applyBorder="1" applyAlignment="1" applyProtection="1">
      <alignment horizontal="left" vertical="center" wrapText="1"/>
      <protection locked="0"/>
    </xf>
    <xf numFmtId="0" fontId="34" fillId="0" borderId="55" xfId="0" applyFont="1" applyBorder="1" applyAlignment="1" applyProtection="1">
      <alignment horizontal="left" vertical="center" wrapText="1"/>
      <protection locked="0"/>
    </xf>
    <xf numFmtId="169" fontId="0" fillId="0" borderId="0" xfId="0" applyNumberFormat="1" applyProtection="1">
      <protection locked="0"/>
    </xf>
    <xf numFmtId="2" fontId="0" fillId="0" borderId="0" xfId="0" applyNumberFormat="1" applyProtection="1">
      <protection locked="0"/>
    </xf>
    <xf numFmtId="165" fontId="0" fillId="0" borderId="0" xfId="0" applyNumberFormat="1" applyProtection="1">
      <protection locked="0"/>
    </xf>
    <xf numFmtId="0" fontId="2" fillId="0" borderId="0" xfId="0" applyFont="1" applyProtection="1">
      <protection locked="0"/>
    </xf>
    <xf numFmtId="0" fontId="0" fillId="0" borderId="0" xfId="0" applyAlignment="1" applyProtection="1">
      <alignment horizontal="center"/>
      <protection locked="0"/>
    </xf>
    <xf numFmtId="167" fontId="2" fillId="0" borderId="0" xfId="0" applyNumberFormat="1" applyFont="1" applyAlignment="1" applyProtection="1">
      <alignment horizontal="center"/>
      <protection locked="0"/>
    </xf>
    <xf numFmtId="2" fontId="2" fillId="0" borderId="0" xfId="0" applyNumberFormat="1" applyFont="1" applyAlignment="1" applyProtection="1">
      <alignment horizontal="center"/>
      <protection locked="0"/>
    </xf>
    <xf numFmtId="167" fontId="0" fillId="0" borderId="0" xfId="0" applyNumberFormat="1" applyAlignment="1" applyProtection="1">
      <alignment horizontal="left"/>
      <protection locked="0"/>
    </xf>
    <xf numFmtId="2" fontId="13" fillId="0" borderId="0" xfId="0" applyNumberFormat="1" applyFont="1" applyAlignment="1" applyProtection="1">
      <alignment horizontal="center" wrapText="1"/>
      <protection locked="0"/>
    </xf>
    <xf numFmtId="165" fontId="2" fillId="0" borderId="0" xfId="0" applyNumberFormat="1" applyFont="1" applyProtection="1">
      <protection locked="0"/>
    </xf>
    <xf numFmtId="0" fontId="40" fillId="0" borderId="0" xfId="0" applyFont="1" applyAlignment="1" applyProtection="1">
      <alignment vertical="center"/>
      <protection locked="0"/>
    </xf>
    <xf numFmtId="0" fontId="11" fillId="0" borderId="0" xfId="0" applyFont="1" applyProtection="1">
      <protection locked="0"/>
    </xf>
    <xf numFmtId="165" fontId="0" fillId="0" borderId="0" xfId="0" applyNumberFormat="1" applyAlignment="1" applyProtection="1">
      <alignment horizontal="left"/>
      <protection locked="0"/>
    </xf>
    <xf numFmtId="167" fontId="9" fillId="0" borderId="0" xfId="0" applyNumberFormat="1" applyFont="1" applyAlignment="1" applyProtection="1">
      <alignment horizontal="center"/>
      <protection locked="0"/>
    </xf>
    <xf numFmtId="167" fontId="41" fillId="0" borderId="0" xfId="0" applyNumberFormat="1" applyFont="1" applyAlignment="1" applyProtection="1">
      <alignment horizontal="center" wrapText="1"/>
      <protection locked="0"/>
    </xf>
    <xf numFmtId="165" fontId="9" fillId="0" borderId="0" xfId="0" applyNumberFormat="1" applyFont="1" applyProtection="1">
      <protection locked="0"/>
    </xf>
    <xf numFmtId="2" fontId="9" fillId="0" borderId="0" xfId="0" applyNumberFormat="1" applyFont="1" applyProtection="1">
      <protection locked="0"/>
    </xf>
    <xf numFmtId="0" fontId="33" fillId="0" borderId="0" xfId="0" applyFont="1" applyAlignment="1" applyProtection="1">
      <alignment vertical="center"/>
      <protection locked="0"/>
    </xf>
    <xf numFmtId="166" fontId="11" fillId="0" borderId="0" xfId="1" applyFont="1" applyFill="1" applyProtection="1">
      <protection locked="0"/>
    </xf>
    <xf numFmtId="2" fontId="11" fillId="0" borderId="0" xfId="0" applyNumberFormat="1" applyFont="1" applyProtection="1">
      <protection locked="0"/>
    </xf>
    <xf numFmtId="0" fontId="4" fillId="0" borderId="0" xfId="0" applyFont="1" applyProtection="1">
      <protection locked="0"/>
    </xf>
    <xf numFmtId="167" fontId="13" fillId="0" borderId="0" xfId="0" applyNumberFormat="1" applyFont="1" applyAlignment="1" applyProtection="1">
      <alignment horizontal="center" wrapText="1"/>
      <protection locked="0"/>
    </xf>
    <xf numFmtId="2" fontId="2" fillId="0" borderId="0" xfId="0" applyNumberFormat="1" applyFont="1" applyProtection="1">
      <protection locked="0"/>
    </xf>
    <xf numFmtId="170" fontId="36" fillId="2" borderId="5" xfId="0" applyNumberFormat="1" applyFont="1" applyFill="1" applyBorder="1" applyAlignment="1" applyProtection="1">
      <alignment vertical="center" wrapText="1"/>
      <protection locked="0"/>
    </xf>
    <xf numFmtId="0" fontId="11" fillId="0" borderId="18" xfId="0" applyFont="1" applyBorder="1" applyProtection="1">
      <protection locked="0"/>
    </xf>
    <xf numFmtId="166" fontId="11" fillId="0" borderId="0" xfId="1" applyFont="1" applyFill="1" applyBorder="1" applyProtection="1">
      <protection locked="0"/>
    </xf>
    <xf numFmtId="0" fontId="34" fillId="0" borderId="57" xfId="0" applyFont="1" applyBorder="1" applyAlignment="1" applyProtection="1">
      <alignment horizontal="left" vertical="center" wrapText="1"/>
      <protection locked="0"/>
    </xf>
    <xf numFmtId="164" fontId="2" fillId="0" borderId="32" xfId="5" applyFont="1" applyBorder="1" applyAlignment="1" applyProtection="1">
      <alignment vertical="center"/>
      <protection locked="0"/>
    </xf>
    <xf numFmtId="0" fontId="27" fillId="11" borderId="42" xfId="0" applyFont="1" applyFill="1" applyBorder="1" applyAlignment="1">
      <alignment horizontal="left"/>
    </xf>
    <xf numFmtId="0" fontId="8" fillId="11" borderId="42" xfId="0" applyFont="1" applyFill="1" applyBorder="1" applyAlignment="1">
      <alignment horizontal="center"/>
    </xf>
    <xf numFmtId="0" fontId="0" fillId="11" borderId="0" xfId="0" applyFill="1"/>
    <xf numFmtId="0" fontId="34" fillId="11" borderId="0" xfId="0" applyFont="1" applyFill="1" applyAlignment="1">
      <alignment horizontal="center"/>
    </xf>
    <xf numFmtId="0" fontId="34" fillId="11" borderId="0" xfId="0" applyFont="1" applyFill="1" applyAlignment="1">
      <alignment horizontal="right"/>
    </xf>
    <xf numFmtId="0" fontId="4" fillId="11" borderId="0" xfId="0" applyFont="1" applyFill="1"/>
    <xf numFmtId="0" fontId="0" fillId="11" borderId="0" xfId="0" applyFill="1" applyProtection="1">
      <protection locked="0"/>
    </xf>
    <xf numFmtId="0" fontId="0" fillId="11" borderId="42" xfId="0" applyFill="1" applyBorder="1"/>
    <xf numFmtId="0" fontId="34" fillId="11" borderId="0" xfId="0" applyFont="1" applyFill="1" applyAlignment="1">
      <alignment horizontal="left" vertical="center"/>
    </xf>
    <xf numFmtId="0" fontId="39" fillId="11" borderId="0" xfId="0" applyFont="1" applyFill="1" applyProtection="1">
      <protection locked="0"/>
    </xf>
    <xf numFmtId="0" fontId="27" fillId="11" borderId="42" xfId="0" applyFont="1" applyFill="1" applyBorder="1"/>
    <xf numFmtId="0" fontId="32" fillId="11" borderId="43" xfId="0" applyFont="1" applyFill="1" applyBorder="1"/>
    <xf numFmtId="0" fontId="4" fillId="11" borderId="42" xfId="0" applyFont="1" applyFill="1" applyBorder="1"/>
    <xf numFmtId="164" fontId="0" fillId="11" borderId="0" xfId="5" applyFont="1" applyFill="1" applyBorder="1" applyProtection="1"/>
    <xf numFmtId="0" fontId="2" fillId="11" borderId="0" xfId="0" applyFont="1" applyFill="1" applyAlignment="1">
      <alignment horizontal="center"/>
    </xf>
    <xf numFmtId="0" fontId="9" fillId="11" borderId="0" xfId="0" applyFont="1" applyFill="1" applyProtection="1">
      <protection locked="0"/>
    </xf>
    <xf numFmtId="0" fontId="2" fillId="11" borderId="0" xfId="0" applyFont="1" applyFill="1" applyAlignment="1">
      <alignment horizontal="right"/>
    </xf>
    <xf numFmtId="0" fontId="0" fillId="11" borderId="42" xfId="0" applyFill="1" applyBorder="1" applyProtection="1">
      <protection locked="0"/>
    </xf>
    <xf numFmtId="0" fontId="0" fillId="11" borderId="10" xfId="0" applyFill="1" applyBorder="1"/>
    <xf numFmtId="0" fontId="9" fillId="11" borderId="0" xfId="0" applyFont="1" applyFill="1" applyAlignment="1">
      <alignment horizontal="center"/>
    </xf>
    <xf numFmtId="0" fontId="9" fillId="11" borderId="10" xfId="0" applyFont="1" applyFill="1" applyBorder="1" applyAlignment="1">
      <alignment horizontal="center"/>
    </xf>
    <xf numFmtId="0" fontId="9" fillId="11" borderId="42" xfId="0" applyFont="1" applyFill="1" applyBorder="1"/>
    <xf numFmtId="0" fontId="9" fillId="11" borderId="43" xfId="0" applyFont="1" applyFill="1" applyBorder="1"/>
    <xf numFmtId="0" fontId="11" fillId="11" borderId="42" xfId="0" applyFont="1" applyFill="1" applyBorder="1"/>
    <xf numFmtId="0" fontId="9" fillId="11" borderId="0" xfId="0" applyFont="1" applyFill="1"/>
    <xf numFmtId="0" fontId="9" fillId="11" borderId="12" xfId="0" applyFont="1" applyFill="1" applyBorder="1"/>
    <xf numFmtId="0" fontId="11" fillId="11" borderId="0" xfId="0" applyFont="1" applyFill="1"/>
    <xf numFmtId="0" fontId="9" fillId="11" borderId="1" xfId="0" applyFont="1" applyFill="1" applyBorder="1"/>
    <xf numFmtId="0" fontId="2" fillId="11" borderId="0" xfId="0" applyFont="1" applyFill="1" applyAlignment="1">
      <alignment wrapText="1"/>
    </xf>
    <xf numFmtId="0" fontId="2" fillId="11" borderId="1" xfId="0" applyFont="1" applyFill="1" applyBorder="1"/>
    <xf numFmtId="0" fontId="12" fillId="11" borderId="0" xfId="0" applyFont="1" applyFill="1"/>
    <xf numFmtId="167" fontId="9" fillId="11" borderId="0" xfId="1" applyNumberFormat="1" applyFont="1" applyFill="1" applyBorder="1" applyProtection="1"/>
    <xf numFmtId="2" fontId="9" fillId="11" borderId="0" xfId="1" applyNumberFormat="1" applyFont="1" applyFill="1" applyBorder="1" applyProtection="1"/>
    <xf numFmtId="4" fontId="3" fillId="11" borderId="0" xfId="1" applyNumberFormat="1" applyFont="1" applyFill="1" applyBorder="1" applyProtection="1"/>
    <xf numFmtId="167" fontId="3" fillId="11" borderId="0" xfId="1" applyNumberFormat="1" applyFont="1" applyFill="1" applyBorder="1" applyProtection="1"/>
    <xf numFmtId="169" fontId="3" fillId="11" borderId="0" xfId="1" applyNumberFormat="1" applyFont="1" applyFill="1" applyBorder="1" applyProtection="1"/>
    <xf numFmtId="0" fontId="17" fillId="11" borderId="0" xfId="0" applyFont="1" applyFill="1"/>
    <xf numFmtId="9" fontId="16" fillId="11" borderId="0" xfId="3" applyFont="1" applyFill="1" applyProtection="1"/>
    <xf numFmtId="168" fontId="4" fillId="11" borderId="0" xfId="0" applyNumberFormat="1" applyFont="1" applyFill="1" applyProtection="1">
      <protection hidden="1"/>
    </xf>
    <xf numFmtId="0" fontId="2" fillId="11" borderId="0" xfId="0" applyFont="1" applyFill="1"/>
    <xf numFmtId="3" fontId="3" fillId="11" borderId="19" xfId="1" applyNumberFormat="1" applyFont="1" applyFill="1" applyBorder="1" applyProtection="1"/>
    <xf numFmtId="0" fontId="4" fillId="11" borderId="0" xfId="0" applyFont="1" applyFill="1" applyProtection="1">
      <protection hidden="1"/>
    </xf>
    <xf numFmtId="3" fontId="3" fillId="11" borderId="54" xfId="1" applyNumberFormat="1" applyFont="1" applyFill="1" applyBorder="1" applyProtection="1"/>
    <xf numFmtId="164" fontId="3" fillId="11" borderId="0" xfId="1" applyNumberFormat="1" applyFont="1" applyFill="1" applyBorder="1" applyProtection="1"/>
    <xf numFmtId="164" fontId="2" fillId="11" borderId="0" xfId="0" applyNumberFormat="1" applyFont="1" applyFill="1"/>
    <xf numFmtId="0" fontId="4" fillId="11" borderId="56" xfId="0" applyFont="1" applyFill="1" applyBorder="1" applyProtection="1">
      <protection hidden="1"/>
    </xf>
    <xf numFmtId="168" fontId="4" fillId="11" borderId="56" xfId="0" applyNumberFormat="1" applyFont="1" applyFill="1" applyBorder="1" applyProtection="1">
      <protection hidden="1"/>
    </xf>
    <xf numFmtId="1" fontId="9" fillId="11" borderId="56" xfId="0" applyNumberFormat="1" applyFont="1" applyFill="1" applyBorder="1" applyProtection="1">
      <protection hidden="1"/>
    </xf>
    <xf numFmtId="10" fontId="3" fillId="11" borderId="56" xfId="3" applyNumberFormat="1" applyFont="1" applyFill="1" applyBorder="1" applyProtection="1">
      <protection hidden="1"/>
    </xf>
    <xf numFmtId="10" fontId="3" fillId="11" borderId="0" xfId="3" applyNumberFormat="1" applyFont="1" applyFill="1" applyBorder="1" applyProtection="1">
      <protection hidden="1"/>
    </xf>
    <xf numFmtId="169" fontId="0" fillId="11" borderId="0" xfId="0" applyNumberFormat="1" applyFill="1" applyProtection="1">
      <protection locked="0"/>
    </xf>
    <xf numFmtId="2" fontId="0" fillId="11" borderId="0" xfId="0" applyNumberFormat="1" applyFill="1" applyProtection="1">
      <protection locked="0"/>
    </xf>
    <xf numFmtId="165" fontId="0" fillId="11" borderId="0" xfId="0" applyNumberFormat="1" applyFill="1" applyProtection="1">
      <protection locked="0"/>
    </xf>
    <xf numFmtId="0" fontId="0" fillId="11" borderId="0" xfId="0" applyFill="1" applyAlignment="1">
      <alignment horizontal="center"/>
    </xf>
    <xf numFmtId="10" fontId="0" fillId="11" borderId="0" xfId="0" applyNumberFormat="1" applyFill="1" applyAlignment="1">
      <alignment horizontal="center"/>
    </xf>
    <xf numFmtId="0" fontId="14" fillId="11" borderId="0" xfId="0" applyFont="1" applyFill="1" applyAlignment="1">
      <alignment horizontal="right" wrapText="1"/>
    </xf>
    <xf numFmtId="0" fontId="2" fillId="11" borderId="0" xfId="0" applyFont="1" applyFill="1" applyAlignment="1">
      <alignment vertical="center"/>
    </xf>
    <xf numFmtId="169" fontId="0" fillId="11" borderId="0" xfId="0" applyNumberFormat="1" applyFill="1"/>
    <xf numFmtId="2" fontId="0" fillId="11" borderId="0" xfId="0" applyNumberFormat="1" applyFill="1"/>
    <xf numFmtId="165" fontId="0" fillId="11" borderId="0" xfId="0" applyNumberFormat="1" applyFill="1"/>
    <xf numFmtId="0" fontId="44" fillId="11" borderId="0" xfId="0" applyFont="1" applyFill="1" applyAlignment="1">
      <alignment vertical="center"/>
    </xf>
    <xf numFmtId="0" fontId="26" fillId="11" borderId="0" xfId="0" applyFont="1" applyFill="1"/>
    <xf numFmtId="0" fontId="26" fillId="11" borderId="0" xfId="0" applyFont="1" applyFill="1" applyProtection="1">
      <protection locked="0"/>
    </xf>
    <xf numFmtId="0" fontId="46" fillId="11" borderId="0" xfId="0" applyFont="1" applyFill="1" applyAlignment="1">
      <alignment horizontal="right" wrapText="1"/>
    </xf>
    <xf numFmtId="2" fontId="26" fillId="11" borderId="0" xfId="0" applyNumberFormat="1" applyFont="1" applyFill="1"/>
    <xf numFmtId="171" fontId="26" fillId="11" borderId="0" xfId="0" applyNumberFormat="1" applyFont="1" applyFill="1"/>
    <xf numFmtId="2" fontId="26" fillId="11" borderId="0" xfId="0" applyNumberFormat="1" applyFont="1" applyFill="1" applyAlignment="1">
      <alignment vertical="center"/>
    </xf>
    <xf numFmtId="0" fontId="26" fillId="11" borderId="0" xfId="0" applyFont="1" applyFill="1" applyAlignment="1">
      <alignment vertical="center"/>
    </xf>
    <xf numFmtId="0" fontId="47" fillId="11" borderId="0" xfId="0" applyFont="1" applyFill="1" applyAlignment="1">
      <alignment horizontal="right" wrapText="1"/>
    </xf>
    <xf numFmtId="0" fontId="44" fillId="11" borderId="0" xfId="0" applyFont="1" applyFill="1"/>
    <xf numFmtId="10" fontId="44" fillId="11" borderId="0" xfId="3" applyNumberFormat="1" applyFont="1" applyFill="1" applyBorder="1" applyProtection="1"/>
    <xf numFmtId="2" fontId="44" fillId="11" borderId="0" xfId="3" applyNumberFormat="1" applyFont="1" applyFill="1" applyBorder="1" applyProtection="1"/>
    <xf numFmtId="164" fontId="44" fillId="11" borderId="0" xfId="0" applyNumberFormat="1" applyFont="1" applyFill="1"/>
    <xf numFmtId="0" fontId="48" fillId="11" borderId="0" xfId="0" applyFont="1" applyFill="1" applyProtection="1">
      <protection hidden="1"/>
    </xf>
    <xf numFmtId="9" fontId="49" fillId="11" borderId="0" xfId="3" applyFont="1" applyFill="1" applyProtection="1">
      <protection hidden="1"/>
    </xf>
    <xf numFmtId="0" fontId="49" fillId="11" borderId="0" xfId="0" applyFont="1" applyFill="1" applyProtection="1">
      <protection hidden="1"/>
    </xf>
    <xf numFmtId="168" fontId="49" fillId="11" borderId="0" xfId="0" applyNumberFormat="1" applyFont="1" applyFill="1" applyProtection="1">
      <protection hidden="1"/>
    </xf>
    <xf numFmtId="0" fontId="18" fillId="0" borderId="0" xfId="0" applyFont="1" applyProtection="1">
      <protection locked="0"/>
    </xf>
    <xf numFmtId="0" fontId="18" fillId="0" borderId="0" xfId="0" applyFont="1" applyAlignment="1" applyProtection="1">
      <alignment vertical="center"/>
      <protection locked="0"/>
    </xf>
    <xf numFmtId="164" fontId="11" fillId="0" borderId="0" xfId="5" applyFont="1" applyFill="1" applyProtection="1">
      <protection locked="0"/>
    </xf>
    <xf numFmtId="0" fontId="45" fillId="0" borderId="0" xfId="0" applyFont="1" applyAlignment="1" applyProtection="1">
      <alignment vertical="center"/>
      <protection locked="0"/>
    </xf>
    <xf numFmtId="164" fontId="0" fillId="0" borderId="0" xfId="5" applyFont="1" applyFill="1" applyProtection="1">
      <protection locked="0"/>
    </xf>
    <xf numFmtId="0" fontId="26" fillId="0" borderId="0" xfId="0" applyFont="1" applyProtection="1">
      <protection locked="0"/>
    </xf>
    <xf numFmtId="0" fontId="26" fillId="0" borderId="0" xfId="0" applyFont="1"/>
    <xf numFmtId="0" fontId="9" fillId="0" borderId="16" xfId="0" applyFont="1" applyBorder="1" applyProtection="1">
      <protection locked="0"/>
    </xf>
    <xf numFmtId="0" fontId="11" fillId="0" borderId="17" xfId="0" applyFont="1" applyBorder="1" applyProtection="1">
      <protection locked="0"/>
    </xf>
    <xf numFmtId="0" fontId="11" fillId="0" borderId="19" xfId="0" applyFont="1" applyBorder="1" applyProtection="1">
      <protection locked="0"/>
    </xf>
    <xf numFmtId="2" fontId="26" fillId="0" borderId="0" xfId="0" applyNumberFormat="1" applyFont="1" applyProtection="1">
      <protection locked="0"/>
    </xf>
    <xf numFmtId="0" fontId="11" fillId="0" borderId="11" xfId="0" applyFont="1" applyBorder="1" applyProtection="1">
      <protection locked="0"/>
    </xf>
    <xf numFmtId="0" fontId="0" fillId="0" borderId="25" xfId="0" applyBorder="1" applyProtection="1">
      <protection locked="0"/>
    </xf>
    <xf numFmtId="167" fontId="9" fillId="0" borderId="25" xfId="0" applyNumberFormat="1" applyFont="1" applyBorder="1" applyAlignment="1" applyProtection="1">
      <alignment horizontal="center"/>
      <protection locked="0"/>
    </xf>
    <xf numFmtId="167" fontId="9" fillId="0" borderId="27" xfId="0" applyNumberFormat="1" applyFont="1" applyBorder="1" applyAlignment="1" applyProtection="1">
      <alignment horizontal="center"/>
      <protection locked="0"/>
    </xf>
    <xf numFmtId="167" fontId="9" fillId="0" borderId="26" xfId="0" applyNumberFormat="1" applyFont="1" applyBorder="1" applyAlignment="1" applyProtection="1">
      <alignment horizontal="center"/>
      <protection locked="0"/>
    </xf>
    <xf numFmtId="10" fontId="14" fillId="11" borderId="0" xfId="3" applyNumberFormat="1" applyFont="1" applyFill="1" applyBorder="1" applyAlignment="1" applyProtection="1">
      <alignment horizontal="left"/>
    </xf>
    <xf numFmtId="0" fontId="40" fillId="11" borderId="0" xfId="0" applyFont="1" applyFill="1" applyAlignment="1">
      <alignment vertical="center"/>
    </xf>
    <xf numFmtId="0" fontId="45" fillId="11" borderId="0" xfId="0" applyFont="1" applyFill="1" applyAlignment="1">
      <alignment vertical="center"/>
    </xf>
    <xf numFmtId="10" fontId="46" fillId="11" borderId="0" xfId="3" applyNumberFormat="1" applyFont="1" applyFill="1" applyBorder="1" applyAlignment="1" applyProtection="1">
      <alignment horizontal="left"/>
    </xf>
    <xf numFmtId="170" fontId="46" fillId="11" borderId="0" xfId="3" applyNumberFormat="1" applyFont="1" applyFill="1" applyBorder="1" applyAlignment="1" applyProtection="1">
      <alignment horizontal="left"/>
    </xf>
    <xf numFmtId="0" fontId="9" fillId="11" borderId="12" xfId="0" applyFont="1" applyFill="1" applyBorder="1" applyAlignment="1">
      <alignment horizontal="left"/>
    </xf>
    <xf numFmtId="4" fontId="5" fillId="11" borderId="18" xfId="1" applyNumberFormat="1" applyFont="1" applyFill="1" applyBorder="1" applyAlignment="1" applyProtection="1">
      <alignment horizontal="left" vertical="center" wrapText="1"/>
    </xf>
    <xf numFmtId="0" fontId="50" fillId="11" borderId="0" xfId="0" applyFont="1" applyFill="1" applyAlignment="1">
      <alignment vertical="center"/>
    </xf>
    <xf numFmtId="0" fontId="26" fillId="0" borderId="27" xfId="0" applyFont="1" applyBorder="1" applyProtection="1">
      <protection locked="0"/>
    </xf>
    <xf numFmtId="0" fontId="26" fillId="0" borderId="26" xfId="0" applyFont="1" applyBorder="1" applyProtection="1">
      <protection locked="0"/>
    </xf>
    <xf numFmtId="0" fontId="23" fillId="0" borderId="25" xfId="0" applyFont="1" applyBorder="1" applyProtection="1">
      <protection locked="0"/>
    </xf>
    <xf numFmtId="0" fontId="23" fillId="0" borderId="27" xfId="0" applyFont="1" applyBorder="1" applyProtection="1">
      <protection locked="0"/>
    </xf>
    <xf numFmtId="4" fontId="3" fillId="8" borderId="25" xfId="1" applyNumberFormat="1" applyFont="1" applyFill="1" applyBorder="1" applyAlignment="1" applyProtection="1"/>
    <xf numFmtId="4" fontId="3" fillId="8" borderId="36" xfId="1" applyNumberFormat="1" applyFont="1" applyFill="1" applyBorder="1" applyAlignment="1" applyProtection="1">
      <alignment horizontal="right" vertical="center"/>
    </xf>
    <xf numFmtId="4" fontId="3" fillId="8" borderId="27" xfId="1" applyNumberFormat="1" applyFont="1" applyFill="1" applyBorder="1" applyAlignment="1" applyProtection="1"/>
    <xf numFmtId="0" fontId="3" fillId="8" borderId="37" xfId="4" applyFont="1" applyFill="1" applyBorder="1" applyAlignment="1" applyProtection="1">
      <alignment horizontal="right" vertical="center"/>
    </xf>
    <xf numFmtId="4" fontId="3" fillId="8" borderId="26" xfId="1" applyNumberFormat="1" applyFont="1" applyFill="1" applyBorder="1" applyAlignment="1" applyProtection="1">
      <alignment horizontal="right"/>
    </xf>
    <xf numFmtId="164" fontId="3" fillId="8" borderId="25" xfId="4" applyNumberFormat="1" applyFont="1" applyFill="1" applyBorder="1" applyAlignment="1" applyProtection="1">
      <alignment horizontal="right"/>
    </xf>
    <xf numFmtId="164" fontId="3" fillId="8" borderId="27" xfId="4" applyNumberFormat="1" applyFont="1" applyFill="1" applyBorder="1" applyAlignment="1" applyProtection="1"/>
    <xf numFmtId="164" fontId="3" fillId="8" borderId="25" xfId="4" applyNumberFormat="1" applyFont="1" applyFill="1" applyBorder="1" applyAlignment="1" applyProtection="1"/>
    <xf numFmtId="0" fontId="3" fillId="8" borderId="36" xfId="4" applyFont="1" applyFill="1" applyBorder="1" applyAlignment="1" applyProtection="1">
      <alignment horizontal="right" vertical="center"/>
    </xf>
    <xf numFmtId="0" fontId="3" fillId="8" borderId="26" xfId="4" applyFont="1" applyFill="1" applyBorder="1" applyAlignment="1" applyProtection="1">
      <alignment horizontal="right" vertical="center"/>
    </xf>
    <xf numFmtId="0" fontId="6" fillId="8" borderId="50" xfId="0" applyFont="1" applyFill="1" applyBorder="1" applyAlignment="1">
      <alignment horizontal="right"/>
    </xf>
    <xf numFmtId="164" fontId="3" fillId="8" borderId="38" xfId="5" applyFont="1" applyFill="1" applyBorder="1" applyProtection="1"/>
    <xf numFmtId="164" fontId="3" fillId="8" borderId="18" xfId="5" applyFont="1" applyFill="1" applyBorder="1" applyProtection="1"/>
    <xf numFmtId="164" fontId="3" fillId="8" borderId="0" xfId="5" applyFont="1" applyFill="1" applyBorder="1" applyProtection="1"/>
    <xf numFmtId="164" fontId="3" fillId="8" borderId="19" xfId="5" applyFont="1" applyFill="1" applyBorder="1" applyProtection="1"/>
    <xf numFmtId="164" fontId="3" fillId="8" borderId="39" xfId="5" applyFont="1" applyFill="1" applyBorder="1" applyProtection="1"/>
    <xf numFmtId="0" fontId="0" fillId="8" borderId="19" xfId="0" applyFill="1" applyBorder="1"/>
    <xf numFmtId="0" fontId="8" fillId="8" borderId="19" xfId="0" applyFont="1" applyFill="1" applyBorder="1" applyAlignment="1">
      <alignment vertical="center"/>
    </xf>
    <xf numFmtId="0" fontId="5" fillId="8" borderId="30" xfId="0" applyFont="1" applyFill="1" applyBorder="1" applyAlignment="1">
      <alignment horizontal="left" vertical="center"/>
    </xf>
    <xf numFmtId="0" fontId="5" fillId="8" borderId="28" xfId="0" applyFont="1" applyFill="1" applyBorder="1" applyAlignment="1">
      <alignment horizontal="left" vertical="center"/>
    </xf>
    <xf numFmtId="0" fontId="5" fillId="8" borderId="29" xfId="0" applyFont="1" applyFill="1" applyBorder="1" applyAlignment="1">
      <alignment horizontal="left" vertical="center"/>
    </xf>
    <xf numFmtId="10" fontId="3" fillId="8" borderId="57" xfId="0" applyNumberFormat="1" applyFont="1" applyFill="1" applyBorder="1" applyAlignment="1">
      <alignment vertical="center"/>
    </xf>
    <xf numFmtId="10" fontId="3" fillId="8" borderId="55" xfId="0" applyNumberFormat="1" applyFont="1" applyFill="1" applyBorder="1" applyAlignment="1">
      <alignment vertical="center"/>
    </xf>
    <xf numFmtId="164" fontId="11" fillId="9" borderId="11" xfId="5" applyFont="1" applyFill="1" applyBorder="1" applyProtection="1"/>
    <xf numFmtId="164" fontId="9" fillId="9" borderId="11" xfId="5" applyFont="1" applyFill="1" applyBorder="1" applyProtection="1"/>
    <xf numFmtId="3" fontId="9" fillId="9" borderId="17" xfId="1" applyNumberFormat="1" applyFont="1" applyFill="1" applyBorder="1" applyProtection="1"/>
    <xf numFmtId="164" fontId="11" fillId="9" borderId="0" xfId="5" applyFont="1" applyFill="1" applyBorder="1" applyProtection="1"/>
    <xf numFmtId="164" fontId="9" fillId="9" borderId="0" xfId="5" applyFont="1" applyFill="1" applyBorder="1" applyProtection="1"/>
    <xf numFmtId="3" fontId="9" fillId="9" borderId="19" xfId="1" applyNumberFormat="1" applyFont="1" applyFill="1" applyBorder="1" applyProtection="1"/>
    <xf numFmtId="166" fontId="9" fillId="9" borderId="19" xfId="1" applyFont="1" applyFill="1" applyBorder="1" applyProtection="1"/>
    <xf numFmtId="164" fontId="9" fillId="9" borderId="50" xfId="5" applyFont="1" applyFill="1" applyBorder="1" applyProtection="1"/>
    <xf numFmtId="3" fontId="9" fillId="9" borderId="54" xfId="1" applyNumberFormat="1" applyFont="1" applyFill="1" applyBorder="1" applyProtection="1"/>
    <xf numFmtId="164" fontId="9" fillId="9" borderId="10" xfId="5" applyFont="1" applyFill="1" applyBorder="1" applyProtection="1"/>
    <xf numFmtId="3" fontId="9" fillId="9" borderId="21" xfId="1" applyNumberFormat="1" applyFont="1" applyFill="1" applyBorder="1" applyProtection="1"/>
    <xf numFmtId="0" fontId="9" fillId="9" borderId="18" xfId="0" applyFont="1" applyFill="1" applyBorder="1"/>
    <xf numFmtId="167" fontId="9" fillId="9" borderId="31" xfId="1" applyNumberFormat="1" applyFont="1" applyFill="1" applyBorder="1" applyProtection="1"/>
    <xf numFmtId="10" fontId="9" fillId="9" borderId="25" xfId="1" applyNumberFormat="1" applyFont="1" applyFill="1" applyBorder="1" applyProtection="1"/>
    <xf numFmtId="10" fontId="9" fillId="9" borderId="27" xfId="1" applyNumberFormat="1" applyFont="1" applyFill="1" applyBorder="1" applyProtection="1"/>
    <xf numFmtId="10" fontId="9" fillId="9" borderId="26" xfId="3" applyNumberFormat="1" applyFont="1" applyFill="1" applyBorder="1" applyProtection="1">
      <protection hidden="1"/>
    </xf>
    <xf numFmtId="0" fontId="6" fillId="8" borderId="31" xfId="0" applyFont="1" applyFill="1" applyBorder="1" applyAlignment="1">
      <alignment horizontal="right" vertical="center"/>
    </xf>
    <xf numFmtId="164" fontId="6" fillId="8" borderId="31" xfId="0" applyNumberFormat="1" applyFont="1" applyFill="1" applyBorder="1"/>
    <xf numFmtId="0" fontId="0" fillId="8" borderId="54" xfId="0" applyFill="1" applyBorder="1"/>
    <xf numFmtId="0" fontId="0" fillId="9" borderId="16" xfId="0" applyFill="1" applyBorder="1"/>
    <xf numFmtId="0" fontId="0" fillId="9" borderId="18" xfId="0" applyFill="1" applyBorder="1"/>
    <xf numFmtId="0" fontId="10" fillId="9" borderId="18" xfId="0" applyFont="1" applyFill="1" applyBorder="1"/>
    <xf numFmtId="164" fontId="11" fillId="9" borderId="16" xfId="5" applyFont="1" applyFill="1" applyBorder="1" applyProtection="1"/>
    <xf numFmtId="164" fontId="11" fillId="9" borderId="18" xfId="5" applyFont="1" applyFill="1" applyBorder="1" applyProtection="1"/>
    <xf numFmtId="164" fontId="9" fillId="9" borderId="18" xfId="5" applyFont="1" applyFill="1" applyBorder="1" applyProtection="1"/>
    <xf numFmtId="164" fontId="11" fillId="9" borderId="20" xfId="5" applyFont="1" applyFill="1" applyBorder="1" applyProtection="1"/>
    <xf numFmtId="9" fontId="3" fillId="15" borderId="35" xfId="3" applyFont="1" applyFill="1" applyBorder="1" applyAlignment="1" applyProtection="1"/>
    <xf numFmtId="164" fontId="4" fillId="15" borderId="11" xfId="5" applyFont="1" applyFill="1" applyBorder="1" applyProtection="1"/>
    <xf numFmtId="164" fontId="4" fillId="15" borderId="18" xfId="5" applyFont="1" applyFill="1" applyBorder="1" applyProtection="1"/>
    <xf numFmtId="164" fontId="4" fillId="15" borderId="0" xfId="5" applyFont="1" applyFill="1" applyBorder="1" applyProtection="1"/>
    <xf numFmtId="3" fontId="4" fillId="15" borderId="19" xfId="1" applyNumberFormat="1" applyFont="1" applyFill="1" applyBorder="1" applyProtection="1"/>
    <xf numFmtId="164" fontId="4" fillId="15" borderId="10" xfId="5" applyFont="1" applyFill="1" applyBorder="1" applyProtection="1"/>
    <xf numFmtId="164" fontId="4" fillId="15" borderId="16" xfId="5" applyFont="1" applyFill="1" applyBorder="1" applyProtection="1"/>
    <xf numFmtId="3" fontId="3" fillId="15" borderId="19" xfId="1" applyNumberFormat="1" applyFont="1" applyFill="1" applyBorder="1" applyProtection="1"/>
    <xf numFmtId="0" fontId="4" fillId="15" borderId="21" xfId="0" applyFont="1" applyFill="1" applyBorder="1"/>
    <xf numFmtId="164" fontId="51" fillId="15" borderId="50" xfId="5" applyFont="1" applyFill="1" applyBorder="1" applyProtection="1"/>
    <xf numFmtId="164" fontId="52" fillId="9" borderId="10" xfId="5" applyFont="1" applyFill="1" applyBorder="1" applyProtection="1"/>
    <xf numFmtId="0" fontId="3" fillId="8" borderId="0" xfId="0" applyFont="1" applyFill="1" applyAlignment="1" applyProtection="1">
      <alignment horizontal="left"/>
      <protection locked="0"/>
    </xf>
    <xf numFmtId="0" fontId="3" fillId="8" borderId="0" xfId="0" applyFont="1" applyFill="1" applyProtection="1">
      <protection locked="0"/>
    </xf>
    <xf numFmtId="0" fontId="3" fillId="8" borderId="14" xfId="0" applyFont="1" applyFill="1" applyBorder="1" applyProtection="1">
      <protection locked="0"/>
    </xf>
    <xf numFmtId="0" fontId="3" fillId="8" borderId="12" xfId="0" applyFont="1" applyFill="1" applyBorder="1" applyProtection="1">
      <protection locked="0"/>
    </xf>
    <xf numFmtId="0" fontId="42" fillId="15" borderId="23" xfId="0" applyFont="1" applyFill="1" applyBorder="1" applyAlignment="1">
      <alignment horizontal="center" wrapText="1"/>
    </xf>
    <xf numFmtId="0" fontId="2" fillId="0" borderId="18" xfId="0" applyFont="1" applyBorder="1" applyProtection="1">
      <protection locked="0"/>
    </xf>
    <xf numFmtId="9" fontId="2" fillId="0" borderId="18" xfId="3" applyFont="1" applyFill="1" applyBorder="1" applyAlignment="1" applyProtection="1">
      <protection locked="0"/>
    </xf>
    <xf numFmtId="0" fontId="53" fillId="0" borderId="0" xfId="0" applyFont="1" applyAlignment="1" applyProtection="1">
      <alignment horizontal="right"/>
      <protection locked="0"/>
    </xf>
    <xf numFmtId="170" fontId="53" fillId="0" borderId="0" xfId="3" applyNumberFormat="1" applyFont="1" applyFill="1" applyBorder="1" applyAlignment="1" applyProtection="1">
      <alignment horizontal="left"/>
      <protection locked="0"/>
    </xf>
    <xf numFmtId="2" fontId="2" fillId="0" borderId="18" xfId="3" applyNumberFormat="1" applyFont="1" applyFill="1" applyBorder="1" applyAlignment="1" applyProtection="1">
      <protection locked="0"/>
    </xf>
    <xf numFmtId="2" fontId="0" fillId="0" borderId="27" xfId="0" applyNumberFormat="1" applyBorder="1" applyProtection="1">
      <protection locked="0"/>
    </xf>
    <xf numFmtId="0" fontId="28" fillId="0" borderId="18"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7" xfId="0" applyFont="1" applyBorder="1" applyAlignment="1" applyProtection="1">
      <alignment vertical="center"/>
      <protection locked="0"/>
    </xf>
    <xf numFmtId="0" fontId="28" fillId="0" borderId="20" xfId="0" applyFont="1" applyBorder="1" applyAlignment="1" applyProtection="1">
      <alignment vertical="center"/>
      <protection locked="0"/>
    </xf>
    <xf numFmtId="0" fontId="54" fillId="0" borderId="10" xfId="0" applyFont="1" applyBorder="1" applyAlignment="1" applyProtection="1">
      <alignment horizontal="right" vertical="center"/>
      <protection locked="0"/>
    </xf>
    <xf numFmtId="0" fontId="0" fillId="0" borderId="26" xfId="0" applyBorder="1" applyProtection="1">
      <protection locked="0"/>
    </xf>
    <xf numFmtId="0" fontId="28" fillId="0" borderId="10" xfId="0" applyFont="1" applyBorder="1" applyAlignment="1" applyProtection="1">
      <alignment vertical="center"/>
      <protection locked="0"/>
    </xf>
    <xf numFmtId="9" fontId="2" fillId="0" borderId="0" xfId="3" applyFont="1" applyFill="1" applyBorder="1" applyAlignment="1" applyProtection="1">
      <protection locked="0"/>
    </xf>
    <xf numFmtId="2" fontId="2" fillId="0" borderId="0" xfId="3" applyNumberFormat="1" applyFont="1" applyFill="1" applyBorder="1" applyAlignment="1" applyProtection="1">
      <protection locked="0"/>
    </xf>
    <xf numFmtId="2" fontId="0" fillId="0" borderId="19" xfId="0" applyNumberFormat="1" applyBorder="1" applyProtection="1">
      <protection locked="0"/>
    </xf>
    <xf numFmtId="0" fontId="28" fillId="0" borderId="19" xfId="0" applyFont="1" applyBorder="1" applyAlignment="1" applyProtection="1">
      <alignment vertical="center"/>
      <protection locked="0"/>
    </xf>
    <xf numFmtId="0" fontId="28" fillId="0" borderId="21" xfId="0" applyFont="1" applyBorder="1" applyAlignment="1" applyProtection="1">
      <alignment vertical="center"/>
      <protection locked="0"/>
    </xf>
    <xf numFmtId="10" fontId="3" fillId="11" borderId="11" xfId="3" applyNumberFormat="1" applyFont="1" applyFill="1" applyBorder="1" applyProtection="1">
      <protection hidden="1"/>
    </xf>
    <xf numFmtId="0" fontId="0" fillId="0" borderId="0" xfId="5" applyNumberFormat="1" applyFont="1" applyFill="1" applyProtection="1">
      <protection locked="0"/>
    </xf>
    <xf numFmtId="164" fontId="15" fillId="9" borderId="0" xfId="5" applyFont="1" applyFill="1" applyBorder="1" applyProtection="1"/>
    <xf numFmtId="164" fontId="2" fillId="9" borderId="0" xfId="5" applyFont="1" applyFill="1" applyBorder="1" applyProtection="1"/>
    <xf numFmtId="4" fontId="2" fillId="9" borderId="10" xfId="1" applyNumberFormat="1" applyFont="1" applyFill="1" applyBorder="1" applyProtection="1"/>
    <xf numFmtId="164" fontId="15" fillId="9" borderId="11" xfId="5" applyFont="1" applyFill="1" applyBorder="1" applyProtection="1"/>
    <xf numFmtId="4" fontId="15" fillId="9" borderId="11" xfId="1" applyNumberFormat="1" applyFont="1" applyFill="1" applyBorder="1" applyProtection="1"/>
    <xf numFmtId="4" fontId="15" fillId="9" borderId="0" xfId="1" applyNumberFormat="1" applyFont="1" applyFill="1" applyBorder="1" applyProtection="1"/>
    <xf numFmtId="4" fontId="2" fillId="9" borderId="0" xfId="1" applyNumberFormat="1" applyFont="1" applyFill="1" applyBorder="1" applyProtection="1"/>
    <xf numFmtId="164" fontId="2" fillId="9" borderId="11" xfId="5" applyFont="1" applyFill="1" applyBorder="1" applyProtection="1"/>
    <xf numFmtId="3" fontId="2" fillId="9" borderId="17" xfId="1" applyNumberFormat="1" applyFont="1" applyFill="1" applyBorder="1" applyProtection="1"/>
    <xf numFmtId="3" fontId="2" fillId="9" borderId="19" xfId="1" applyNumberFormat="1" applyFont="1" applyFill="1" applyBorder="1" applyProtection="1"/>
    <xf numFmtId="166" fontId="2" fillId="9" borderId="19" xfId="1" applyFont="1" applyFill="1" applyBorder="1" applyProtection="1"/>
    <xf numFmtId="3" fontId="2" fillId="9" borderId="54" xfId="1" applyNumberFormat="1" applyFont="1" applyFill="1" applyBorder="1" applyProtection="1"/>
    <xf numFmtId="3" fontId="2" fillId="9" borderId="21" xfId="1" applyNumberFormat="1" applyFont="1" applyFill="1" applyBorder="1" applyProtection="1"/>
    <xf numFmtId="164" fontId="2" fillId="9" borderId="10" xfId="1" applyNumberFormat="1" applyFont="1" applyFill="1" applyBorder="1" applyProtection="1"/>
    <xf numFmtId="164" fontId="15" fillId="9" borderId="16" xfId="5" applyFont="1" applyFill="1" applyBorder="1" applyProtection="1"/>
    <xf numFmtId="164" fontId="15" fillId="9" borderId="18" xfId="5" applyFont="1" applyFill="1" applyBorder="1" applyProtection="1"/>
    <xf numFmtId="164" fontId="2" fillId="9" borderId="18" xfId="5" applyFont="1" applyFill="1" applyBorder="1" applyProtection="1"/>
    <xf numFmtId="164" fontId="15" fillId="9" borderId="20" xfId="5" applyFont="1" applyFill="1" applyBorder="1" applyProtection="1"/>
    <xf numFmtId="4" fontId="52" fillId="9" borderId="10" xfId="1" applyNumberFormat="1" applyFont="1" applyFill="1" applyBorder="1" applyProtection="1"/>
    <xf numFmtId="164" fontId="5" fillId="15" borderId="31" xfId="5" applyFont="1" applyFill="1" applyBorder="1" applyProtection="1"/>
    <xf numFmtId="164" fontId="5" fillId="15" borderId="11" xfId="5" applyFont="1" applyFill="1" applyBorder="1" applyProtection="1"/>
    <xf numFmtId="164" fontId="5" fillId="15" borderId="0" xfId="5" applyFont="1" applyFill="1" applyBorder="1" applyProtection="1"/>
    <xf numFmtId="164" fontId="55" fillId="15" borderId="50" xfId="5" applyFont="1" applyFill="1" applyBorder="1" applyProtection="1"/>
    <xf numFmtId="164" fontId="56" fillId="15" borderId="50" xfId="5" applyFont="1" applyFill="1" applyBorder="1" applyProtection="1"/>
    <xf numFmtId="164" fontId="34" fillId="9" borderId="50" xfId="1" applyNumberFormat="1" applyFont="1" applyFill="1" applyBorder="1" applyProtection="1"/>
    <xf numFmtId="164" fontId="34" fillId="9" borderId="50" xfId="5" applyFont="1" applyFill="1" applyBorder="1" applyProtection="1"/>
    <xf numFmtId="164" fontId="39" fillId="9" borderId="50" xfId="5" applyFont="1" applyFill="1" applyBorder="1" applyProtection="1"/>
    <xf numFmtId="170" fontId="34" fillId="9" borderId="50" xfId="1" applyNumberFormat="1" applyFont="1" applyFill="1" applyBorder="1" applyProtection="1"/>
    <xf numFmtId="0" fontId="34" fillId="11" borderId="18" xfId="0" applyFont="1" applyFill="1" applyBorder="1" applyAlignment="1">
      <alignment horizontal="center" vertical="center"/>
    </xf>
    <xf numFmtId="3" fontId="5" fillId="15" borderId="17" xfId="1" applyNumberFormat="1" applyFont="1" applyFill="1" applyBorder="1" applyProtection="1"/>
    <xf numFmtId="0" fontId="0" fillId="0" borderId="58" xfId="0" applyBorder="1"/>
    <xf numFmtId="0" fontId="7" fillId="16" borderId="31" xfId="0" applyFont="1" applyFill="1" applyBorder="1" applyAlignment="1">
      <alignment horizontal="center" vertical="center"/>
    </xf>
    <xf numFmtId="0" fontId="7" fillId="16" borderId="52" xfId="0" applyFont="1" applyFill="1" applyBorder="1" applyAlignment="1">
      <alignment horizontal="center" vertical="center"/>
    </xf>
    <xf numFmtId="0" fontId="3" fillId="8" borderId="25" xfId="0" applyFont="1" applyFill="1" applyBorder="1"/>
    <xf numFmtId="3" fontId="3" fillId="8" borderId="27" xfId="5" applyNumberFormat="1" applyFont="1" applyFill="1" applyBorder="1" applyAlignment="1" applyProtection="1"/>
    <xf numFmtId="3" fontId="3" fillId="8" borderId="27" xfId="5" applyNumberFormat="1" applyFont="1" applyFill="1" applyBorder="1" applyAlignment="1" applyProtection="1">
      <alignment horizontal="right"/>
    </xf>
    <xf numFmtId="170" fontId="3" fillId="8" borderId="35" xfId="5" applyNumberFormat="1" applyFont="1" applyFill="1" applyBorder="1" applyAlignment="1" applyProtection="1">
      <alignment horizontal="right"/>
    </xf>
    <xf numFmtId="170" fontId="3" fillId="8" borderId="25" xfId="5" applyNumberFormat="1" applyFont="1" applyFill="1" applyBorder="1" applyAlignment="1" applyProtection="1"/>
    <xf numFmtId="170" fontId="3" fillId="8" borderId="27" xfId="5" applyNumberFormat="1" applyFont="1" applyFill="1" applyBorder="1" applyAlignment="1" applyProtection="1"/>
    <xf numFmtId="170" fontId="3" fillId="8" borderId="10" xfId="5" applyNumberFormat="1" applyFont="1" applyFill="1" applyBorder="1" applyAlignment="1" applyProtection="1">
      <alignment horizontal="right"/>
    </xf>
    <xf numFmtId="170" fontId="3" fillId="8" borderId="26" xfId="5" applyNumberFormat="1" applyFont="1" applyFill="1" applyBorder="1" applyAlignment="1" applyProtection="1">
      <alignment horizontal="right"/>
    </xf>
    <xf numFmtId="170" fontId="3" fillId="8" borderId="26" xfId="4" applyNumberFormat="1" applyFont="1" applyFill="1" applyBorder="1" applyAlignment="1" applyProtection="1"/>
    <xf numFmtId="9" fontId="3" fillId="8" borderId="35" xfId="3" applyFont="1" applyFill="1" applyBorder="1" applyAlignment="1" applyProtection="1"/>
    <xf numFmtId="164" fontId="15" fillId="18" borderId="35" xfId="7" applyNumberFormat="1" applyBorder="1" applyAlignment="1" applyProtection="1">
      <alignment horizontal="right"/>
      <protection locked="0"/>
    </xf>
    <xf numFmtId="0" fontId="0" fillId="8" borderId="0" xfId="0" applyFill="1" applyProtection="1">
      <protection locked="0"/>
    </xf>
    <xf numFmtId="164" fontId="15" fillId="3" borderId="35" xfId="5" applyFont="1" applyFill="1" applyBorder="1" applyProtection="1">
      <protection locked="0"/>
    </xf>
    <xf numFmtId="164" fontId="0" fillId="3" borderId="16" xfId="5" applyFont="1" applyFill="1" applyBorder="1" applyProtection="1">
      <protection locked="0"/>
    </xf>
    <xf numFmtId="164" fontId="9" fillId="3" borderId="35" xfId="4" applyNumberFormat="1" applyFont="1" applyFill="1" applyBorder="1" applyAlignment="1" applyProtection="1">
      <alignment horizontal="right"/>
      <protection locked="0"/>
    </xf>
    <xf numFmtId="164" fontId="2" fillId="3" borderId="35" xfId="4" applyNumberFormat="1" applyFont="1" applyFill="1" applyBorder="1" applyAlignment="1" applyProtection="1">
      <alignment horizontal="right"/>
      <protection locked="0"/>
    </xf>
    <xf numFmtId="0" fontId="4" fillId="8" borderId="54" xfId="0" applyFont="1" applyFill="1" applyBorder="1"/>
    <xf numFmtId="164" fontId="15" fillId="3" borderId="16" xfId="5" applyFont="1" applyFill="1" applyBorder="1" applyProtection="1">
      <protection locked="0"/>
    </xf>
    <xf numFmtId="164" fontId="9" fillId="11" borderId="35" xfId="4" applyNumberFormat="1" applyFont="1" applyFill="1" applyBorder="1" applyAlignment="1" applyProtection="1">
      <alignment horizontal="right"/>
      <protection locked="0"/>
    </xf>
    <xf numFmtId="164" fontId="2" fillId="3" borderId="41" xfId="5" applyFont="1" applyFill="1" applyBorder="1" applyProtection="1">
      <protection locked="0"/>
    </xf>
    <xf numFmtId="164" fontId="2" fillId="3" borderId="38" xfId="5" applyFont="1" applyFill="1" applyBorder="1" applyProtection="1">
      <protection locked="0"/>
    </xf>
    <xf numFmtId="164" fontId="2" fillId="3" borderId="38" xfId="4" applyNumberFormat="1" applyFont="1" applyFill="1" applyBorder="1" applyProtection="1">
      <protection locked="0"/>
    </xf>
    <xf numFmtId="0" fontId="2" fillId="3" borderId="18" xfId="4" applyFont="1" applyFill="1" applyBorder="1" applyProtection="1">
      <protection locked="0"/>
    </xf>
    <xf numFmtId="0" fontId="2" fillId="3" borderId="0" xfId="4" applyFont="1" applyFill="1" applyBorder="1" applyProtection="1">
      <protection locked="0"/>
    </xf>
    <xf numFmtId="0" fontId="2" fillId="3" borderId="18" xfId="0" applyFont="1" applyFill="1" applyBorder="1" applyProtection="1">
      <protection locked="0"/>
    </xf>
    <xf numFmtId="0" fontId="2" fillId="3" borderId="0" xfId="0" applyFont="1" applyFill="1" applyProtection="1">
      <protection locked="0"/>
    </xf>
    <xf numFmtId="0" fontId="0" fillId="0" borderId="18" xfId="0" applyBorder="1" applyAlignment="1" applyProtection="1">
      <alignment wrapText="1"/>
      <protection locked="0"/>
    </xf>
    <xf numFmtId="164" fontId="2" fillId="3" borderId="26" xfId="5" applyFont="1" applyFill="1" applyBorder="1" applyProtection="1">
      <protection locked="0"/>
    </xf>
    <xf numFmtId="164" fontId="2" fillId="3" borderId="27" xfId="5" applyFont="1" applyFill="1" applyBorder="1" applyProtection="1">
      <protection locked="0"/>
    </xf>
    <xf numFmtId="170" fontId="3" fillId="8" borderId="26" xfId="4" applyNumberFormat="1" applyFont="1" applyFill="1" applyBorder="1" applyAlignment="1" applyProtection="1">
      <alignment horizontal="right"/>
    </xf>
    <xf numFmtId="170" fontId="3" fillId="8" borderId="27" xfId="4" applyNumberFormat="1" applyFont="1" applyFill="1" applyBorder="1" applyAlignment="1" applyProtection="1"/>
    <xf numFmtId="0" fontId="6" fillId="8" borderId="0" xfId="0" applyFont="1" applyFill="1" applyAlignment="1">
      <alignment vertical="center"/>
    </xf>
    <xf numFmtId="0" fontId="2" fillId="17" borderId="7" xfId="0" applyFont="1" applyFill="1" applyBorder="1" applyAlignment="1">
      <alignment vertical="center"/>
    </xf>
    <xf numFmtId="0" fontId="2" fillId="17" borderId="3" xfId="0" applyFont="1" applyFill="1" applyBorder="1" applyAlignment="1">
      <alignment horizontal="right" vertical="center"/>
    </xf>
    <xf numFmtId="0" fontId="2" fillId="17" borderId="22" xfId="0" applyFont="1" applyFill="1" applyBorder="1" applyAlignment="1">
      <alignment horizontal="right" vertical="center"/>
    </xf>
    <xf numFmtId="0" fontId="28" fillId="8" borderId="10" xfId="0" applyFont="1" applyFill="1" applyBorder="1" applyAlignment="1">
      <alignment horizontal="left" vertical="center"/>
    </xf>
    <xf numFmtId="0" fontId="48" fillId="11" borderId="0" xfId="0" applyFont="1" applyFill="1"/>
    <xf numFmtId="9" fontId="49" fillId="11" borderId="0" xfId="3" applyFont="1" applyFill="1" applyProtection="1"/>
    <xf numFmtId="167" fontId="4" fillId="15" borderId="31" xfId="1" applyNumberFormat="1" applyFont="1" applyFill="1" applyBorder="1" applyProtection="1"/>
    <xf numFmtId="167" fontId="11" fillId="9" borderId="20" xfId="1" applyNumberFormat="1" applyFont="1" applyFill="1" applyBorder="1" applyProtection="1"/>
    <xf numFmtId="164" fontId="11" fillId="9" borderId="10" xfId="5" applyFont="1" applyFill="1" applyBorder="1" applyProtection="1"/>
    <xf numFmtId="164" fontId="15" fillId="9" borderId="10" xfId="5" applyFont="1" applyFill="1" applyBorder="1" applyProtection="1"/>
    <xf numFmtId="0" fontId="8" fillId="17" borderId="24" xfId="0" applyFont="1" applyFill="1" applyBorder="1" applyAlignment="1">
      <alignment horizontal="right"/>
    </xf>
    <xf numFmtId="0" fontId="3" fillId="8" borderId="38" xfId="4" applyFont="1" applyFill="1" applyBorder="1" applyAlignment="1" applyProtection="1">
      <alignment horizontal="right" vertical="center"/>
    </xf>
    <xf numFmtId="4" fontId="6" fillId="8" borderId="28" xfId="1" applyNumberFormat="1" applyFont="1" applyFill="1" applyBorder="1" applyAlignment="1" applyProtection="1">
      <alignment horizontal="left" vertical="center"/>
    </xf>
    <xf numFmtId="4" fontId="6" fillId="8" borderId="30" xfId="1" applyNumberFormat="1" applyFont="1" applyFill="1" applyBorder="1" applyAlignment="1" applyProtection="1">
      <alignment horizontal="left" vertical="center"/>
    </xf>
    <xf numFmtId="0" fontId="4" fillId="15" borderId="25" xfId="0" applyFont="1" applyFill="1" applyBorder="1" applyProtection="1">
      <protection locked="0"/>
    </xf>
    <xf numFmtId="0" fontId="4" fillId="15" borderId="27" xfId="0" applyFont="1" applyFill="1" applyBorder="1" applyProtection="1">
      <protection locked="0"/>
    </xf>
    <xf numFmtId="0" fontId="4" fillId="15" borderId="26" xfId="0" applyFont="1" applyFill="1" applyBorder="1" applyProtection="1">
      <protection locked="0"/>
    </xf>
    <xf numFmtId="0" fontId="3" fillId="15" borderId="27" xfId="0" applyFont="1" applyFill="1" applyBorder="1" applyProtection="1">
      <protection locked="0"/>
    </xf>
    <xf numFmtId="167" fontId="5" fillId="15" borderId="31" xfId="1" applyNumberFormat="1" applyFont="1" applyFill="1" applyBorder="1" applyProtection="1">
      <protection locked="0"/>
    </xf>
    <xf numFmtId="0" fontId="9" fillId="11" borderId="42" xfId="0" applyFont="1" applyFill="1" applyBorder="1" applyProtection="1">
      <protection locked="0"/>
    </xf>
    <xf numFmtId="169" fontId="9" fillId="11" borderId="48" xfId="1" applyNumberFormat="1" applyFont="1" applyFill="1" applyBorder="1" applyAlignment="1" applyProtection="1">
      <alignment horizontal="right"/>
      <protection locked="0"/>
    </xf>
    <xf numFmtId="169" fontId="9" fillId="11" borderId="49" xfId="1" applyNumberFormat="1" applyFont="1" applyFill="1" applyBorder="1" applyAlignment="1" applyProtection="1">
      <alignment horizontal="right" wrapText="1"/>
      <protection locked="0"/>
    </xf>
    <xf numFmtId="0" fontId="43" fillId="8" borderId="60" xfId="0" applyFont="1" applyFill="1" applyBorder="1" applyAlignment="1">
      <alignment horizontal="left" vertical="center"/>
    </xf>
    <xf numFmtId="0" fontId="0" fillId="0" borderId="44" xfId="0" applyBorder="1"/>
    <xf numFmtId="0" fontId="59" fillId="0" borderId="0" xfId="0" applyFont="1"/>
    <xf numFmtId="0" fontId="10" fillId="0" borderId="0" xfId="0" applyFont="1"/>
    <xf numFmtId="0" fontId="10" fillId="0" borderId="0" xfId="0" applyFont="1" applyAlignment="1">
      <alignment wrapText="1"/>
    </xf>
    <xf numFmtId="0" fontId="10" fillId="0" borderId="58" xfId="0" applyFont="1" applyBorder="1" applyAlignment="1">
      <alignment horizontal="left" vertical="top" wrapText="1"/>
    </xf>
    <xf numFmtId="0" fontId="10" fillId="0" borderId="46" xfId="0" applyFont="1" applyBorder="1" applyAlignment="1">
      <alignment horizontal="left" vertical="top" wrapText="1"/>
    </xf>
    <xf numFmtId="0" fontId="10" fillId="0" borderId="59" xfId="0" applyFont="1" applyBorder="1" applyAlignment="1">
      <alignment horizontal="left" vertical="top" wrapText="1"/>
    </xf>
    <xf numFmtId="0" fontId="10" fillId="0" borderId="47" xfId="0" applyFont="1" applyBorder="1" applyAlignment="1">
      <alignment horizontal="left" vertical="top" wrapText="1"/>
    </xf>
    <xf numFmtId="0" fontId="10" fillId="0" borderId="58" xfId="0" applyFont="1" applyBorder="1" applyAlignment="1">
      <alignment horizontal="left" vertical="top" indent="2"/>
    </xf>
    <xf numFmtId="0" fontId="10" fillId="0" borderId="58" xfId="0" applyFont="1" applyBorder="1" applyAlignment="1">
      <alignment horizontal="left" indent="2"/>
    </xf>
    <xf numFmtId="0" fontId="10" fillId="0" borderId="46" xfId="0" applyFont="1" applyBorder="1" applyAlignment="1">
      <alignment horizontal="left" indent="2"/>
    </xf>
    <xf numFmtId="0" fontId="10" fillId="0" borderId="0" xfId="0" applyFont="1" applyAlignment="1">
      <alignment horizontal="left" vertical="top"/>
    </xf>
    <xf numFmtId="0" fontId="62" fillId="0" borderId="59" xfId="0" applyFont="1" applyBorder="1" applyAlignment="1">
      <alignment horizontal="left" vertical="top" wrapText="1"/>
    </xf>
    <xf numFmtId="0" fontId="10" fillId="0" borderId="0" xfId="0" applyFont="1" applyAlignment="1">
      <alignment horizontal="left" vertical="top" wrapText="1"/>
    </xf>
    <xf numFmtId="0" fontId="10" fillId="0" borderId="58" xfId="0" applyFont="1" applyBorder="1" applyAlignment="1">
      <alignment horizontal="left" vertical="top" wrapText="1" indent="1"/>
    </xf>
    <xf numFmtId="0" fontId="4" fillId="8" borderId="20" xfId="0" applyFont="1" applyFill="1" applyBorder="1" applyAlignment="1">
      <alignment vertical="top" wrapText="1"/>
    </xf>
    <xf numFmtId="0" fontId="4" fillId="8" borderId="10" xfId="0" applyFont="1" applyFill="1" applyBorder="1" applyAlignment="1">
      <alignment vertical="top" wrapText="1"/>
    </xf>
    <xf numFmtId="0" fontId="4" fillId="8" borderId="21" xfId="0" applyFont="1" applyFill="1" applyBorder="1" applyAlignment="1">
      <alignment vertical="top" wrapText="1"/>
    </xf>
    <xf numFmtId="0" fontId="64" fillId="0" borderId="0" xfId="11" applyFont="1"/>
    <xf numFmtId="0" fontId="64" fillId="22" borderId="0" xfId="11" applyFont="1" applyFill="1"/>
    <xf numFmtId="0" fontId="63" fillId="0" borderId="0" xfId="11"/>
    <xf numFmtId="0" fontId="65" fillId="0" borderId="0" xfId="11" applyFont="1" applyAlignment="1">
      <alignment horizontal="left"/>
    </xf>
    <xf numFmtId="0" fontId="66" fillId="0" borderId="0" xfId="11" applyFont="1" applyAlignment="1">
      <alignment vertical="top"/>
    </xf>
    <xf numFmtId="0" fontId="67" fillId="0" borderId="0" xfId="11" applyFont="1" applyAlignment="1">
      <alignment vertical="top"/>
    </xf>
    <xf numFmtId="0" fontId="65" fillId="0" borderId="0" xfId="11" applyFont="1"/>
    <xf numFmtId="0" fontId="63" fillId="0" borderId="8" xfId="11" applyBorder="1" applyAlignment="1">
      <alignment vertical="top"/>
    </xf>
    <xf numFmtId="0" fontId="63" fillId="0" borderId="8" xfId="11" applyBorder="1" applyAlignment="1">
      <alignment vertical="top" wrapText="1"/>
    </xf>
    <xf numFmtId="0" fontId="69" fillId="22" borderId="0" xfId="11" applyFont="1" applyFill="1"/>
    <xf numFmtId="0" fontId="11" fillId="0" borderId="18" xfId="0" applyFont="1" applyBorder="1"/>
    <xf numFmtId="0" fontId="63" fillId="0" borderId="8" xfId="11" applyBorder="1" applyAlignment="1">
      <alignment horizontal="left" vertical="top"/>
    </xf>
    <xf numFmtId="0" fontId="63" fillId="0" borderId="8" xfId="11" applyBorder="1" applyAlignment="1">
      <alignment horizontal="left"/>
    </xf>
    <xf numFmtId="9" fontId="0" fillId="0" borderId="28" xfId="0" applyNumberFormat="1" applyBorder="1"/>
    <xf numFmtId="9" fontId="0" fillId="0" borderId="45" xfId="0" applyNumberFormat="1" applyBorder="1"/>
    <xf numFmtId="9" fontId="0" fillId="0" borderId="8" xfId="0" applyNumberFormat="1" applyBorder="1"/>
    <xf numFmtId="9" fontId="0" fillId="0" borderId="59" xfId="0" applyNumberFormat="1" applyBorder="1"/>
    <xf numFmtId="0" fontId="70" fillId="0" borderId="0" xfId="0" applyFont="1"/>
    <xf numFmtId="0" fontId="68" fillId="0" borderId="8" xfId="0" applyFont="1" applyBorder="1" applyAlignment="1">
      <alignment vertical="top" wrapText="1"/>
    </xf>
    <xf numFmtId="0" fontId="70" fillId="21" borderId="8" xfId="11" applyFont="1" applyFill="1" applyBorder="1" applyAlignment="1">
      <alignment vertical="center"/>
    </xf>
    <xf numFmtId="0" fontId="70" fillId="21" borderId="8" xfId="11" applyFont="1" applyFill="1" applyBorder="1" applyAlignment="1">
      <alignment horizontal="left" vertical="center" wrapText="1"/>
    </xf>
    <xf numFmtId="0" fontId="64" fillId="21" borderId="8" xfId="11" applyFont="1" applyFill="1" applyBorder="1" applyAlignment="1">
      <alignment vertical="top" wrapText="1"/>
    </xf>
    <xf numFmtId="0" fontId="64" fillId="21" borderId="8" xfId="0" applyFont="1" applyFill="1" applyBorder="1" applyAlignment="1">
      <alignment vertical="top" wrapText="1"/>
    </xf>
    <xf numFmtId="0" fontId="63" fillId="3" borderId="8" xfId="11" applyFill="1" applyBorder="1" applyAlignment="1">
      <alignment vertical="top"/>
    </xf>
    <xf numFmtId="0" fontId="68" fillId="3" borderId="8" xfId="11" applyFont="1" applyFill="1" applyBorder="1" applyAlignment="1">
      <alignment vertical="top"/>
    </xf>
    <xf numFmtId="0" fontId="68" fillId="3" borderId="8" xfId="11" applyFont="1" applyFill="1" applyBorder="1" applyAlignment="1">
      <alignment vertical="top" wrapText="1"/>
    </xf>
    <xf numFmtId="0" fontId="0" fillId="0" borderId="66" xfId="0" applyBorder="1"/>
    <xf numFmtId="9" fontId="0" fillId="0" borderId="7" xfId="3" applyFont="1" applyBorder="1" applyProtection="1"/>
    <xf numFmtId="9" fontId="0" fillId="0" borderId="4" xfId="0" applyNumberFormat="1" applyBorder="1"/>
    <xf numFmtId="9" fontId="0" fillId="0" borderId="67" xfId="0" applyNumberFormat="1" applyBorder="1"/>
    <xf numFmtId="9" fontId="0" fillId="0" borderId="8" xfId="3" applyFont="1" applyBorder="1" applyProtection="1"/>
    <xf numFmtId="9" fontId="0" fillId="0" borderId="59" xfId="3" applyFont="1" applyBorder="1" applyProtection="1"/>
    <xf numFmtId="0" fontId="0" fillId="0" borderId="46" xfId="0" applyBorder="1"/>
    <xf numFmtId="9" fontId="0" fillId="0" borderId="32" xfId="3" applyFont="1" applyBorder="1" applyProtection="1"/>
    <xf numFmtId="9" fontId="0" fillId="0" borderId="47" xfId="3" applyFont="1" applyBorder="1" applyProtection="1"/>
    <xf numFmtId="0" fontId="72" fillId="0" borderId="0" xfId="12"/>
    <xf numFmtId="0" fontId="2" fillId="3" borderId="19" xfId="4" applyFont="1" applyFill="1" applyBorder="1" applyProtection="1">
      <protection locked="0"/>
    </xf>
    <xf numFmtId="0" fontId="2" fillId="3" borderId="0" xfId="4" applyFont="1" applyFill="1" applyProtection="1">
      <protection locked="0"/>
    </xf>
    <xf numFmtId="0" fontId="2" fillId="3" borderId="19" xfId="0" applyFont="1" applyFill="1" applyBorder="1" applyProtection="1">
      <protection locked="0"/>
    </xf>
    <xf numFmtId="0" fontId="2" fillId="3" borderId="20" xfId="0" applyFont="1" applyFill="1" applyBorder="1" applyProtection="1">
      <protection locked="0"/>
    </xf>
    <xf numFmtId="0" fontId="2" fillId="3" borderId="10" xfId="0" applyFont="1" applyFill="1" applyBorder="1" applyProtection="1">
      <protection locked="0"/>
    </xf>
    <xf numFmtId="0" fontId="2" fillId="3" borderId="21" xfId="0" applyFont="1" applyFill="1" applyBorder="1" applyProtection="1">
      <protection locked="0"/>
    </xf>
    <xf numFmtId="0" fontId="4" fillId="11" borderId="0" xfId="0" applyFont="1" applyFill="1" applyProtection="1">
      <protection locked="0"/>
    </xf>
    <xf numFmtId="0" fontId="25" fillId="3" borderId="22" xfId="0" applyFont="1" applyFill="1" applyBorder="1" applyAlignment="1" applyProtection="1">
      <alignment horizontal="center" vertical="center"/>
      <protection locked="0"/>
    </xf>
    <xf numFmtId="0" fontId="0" fillId="2" borderId="4" xfId="0" applyFill="1" applyBorder="1" applyProtection="1">
      <protection locked="0"/>
    </xf>
    <xf numFmtId="0" fontId="0" fillId="2" borderId="5" xfId="0" applyFill="1" applyBorder="1" applyProtection="1">
      <protection locked="0"/>
    </xf>
    <xf numFmtId="0" fontId="4" fillId="2" borderId="5" xfId="0" applyFont="1" applyFill="1" applyBorder="1" applyProtection="1">
      <protection locked="0"/>
    </xf>
    <xf numFmtId="0" fontId="0" fillId="2" borderId="9" xfId="0" applyFill="1" applyBorder="1" applyProtection="1">
      <protection locked="0"/>
    </xf>
    <xf numFmtId="0" fontId="7" fillId="0" borderId="7" xfId="0" applyFont="1" applyBorder="1" applyAlignment="1">
      <alignment horizontal="center" vertical="center"/>
    </xf>
    <xf numFmtId="0" fontId="32" fillId="0" borderId="7" xfId="0" applyFont="1" applyBorder="1" applyAlignment="1">
      <alignment horizontal="center" vertical="center"/>
    </xf>
    <xf numFmtId="0" fontId="3" fillId="8" borderId="3" xfId="0" applyFont="1" applyFill="1" applyBorder="1" applyProtection="1">
      <protection locked="0"/>
    </xf>
    <xf numFmtId="0" fontId="0" fillId="0" borderId="5" xfId="0" applyBorder="1"/>
    <xf numFmtId="0" fontId="8" fillId="2" borderId="3" xfId="0" applyFont="1" applyFill="1" applyBorder="1" applyAlignment="1">
      <alignment horizontal="center"/>
    </xf>
    <xf numFmtId="0" fontId="0" fillId="0" borderId="2" xfId="0" applyBorder="1" applyAlignment="1">
      <alignment horizontal="center"/>
    </xf>
    <xf numFmtId="0" fontId="10" fillId="2" borderId="2" xfId="0" applyFont="1" applyFill="1" applyBorder="1" applyAlignment="1">
      <alignment horizontal="center"/>
    </xf>
    <xf numFmtId="0" fontId="8" fillId="2" borderId="2" xfId="0" applyFont="1" applyFill="1" applyBorder="1" applyAlignment="1">
      <alignment horizontal="center"/>
    </xf>
    <xf numFmtId="0" fontId="0" fillId="23" borderId="0" xfId="0" applyFill="1"/>
    <xf numFmtId="0" fontId="0" fillId="23" borderId="6" xfId="0" applyFill="1" applyBorder="1"/>
    <xf numFmtId="0" fontId="8" fillId="23" borderId="0" xfId="0" applyFont="1" applyFill="1"/>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13" xfId="0" applyFill="1" applyBorder="1" applyAlignment="1" applyProtection="1">
      <alignment horizontal="center"/>
      <protection locked="0"/>
    </xf>
    <xf numFmtId="0" fontId="0" fillId="3" borderId="0" xfId="0" applyFill="1" applyAlignment="1" applyProtection="1">
      <alignment horizontal="center"/>
      <protection locked="0"/>
    </xf>
    <xf numFmtId="0" fontId="2" fillId="3" borderId="7" xfId="0" applyFont="1" applyFill="1" applyBorder="1" applyAlignment="1" applyProtection="1">
      <alignment wrapText="1"/>
      <protection locked="0"/>
    </xf>
    <xf numFmtId="0" fontId="3" fillId="8" borderId="6" xfId="0" applyFont="1" applyFill="1" applyBorder="1" applyProtection="1">
      <protection locked="0"/>
    </xf>
    <xf numFmtId="0" fontId="2" fillId="3" borderId="7" xfId="0" applyFont="1" applyFill="1" applyBorder="1" applyProtection="1">
      <protection locked="0"/>
    </xf>
    <xf numFmtId="0" fontId="2" fillId="3" borderId="2" xfId="0" applyFont="1" applyFill="1" applyBorder="1" applyProtection="1">
      <protection locked="0"/>
    </xf>
    <xf numFmtId="0" fontId="0" fillId="3" borderId="2" xfId="0" applyFill="1" applyBorder="1" applyAlignment="1" applyProtection="1">
      <alignment horizontal="left"/>
      <protection locked="0"/>
    </xf>
    <xf numFmtId="0" fontId="0" fillId="3" borderId="6" xfId="0" applyFill="1" applyBorder="1" applyAlignment="1" applyProtection="1">
      <alignment horizontal="left"/>
      <protection locked="0"/>
    </xf>
    <xf numFmtId="0" fontId="73" fillId="2" borderId="5" xfId="0" applyFont="1" applyFill="1" applyBorder="1" applyAlignment="1" applyProtection="1">
      <alignment horizontal="left" vertical="center" wrapText="1"/>
      <protection locked="0"/>
    </xf>
    <xf numFmtId="170" fontId="73" fillId="2" borderId="5" xfId="0" applyNumberFormat="1" applyFont="1" applyFill="1" applyBorder="1" applyAlignment="1" applyProtection="1">
      <alignment vertical="center" wrapText="1"/>
      <protection locked="0"/>
    </xf>
    <xf numFmtId="0" fontId="25" fillId="3" borderId="0" xfId="0" applyFont="1" applyFill="1" applyProtection="1">
      <protection locked="0"/>
    </xf>
    <xf numFmtId="0" fontId="0" fillId="9" borderId="8" xfId="0" applyFill="1" applyBorder="1" applyAlignment="1">
      <alignment vertical="center" wrapText="1"/>
    </xf>
    <xf numFmtId="0" fontId="25" fillId="9" borderId="8" xfId="0" applyFont="1" applyFill="1" applyBorder="1" applyAlignment="1">
      <alignment vertical="center"/>
    </xf>
    <xf numFmtId="0" fontId="6" fillId="8" borderId="4" xfId="0" applyFont="1" applyFill="1" applyBorder="1" applyAlignment="1" applyProtection="1">
      <alignment horizontal="center" vertical="center" wrapText="1"/>
      <protection locked="0"/>
    </xf>
    <xf numFmtId="0" fontId="6" fillId="8" borderId="8" xfId="0" applyFont="1" applyFill="1" applyBorder="1" applyAlignment="1" applyProtection="1">
      <alignment horizontal="center" vertical="center" wrapText="1"/>
      <protection locked="0"/>
    </xf>
    <xf numFmtId="170" fontId="3" fillId="15" borderId="25" xfId="5" applyNumberFormat="1" applyFont="1" applyFill="1" applyBorder="1" applyAlignment="1" applyProtection="1"/>
    <xf numFmtId="0" fontId="3" fillId="15" borderId="36" xfId="4" applyFont="1" applyFill="1" applyBorder="1" applyAlignment="1" applyProtection="1">
      <alignment horizontal="right" vertical="center"/>
    </xf>
    <xf numFmtId="170" fontId="3" fillId="15" borderId="26" xfId="5" applyNumberFormat="1" applyFont="1" applyFill="1" applyBorder="1" applyAlignment="1" applyProtection="1">
      <alignment horizontal="right"/>
    </xf>
    <xf numFmtId="0" fontId="3" fillId="15" borderId="38" xfId="4" applyFont="1" applyFill="1" applyBorder="1" applyAlignment="1" applyProtection="1">
      <alignment horizontal="right" vertical="center"/>
    </xf>
    <xf numFmtId="170" fontId="3" fillId="15" borderId="10" xfId="5" applyNumberFormat="1" applyFont="1" applyFill="1" applyBorder="1" applyAlignment="1" applyProtection="1">
      <alignment horizontal="right"/>
    </xf>
    <xf numFmtId="0" fontId="3" fillId="15" borderId="26" xfId="4" applyFont="1" applyFill="1" applyBorder="1" applyAlignment="1" applyProtection="1">
      <alignment horizontal="right" vertical="center"/>
    </xf>
    <xf numFmtId="164" fontId="2" fillId="0" borderId="38" xfId="5" applyFont="1" applyBorder="1" applyProtection="1">
      <protection locked="0"/>
    </xf>
    <xf numFmtId="0" fontId="2" fillId="0" borderId="19" xfId="0" applyFont="1" applyBorder="1" applyProtection="1">
      <protection locked="0"/>
    </xf>
    <xf numFmtId="0" fontId="2" fillId="11" borderId="0" xfId="0" applyFont="1" applyFill="1" applyProtection="1">
      <protection locked="0"/>
    </xf>
    <xf numFmtId="164" fontId="2" fillId="0" borderId="26" xfId="5" applyFont="1" applyFill="1" applyBorder="1" applyProtection="1">
      <protection locked="0"/>
    </xf>
    <xf numFmtId="164" fontId="2" fillId="0" borderId="26" xfId="5" applyFont="1" applyBorder="1" applyProtection="1">
      <protection locked="0"/>
    </xf>
    <xf numFmtId="164" fontId="2" fillId="0" borderId="27" xfId="5" applyFont="1" applyBorder="1" applyProtection="1">
      <protection locked="0"/>
    </xf>
    <xf numFmtId="164" fontId="2" fillId="0" borderId="41" xfId="5" applyFont="1" applyBorder="1" applyProtection="1">
      <protection locked="0"/>
    </xf>
    <xf numFmtId="0" fontId="2" fillId="0" borderId="20" xfId="0" applyFont="1" applyBorder="1" applyProtection="1">
      <protection locked="0"/>
    </xf>
    <xf numFmtId="0" fontId="2" fillId="0" borderId="10" xfId="0" applyFont="1" applyBorder="1" applyProtection="1">
      <protection locked="0"/>
    </xf>
    <xf numFmtId="0" fontId="2" fillId="0" borderId="21" xfId="0" applyFont="1" applyBorder="1" applyProtection="1">
      <protection locked="0"/>
    </xf>
    <xf numFmtId="4" fontId="6" fillId="8" borderId="45" xfId="1" applyNumberFormat="1" applyFont="1" applyFill="1" applyBorder="1" applyAlignment="1" applyProtection="1">
      <alignment horizontal="left" vertical="center"/>
    </xf>
    <xf numFmtId="0" fontId="34" fillId="0" borderId="47" xfId="0" applyFont="1" applyBorder="1" applyAlignment="1" applyProtection="1">
      <alignment horizontal="left" vertical="center" wrapText="1"/>
      <protection locked="0"/>
    </xf>
    <xf numFmtId="0" fontId="5" fillId="8" borderId="45" xfId="0" applyFont="1" applyFill="1" applyBorder="1" applyAlignment="1">
      <alignment horizontal="left" vertical="center"/>
    </xf>
    <xf numFmtId="10" fontId="3" fillId="8" borderId="47" xfId="0" applyNumberFormat="1" applyFont="1" applyFill="1" applyBorder="1" applyAlignment="1">
      <alignment vertical="center"/>
    </xf>
    <xf numFmtId="0" fontId="28" fillId="8" borderId="50" xfId="0" applyFont="1" applyFill="1" applyBorder="1" applyAlignment="1">
      <alignment horizontal="left" vertical="center"/>
    </xf>
    <xf numFmtId="0" fontId="35" fillId="16" borderId="66" xfId="0" applyFont="1" applyFill="1" applyBorder="1" applyAlignment="1">
      <alignment horizontal="right" vertical="center"/>
    </xf>
    <xf numFmtId="0" fontId="35" fillId="16" borderId="69" xfId="0" applyFont="1" applyFill="1" applyBorder="1" applyAlignment="1">
      <alignment horizontal="right" vertical="center"/>
    </xf>
    <xf numFmtId="0" fontId="7" fillId="3" borderId="53" xfId="0" applyFont="1" applyFill="1" applyBorder="1" applyAlignment="1" applyProtection="1">
      <alignment horizontal="center" vertical="center"/>
      <protection locked="0"/>
    </xf>
    <xf numFmtId="0" fontId="25" fillId="3" borderId="8" xfId="0" applyFont="1" applyFill="1" applyBorder="1" applyProtection="1">
      <protection locked="0"/>
    </xf>
    <xf numFmtId="0" fontId="0" fillId="9" borderId="8" xfId="0" applyFill="1" applyBorder="1" applyAlignment="1">
      <alignment horizontal="right" vertical="center" wrapText="1"/>
    </xf>
    <xf numFmtId="0" fontId="35" fillId="19" borderId="67" xfId="0" applyFont="1" applyFill="1" applyBorder="1" applyAlignment="1">
      <alignment vertical="center"/>
    </xf>
    <xf numFmtId="14" fontId="35" fillId="19" borderId="68" xfId="0" applyNumberFormat="1" applyFont="1" applyFill="1" applyBorder="1" applyAlignment="1">
      <alignment horizontal="left" vertical="center"/>
    </xf>
    <xf numFmtId="14" fontId="2" fillId="17" borderId="23" xfId="0" applyNumberFormat="1" applyFont="1" applyFill="1" applyBorder="1" applyAlignment="1">
      <alignment horizontal="left" vertical="center"/>
    </xf>
    <xf numFmtId="0" fontId="3" fillId="4" borderId="0" xfId="0" applyFont="1" applyFill="1" applyAlignment="1">
      <alignment horizontal="left"/>
    </xf>
    <xf numFmtId="0" fontId="2" fillId="0" borderId="35" xfId="0" applyFont="1" applyBorder="1" applyAlignment="1">
      <alignment horizontal="right"/>
    </xf>
    <xf numFmtId="170" fontId="29" fillId="12" borderId="35" xfId="0" applyNumberFormat="1" applyFont="1" applyFill="1" applyBorder="1" applyAlignment="1">
      <alignment horizontal="center"/>
    </xf>
    <xf numFmtId="170" fontId="0" fillId="0" borderId="35" xfId="5" applyNumberFormat="1" applyFont="1" applyBorder="1" applyAlignment="1" applyProtection="1">
      <alignment horizontal="center"/>
    </xf>
    <xf numFmtId="170" fontId="0" fillId="0" borderId="26" xfId="0" quotePrefix="1" applyNumberFormat="1" applyBorder="1" applyAlignment="1">
      <alignment horizontal="center"/>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74" fillId="0" borderId="0" xfId="0" applyFont="1" applyProtection="1">
      <protection locked="0"/>
    </xf>
    <xf numFmtId="169" fontId="75" fillId="0" borderId="0" xfId="0" applyNumberFormat="1" applyFont="1"/>
    <xf numFmtId="167" fontId="74" fillId="0" borderId="0" xfId="0" applyNumberFormat="1" applyFont="1" applyAlignment="1" applyProtection="1">
      <alignment horizontal="left"/>
      <protection locked="0"/>
    </xf>
    <xf numFmtId="167" fontId="13" fillId="0" borderId="0" xfId="0" applyNumberFormat="1" applyFont="1" applyAlignment="1" applyProtection="1">
      <alignment horizontal="center"/>
      <protection locked="0"/>
    </xf>
    <xf numFmtId="0" fontId="74" fillId="0" borderId="70" xfId="0" applyFont="1" applyBorder="1" applyProtection="1">
      <protection locked="0"/>
    </xf>
    <xf numFmtId="4" fontId="6" fillId="8" borderId="72" xfId="1" applyNumberFormat="1" applyFont="1" applyFill="1" applyBorder="1" applyAlignment="1" applyProtection="1">
      <alignment horizontal="left" vertical="center"/>
    </xf>
    <xf numFmtId="0" fontId="43" fillId="8" borderId="71" xfId="0" applyFont="1" applyFill="1" applyBorder="1" applyAlignment="1">
      <alignment horizontal="left" vertical="center"/>
    </xf>
    <xf numFmtId="0" fontId="43" fillId="8" borderId="29" xfId="0" applyFont="1" applyFill="1" applyBorder="1" applyAlignment="1">
      <alignment horizontal="left" vertical="center"/>
    </xf>
    <xf numFmtId="4" fontId="6" fillId="8" borderId="73" xfId="1" applyNumberFormat="1" applyFont="1" applyFill="1" applyBorder="1" applyAlignment="1" applyProtection="1">
      <alignment horizontal="left" vertical="center"/>
    </xf>
    <xf numFmtId="0" fontId="77" fillId="8" borderId="19" xfId="0" applyFont="1" applyFill="1" applyBorder="1" applyAlignment="1">
      <alignment horizontal="right" vertical="center"/>
    </xf>
    <xf numFmtId="0" fontId="3" fillId="8" borderId="25" xfId="0" applyFont="1" applyFill="1" applyBorder="1" applyAlignment="1">
      <alignment horizontal="right"/>
    </xf>
    <xf numFmtId="0" fontId="3" fillId="8" borderId="27" xfId="0" applyFont="1" applyFill="1" applyBorder="1" applyAlignment="1">
      <alignment horizontal="right"/>
    </xf>
    <xf numFmtId="0" fontId="3" fillId="8" borderId="26" xfId="0" applyFont="1" applyFill="1" applyBorder="1" applyAlignment="1">
      <alignment horizontal="right"/>
    </xf>
    <xf numFmtId="0" fontId="3" fillId="8" borderId="35" xfId="0" applyFont="1" applyFill="1" applyBorder="1" applyAlignment="1">
      <alignment horizontal="right"/>
    </xf>
    <xf numFmtId="0" fontId="7" fillId="3" borderId="74" xfId="0" applyFont="1" applyFill="1" applyBorder="1" applyAlignment="1" applyProtection="1">
      <alignment horizontal="center" vertical="center"/>
      <protection locked="0"/>
    </xf>
    <xf numFmtId="0" fontId="7" fillId="3" borderId="50"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5" fillId="8" borderId="16" xfId="0" applyFont="1" applyFill="1" applyBorder="1" applyAlignment="1">
      <alignment horizontal="left" vertical="top" wrapText="1"/>
    </xf>
    <xf numFmtId="0" fontId="5" fillId="8" borderId="20" xfId="0" applyFont="1" applyFill="1" applyBorder="1" applyAlignment="1">
      <alignment horizontal="left" vertical="top" wrapText="1"/>
    </xf>
    <xf numFmtId="0" fontId="33" fillId="15" borderId="0" xfId="0" applyFont="1" applyFill="1" applyAlignment="1">
      <alignment horizontal="center" vertical="center"/>
    </xf>
    <xf numFmtId="0" fontId="33" fillId="15" borderId="10" xfId="0" applyFont="1" applyFill="1" applyBorder="1" applyAlignment="1">
      <alignment horizontal="center" vertical="center"/>
    </xf>
    <xf numFmtId="0" fontId="3" fillId="8" borderId="18" xfId="0" applyFont="1" applyFill="1" applyBorder="1" applyAlignment="1">
      <alignment horizontal="right"/>
    </xf>
    <xf numFmtId="0" fontId="57" fillId="8" borderId="11" xfId="0" applyFont="1" applyFill="1" applyBorder="1" applyAlignment="1" applyProtection="1">
      <alignment horizontal="left" vertical="center"/>
      <protection locked="0"/>
    </xf>
    <xf numFmtId="0" fontId="57" fillId="8" borderId="56" xfId="0" applyFont="1" applyFill="1" applyBorder="1" applyAlignment="1" applyProtection="1">
      <alignment horizontal="left" vertical="center"/>
      <protection locked="0"/>
    </xf>
    <xf numFmtId="0" fontId="3" fillId="15" borderId="35" xfId="0" applyFont="1" applyFill="1" applyBorder="1" applyAlignment="1">
      <alignment horizontal="right"/>
    </xf>
    <xf numFmtId="0" fontId="3" fillId="15" borderId="25" xfId="0" applyFont="1" applyFill="1" applyBorder="1" applyAlignment="1">
      <alignment horizontal="right"/>
    </xf>
    <xf numFmtId="0" fontId="3" fillId="15" borderId="26" xfId="0" applyFont="1" applyFill="1" applyBorder="1" applyAlignment="1">
      <alignment horizontal="right"/>
    </xf>
    <xf numFmtId="0" fontId="8" fillId="11" borderId="55" xfId="0" applyFont="1" applyFill="1" applyBorder="1" applyAlignment="1">
      <alignment horizontal="left"/>
    </xf>
    <xf numFmtId="0" fontId="8" fillId="11" borderId="61" xfId="0" applyFont="1" applyFill="1" applyBorder="1" applyAlignment="1">
      <alignment horizontal="left"/>
    </xf>
    <xf numFmtId="0" fontId="8" fillId="11" borderId="62" xfId="0" applyFont="1" applyFill="1" applyBorder="1" applyAlignment="1">
      <alignment horizontal="left"/>
    </xf>
    <xf numFmtId="0" fontId="33" fillId="8" borderId="0" xfId="0" applyFont="1" applyFill="1" applyAlignment="1">
      <alignment horizontal="center" vertical="center"/>
    </xf>
    <xf numFmtId="165" fontId="60" fillId="21" borderId="0" xfId="0" applyNumberFormat="1" applyFont="1" applyFill="1" applyAlignment="1" applyProtection="1">
      <alignment horizontal="center"/>
      <protection locked="0"/>
    </xf>
    <xf numFmtId="0" fontId="58" fillId="8" borderId="31" xfId="0" applyFont="1" applyFill="1" applyBorder="1" applyAlignment="1" applyProtection="1">
      <alignment horizontal="center" vertical="center"/>
      <protection locked="0"/>
    </xf>
    <xf numFmtId="0" fontId="58" fillId="8" borderId="50" xfId="0" applyFont="1" applyFill="1" applyBorder="1" applyAlignment="1" applyProtection="1">
      <alignment horizontal="center" vertical="center"/>
      <protection locked="0"/>
    </xf>
    <xf numFmtId="0" fontId="58" fillId="8" borderId="54" xfId="0" applyFont="1" applyFill="1" applyBorder="1" applyAlignment="1" applyProtection="1">
      <alignment horizontal="center" vertical="center"/>
      <protection locked="0"/>
    </xf>
    <xf numFmtId="0" fontId="76" fillId="0" borderId="0" xfId="0" applyFont="1" applyAlignment="1" applyProtection="1">
      <alignment horizontal="center"/>
      <protection locked="0"/>
    </xf>
    <xf numFmtId="0" fontId="42" fillId="15" borderId="4" xfId="0" applyFont="1" applyFill="1" applyBorder="1" applyAlignment="1">
      <alignment horizontal="center" vertical="center"/>
    </xf>
    <xf numFmtId="0" fontId="42" fillId="15" borderId="9" xfId="0" applyFont="1" applyFill="1" applyBorder="1" applyAlignment="1">
      <alignment horizontal="center" vertical="center"/>
    </xf>
    <xf numFmtId="0" fontId="25" fillId="9" borderId="8" xfId="0" applyFont="1" applyFill="1" applyBorder="1" applyAlignment="1">
      <alignment horizontal="right" vertical="center"/>
    </xf>
    <xf numFmtId="0" fontId="3" fillId="15" borderId="4" xfId="0" applyFont="1" applyFill="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3" fillId="15" borderId="8" xfId="0" applyFont="1" applyFill="1" applyBorder="1" applyAlignment="1">
      <alignment horizontal="center"/>
    </xf>
    <xf numFmtId="0" fontId="2" fillId="2" borderId="2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wrapText="1"/>
      <protection locked="0"/>
    </xf>
    <xf numFmtId="0" fontId="33" fillId="15" borderId="0" xfId="0" applyFont="1" applyFill="1" applyAlignment="1">
      <alignment horizontal="center"/>
    </xf>
    <xf numFmtId="0" fontId="2" fillId="9" borderId="13" xfId="0" applyFont="1" applyFill="1" applyBorder="1" applyAlignment="1">
      <alignment horizontal="right" vertical="center"/>
    </xf>
    <xf numFmtId="0" fontId="3" fillId="8" borderId="65" xfId="0" applyFont="1" applyFill="1" applyBorder="1" applyAlignment="1">
      <alignment horizontal="center" vertical="top" wrapText="1"/>
    </xf>
    <xf numFmtId="0" fontId="3" fillId="8" borderId="49" xfId="0" applyFont="1" applyFill="1" applyBorder="1" applyAlignment="1">
      <alignment horizontal="center" vertical="top" wrapText="1"/>
    </xf>
    <xf numFmtId="0" fontId="3" fillId="8" borderId="16"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8" fillId="20" borderId="63" xfId="0" applyFont="1" applyFill="1" applyBorder="1" applyAlignment="1">
      <alignment horizontal="center" vertical="center" wrapText="1"/>
    </xf>
    <xf numFmtId="0" fontId="8" fillId="20" borderId="64" xfId="0" applyFont="1" applyFill="1" applyBorder="1" applyAlignment="1">
      <alignment horizontal="center" vertical="center" wrapText="1"/>
    </xf>
    <xf numFmtId="0" fontId="8" fillId="20" borderId="65" xfId="0" applyFont="1" applyFill="1" applyBorder="1" applyAlignment="1">
      <alignment horizontal="center" vertical="center"/>
    </xf>
    <xf numFmtId="0" fontId="8" fillId="20" borderId="49" xfId="0" applyFont="1" applyFill="1" applyBorder="1" applyAlignment="1">
      <alignment horizontal="center" vertical="center"/>
    </xf>
    <xf numFmtId="0" fontId="10" fillId="19" borderId="58" xfId="0" quotePrefix="1" applyFont="1" applyFill="1" applyBorder="1" applyAlignment="1">
      <alignment horizontal="center" vertical="center"/>
    </xf>
    <xf numFmtId="0" fontId="10" fillId="19" borderId="59" xfId="0" quotePrefix="1" applyFont="1" applyFill="1" applyBorder="1" applyAlignment="1">
      <alignment horizontal="center" vertical="center"/>
    </xf>
    <xf numFmtId="0" fontId="10" fillId="19" borderId="46" xfId="0" quotePrefix="1" applyFont="1" applyFill="1" applyBorder="1" applyAlignment="1">
      <alignment horizontal="center" vertical="center"/>
    </xf>
    <xf numFmtId="0" fontId="10" fillId="19" borderId="47" xfId="0" quotePrefix="1" applyFont="1" applyFill="1" applyBorder="1" applyAlignment="1">
      <alignment horizontal="center" vertical="center"/>
    </xf>
    <xf numFmtId="0" fontId="10" fillId="19" borderId="58" xfId="0" applyFont="1" applyFill="1" applyBorder="1" applyAlignment="1">
      <alignment horizontal="center" vertical="center"/>
    </xf>
    <xf numFmtId="0" fontId="10" fillId="19" borderId="59" xfId="0" applyFont="1" applyFill="1" applyBorder="1" applyAlignment="1">
      <alignment horizontal="center" vertical="center"/>
    </xf>
    <xf numFmtId="0" fontId="0" fillId="0" borderId="18" xfId="0" applyBorder="1" applyAlignment="1">
      <alignment horizontal="left" vertical="top" wrapText="1"/>
    </xf>
    <xf numFmtId="0" fontId="0" fillId="0" borderId="0" xfId="0" applyAlignment="1">
      <alignment horizontal="left" vertical="top" wrapText="1"/>
    </xf>
    <xf numFmtId="0" fontId="70" fillId="0" borderId="0" xfId="11" applyFont="1" applyAlignment="1">
      <alignment horizontal="left"/>
    </xf>
    <xf numFmtId="0" fontId="28" fillId="11" borderId="16" xfId="0" applyFont="1" applyFill="1" applyBorder="1" applyAlignment="1">
      <alignment horizontal="center" vertical="center"/>
    </xf>
    <xf numFmtId="0" fontId="28" fillId="11" borderId="11" xfId="0" applyFont="1" applyFill="1" applyBorder="1" applyAlignment="1">
      <alignment horizontal="center" vertical="center"/>
    </xf>
    <xf numFmtId="0" fontId="28" fillId="11" borderId="17" xfId="0" applyFont="1" applyFill="1" applyBorder="1" applyAlignment="1">
      <alignment horizontal="center" vertical="center"/>
    </xf>
    <xf numFmtId="0" fontId="28" fillId="11" borderId="18" xfId="0" applyFont="1" applyFill="1" applyBorder="1" applyAlignment="1">
      <alignment horizontal="center" vertical="center"/>
    </xf>
    <xf numFmtId="0" fontId="28" fillId="11" borderId="0" xfId="0" applyFont="1" applyFill="1" applyAlignment="1">
      <alignment horizontal="center" vertical="center"/>
    </xf>
    <xf numFmtId="0" fontId="28" fillId="11" borderId="19" xfId="0" applyFont="1" applyFill="1" applyBorder="1" applyAlignment="1">
      <alignment horizontal="center" vertical="center"/>
    </xf>
    <xf numFmtId="0" fontId="28" fillId="11" borderId="20" xfId="0" applyFont="1" applyFill="1" applyBorder="1" applyAlignment="1">
      <alignment horizontal="center" vertical="center"/>
    </xf>
    <xf numFmtId="0" fontId="28" fillId="11" borderId="10" xfId="0" applyFont="1" applyFill="1" applyBorder="1" applyAlignment="1">
      <alignment horizontal="center" vertical="center"/>
    </xf>
    <xf numFmtId="0" fontId="28" fillId="11" borderId="21" xfId="0" applyFont="1" applyFill="1" applyBorder="1" applyAlignment="1">
      <alignment horizontal="center" vertical="center"/>
    </xf>
    <xf numFmtId="165" fontId="2" fillId="0" borderId="0" xfId="0" applyNumberFormat="1" applyFont="1" applyAlignment="1">
      <alignment horizontal="center"/>
    </xf>
    <xf numFmtId="0" fontId="3" fillId="4" borderId="0" xfId="0" applyFont="1" applyFill="1" applyAlignment="1">
      <alignment horizontal="left"/>
    </xf>
    <xf numFmtId="0" fontId="8" fillId="6" borderId="14" xfId="0" applyFont="1" applyFill="1" applyBorder="1" applyAlignment="1">
      <alignment horizontal="left"/>
    </xf>
    <xf numFmtId="0" fontId="0" fillId="6" borderId="12" xfId="0" applyFill="1" applyBorder="1"/>
    <xf numFmtId="0" fontId="0" fillId="6" borderId="15" xfId="0" applyFill="1" applyBorder="1"/>
    <xf numFmtId="0" fontId="2" fillId="6" borderId="16" xfId="0" applyFont="1" applyFill="1" applyBorder="1" applyAlignment="1">
      <alignment horizontal="left"/>
    </xf>
    <xf numFmtId="0" fontId="2" fillId="6" borderId="11" xfId="0" applyFont="1" applyFill="1" applyBorder="1" applyAlignment="1">
      <alignment horizontal="left"/>
    </xf>
    <xf numFmtId="0" fontId="2" fillId="6" borderId="17" xfId="0" applyFont="1" applyFill="1" applyBorder="1" applyAlignment="1">
      <alignment horizontal="left"/>
    </xf>
    <xf numFmtId="0" fontId="2" fillId="6" borderId="20" xfId="0" applyFont="1" applyFill="1" applyBorder="1" applyAlignment="1">
      <alignment horizontal="left"/>
    </xf>
    <xf numFmtId="0" fontId="2" fillId="6" borderId="10" xfId="0" applyFont="1" applyFill="1" applyBorder="1" applyAlignment="1">
      <alignment horizontal="left"/>
    </xf>
    <xf numFmtId="0" fontId="2" fillId="6" borderId="21" xfId="0" applyFont="1" applyFill="1" applyBorder="1" applyAlignment="1">
      <alignment horizontal="left"/>
    </xf>
    <xf numFmtId="0" fontId="27" fillId="0" borderId="0" xfId="0" applyFont="1" applyAlignment="1">
      <alignment horizontal="left" vertical="center"/>
    </xf>
    <xf numFmtId="0" fontId="2" fillId="0" borderId="25" xfId="0" applyFont="1" applyBorder="1" applyAlignment="1">
      <alignment horizontal="right"/>
    </xf>
    <xf numFmtId="0" fontId="2" fillId="0" borderId="27" xfId="0" applyFont="1" applyBorder="1" applyAlignment="1">
      <alignment horizontal="right"/>
    </xf>
    <xf numFmtId="0" fontId="2" fillId="0" borderId="26" xfId="0" applyFont="1" applyBorder="1" applyAlignment="1">
      <alignment horizontal="right"/>
    </xf>
    <xf numFmtId="164" fontId="30" fillId="13" borderId="0" xfId="5" quotePrefix="1" applyFont="1" applyFill="1" applyBorder="1" applyAlignment="1" applyProtection="1">
      <alignment horizontal="center"/>
    </xf>
    <xf numFmtId="164" fontId="30" fillId="13" borderId="0" xfId="5" applyFont="1" applyFill="1" applyBorder="1" applyAlignment="1" applyProtection="1">
      <alignment horizontal="center"/>
    </xf>
    <xf numFmtId="0" fontId="2" fillId="0" borderId="35" xfId="0" applyFont="1" applyBorder="1" applyAlignment="1">
      <alignment horizontal="right"/>
    </xf>
    <xf numFmtId="164" fontId="0" fillId="0" borderId="35" xfId="5" quotePrefix="1" applyFont="1" applyBorder="1" applyAlignment="1" applyProtection="1">
      <alignment horizontal="center"/>
    </xf>
    <xf numFmtId="164" fontId="0" fillId="0" borderId="35" xfId="5" applyFont="1" applyBorder="1" applyAlignment="1" applyProtection="1">
      <alignment horizontal="center"/>
    </xf>
    <xf numFmtId="170" fontId="0" fillId="0" borderId="25" xfId="0" applyNumberFormat="1" applyBorder="1" applyAlignment="1">
      <alignment horizontal="center"/>
    </xf>
    <xf numFmtId="170" fontId="0" fillId="0" borderId="27" xfId="0" applyNumberFormat="1" applyBorder="1" applyAlignment="1">
      <alignment horizontal="center"/>
    </xf>
    <xf numFmtId="170" fontId="0" fillId="0" borderId="26" xfId="0" applyNumberFormat="1" applyBorder="1" applyAlignment="1">
      <alignment horizontal="center"/>
    </xf>
    <xf numFmtId="164" fontId="29" fillId="12" borderId="25" xfId="5" quotePrefix="1" applyFont="1" applyFill="1" applyBorder="1" applyAlignment="1" applyProtection="1">
      <alignment horizontal="center"/>
    </xf>
    <xf numFmtId="164" fontId="29" fillId="12" borderId="27" xfId="5" quotePrefix="1" applyFont="1" applyFill="1" applyBorder="1" applyAlignment="1" applyProtection="1">
      <alignment horizontal="center"/>
    </xf>
    <xf numFmtId="164" fontId="29" fillId="12" borderId="26" xfId="5" quotePrefix="1" applyFont="1" applyFill="1" applyBorder="1" applyAlignment="1" applyProtection="1">
      <alignment horizontal="center"/>
    </xf>
    <xf numFmtId="170" fontId="0" fillId="0" borderId="35" xfId="5" applyNumberFormat="1" applyFont="1" applyBorder="1" applyAlignment="1" applyProtection="1">
      <alignment horizontal="center"/>
    </xf>
    <xf numFmtId="170" fontId="0" fillId="0" borderId="25" xfId="0" quotePrefix="1" applyNumberFormat="1" applyBorder="1" applyAlignment="1">
      <alignment horizontal="center"/>
    </xf>
    <xf numFmtId="170" fontId="0" fillId="0" borderId="27" xfId="0" quotePrefix="1" applyNumberFormat="1" applyBorder="1" applyAlignment="1">
      <alignment horizontal="center"/>
    </xf>
    <xf numFmtId="170" fontId="0" fillId="0" borderId="26" xfId="0" quotePrefix="1" applyNumberFormat="1" applyBorder="1" applyAlignment="1">
      <alignment horizontal="center"/>
    </xf>
    <xf numFmtId="170" fontId="29" fillId="12" borderId="35" xfId="0" applyNumberFormat="1" applyFont="1" applyFill="1" applyBorder="1" applyAlignment="1">
      <alignment horizontal="center"/>
    </xf>
    <xf numFmtId="170" fontId="29" fillId="12" borderId="0" xfId="0" applyNumberFormat="1" applyFont="1" applyFill="1" applyAlignment="1">
      <alignment horizontal="center"/>
    </xf>
    <xf numFmtId="4" fontId="29" fillId="12" borderId="25" xfId="0" applyNumberFormat="1" applyFont="1" applyFill="1" applyBorder="1" applyAlignment="1">
      <alignment horizontal="center"/>
    </xf>
    <xf numFmtId="4" fontId="29" fillId="12" borderId="27" xfId="0" applyNumberFormat="1" applyFont="1" applyFill="1" applyBorder="1" applyAlignment="1">
      <alignment horizontal="center"/>
    </xf>
    <xf numFmtId="4" fontId="29" fillId="12" borderId="26" xfId="0" applyNumberFormat="1" applyFont="1" applyFill="1" applyBorder="1" applyAlignment="1">
      <alignment horizontal="center"/>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7" fillId="0" borderId="3" xfId="0" applyFont="1" applyBorder="1" applyAlignment="1">
      <alignment horizontal="center"/>
    </xf>
    <xf numFmtId="0" fontId="7" fillId="0" borderId="7" xfId="0" applyFont="1" applyBorder="1" applyAlignment="1">
      <alignment horizontal="center"/>
    </xf>
    <xf numFmtId="0" fontId="32" fillId="0" borderId="3" xfId="0" applyFont="1" applyBorder="1" applyAlignment="1">
      <alignment horizontal="center"/>
    </xf>
    <xf numFmtId="0" fontId="32" fillId="0" borderId="7" xfId="0" applyFont="1" applyBorder="1" applyAlignment="1">
      <alignment horizontal="center"/>
    </xf>
    <xf numFmtId="0" fontId="33" fillId="4" borderId="0" xfId="0" applyFont="1" applyFill="1" applyAlignment="1">
      <alignment horizontal="center"/>
    </xf>
    <xf numFmtId="0" fontId="2" fillId="9" borderId="13" xfId="0" applyFont="1" applyFill="1" applyBorder="1" applyAlignment="1">
      <alignment horizontal="left" vertical="center"/>
    </xf>
    <xf numFmtId="0" fontId="2" fillId="2" borderId="14" xfId="0" applyFont="1" applyFill="1" applyBorder="1" applyAlignment="1">
      <alignment horizontal="center" wrapText="1"/>
    </xf>
    <xf numFmtId="0" fontId="2" fillId="2" borderId="12" xfId="0" applyFont="1" applyFill="1" applyBorder="1" applyAlignment="1">
      <alignment horizontal="center" wrapText="1"/>
    </xf>
    <xf numFmtId="0" fontId="2" fillId="2" borderId="15" xfId="0" applyFont="1" applyFill="1" applyBorder="1" applyAlignment="1">
      <alignment horizontal="center" wrapText="1"/>
    </xf>
  </cellXfs>
  <cellStyles count="13">
    <cellStyle name="20% - Accent1" xfId="7" builtinId="30"/>
    <cellStyle name="Accent3" xfId="4" builtinId="37"/>
    <cellStyle name="Comma" xfId="1" builtinId="3"/>
    <cellStyle name="Comma 2" xfId="10" xr:uid="{AC304954-A542-4A86-9E52-955EBE2C3D86}"/>
    <cellStyle name="Currency" xfId="5" builtinId="4"/>
    <cellStyle name="Hyperlink" xfId="12" builtinId="8"/>
    <cellStyle name="Normal" xfId="0" builtinId="0"/>
    <cellStyle name="Normal 2" xfId="11" xr:uid="{729154F2-2692-4491-914B-CE2DE5392011}"/>
    <cellStyle name="Percent" xfId="3" builtinId="5"/>
    <cellStyle name="Procent 2" xfId="2" xr:uid="{00000000-0005-0000-0000-000003000000}"/>
    <cellStyle name="Valuta 2" xfId="6" xr:uid="{00000000-0005-0000-0000-000030000000}"/>
    <cellStyle name="Valuta 2 2" xfId="9" xr:uid="{FC94C902-2673-4E84-B6FB-3607DCAA7EB2}"/>
    <cellStyle name="Valuta 3" xfId="8" xr:uid="{6156A747-AB01-4F5B-BB40-55E633042AC2}"/>
  </cellStyles>
  <dxfs count="4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2" formatCode=";;;"/>
    </dxf>
    <dxf>
      <font>
        <color rgb="FF006100"/>
      </font>
      <fill>
        <patternFill>
          <bgColor rgb="FFC6EFCE"/>
        </patternFill>
      </fill>
    </dxf>
    <dxf>
      <numFmt numFmtId="172" formatCode=";;;"/>
    </dxf>
    <dxf>
      <numFmt numFmtId="172" formatCode=";;;"/>
    </dxf>
    <dxf>
      <font>
        <color rgb="FF006100"/>
      </font>
      <fill>
        <patternFill>
          <bgColor rgb="FFC6EFCE"/>
        </patternFill>
      </fill>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numFmt numFmtId="172" formatCode=";;;"/>
    </dxf>
    <dxf>
      <font>
        <color rgb="FF006100"/>
      </font>
      <fill>
        <patternFill>
          <bgColor rgb="FFC6EFCE"/>
        </patternFill>
      </fill>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numFmt numFmtId="172" formatCode=";;;"/>
    </dxf>
    <dxf>
      <font>
        <color rgb="FF006100"/>
      </font>
      <fill>
        <patternFill>
          <bgColor rgb="FFC6EFCE"/>
        </patternFill>
      </fill>
    </dxf>
    <dxf>
      <numFmt numFmtId="172" formatCode=";;;"/>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92D05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FFFF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92D05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92D05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90033"/>
      </font>
      <fill>
        <patternFill>
          <bgColor rgb="FFFFCCCC"/>
        </patternFill>
      </fill>
    </dxf>
    <dxf>
      <font>
        <color rgb="FF285644"/>
      </font>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b/>
        <i val="0"/>
        <color theme="0"/>
      </font>
      <fill>
        <patternFill>
          <bgColor rgb="FF285644"/>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FF0000"/>
        </patternFill>
      </fill>
    </dxf>
    <dxf>
      <fill>
        <patternFill>
          <bgColor rgb="FFFF0000"/>
        </patternFill>
      </fill>
    </dxf>
    <dxf>
      <fill>
        <patternFill>
          <bgColor rgb="FFCC0000"/>
        </patternFill>
      </fill>
    </dxf>
    <dxf>
      <fill>
        <patternFill>
          <bgColor rgb="FFCC0000"/>
        </patternFill>
      </fill>
    </dxf>
    <dxf>
      <fill>
        <patternFill>
          <bgColor rgb="FFFF0000"/>
        </patternFill>
      </fill>
    </dxf>
    <dxf>
      <fill>
        <patternFill>
          <bgColor rgb="FFFF0000"/>
        </patternFill>
      </fill>
    </dxf>
    <dxf>
      <font>
        <color rgb="FF285644"/>
      </font>
    </dxf>
    <dxf>
      <fill>
        <patternFill>
          <bgColor rgb="FFCC0000"/>
        </patternFill>
      </fill>
    </dxf>
    <dxf>
      <fill>
        <patternFill>
          <bgColor rgb="FFCC0000"/>
        </patternFill>
      </fill>
    </dxf>
    <dxf>
      <font>
        <color rgb="FF285644"/>
      </font>
    </dxf>
    <dxf>
      <fill>
        <patternFill>
          <bgColor rgb="FFFF0000"/>
        </patternFill>
      </fill>
    </dxf>
    <dxf>
      <fill>
        <patternFill>
          <bgColor rgb="FFFF0000"/>
        </patternFill>
      </fill>
    </dxf>
    <dxf>
      <fill>
        <patternFill>
          <bgColor rgb="FFCC0000"/>
        </patternFill>
      </fill>
    </dxf>
    <dxf>
      <fill>
        <patternFill>
          <bgColor rgb="FFCC0000"/>
        </patternFill>
      </fill>
    </dxf>
    <dxf>
      <fill>
        <patternFill>
          <bgColor rgb="FFFF0000"/>
        </patternFill>
      </fill>
    </dxf>
    <dxf>
      <fill>
        <patternFill>
          <bgColor rgb="FFFF0000"/>
        </patternFill>
      </fill>
    </dxf>
    <dxf>
      <font>
        <color theme="9" tint="-0.24994659260841701"/>
      </font>
    </dxf>
    <dxf>
      <font>
        <color theme="9" tint="-0.24994659260841701"/>
      </font>
    </dxf>
    <dxf>
      <fill>
        <patternFill>
          <bgColor rgb="FFCC0000"/>
        </patternFill>
      </fill>
    </dxf>
    <dxf>
      <fill>
        <patternFill>
          <bgColor rgb="FFCC0000"/>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C00000"/>
        </patternFill>
      </fill>
    </dxf>
    <dxf>
      <fill>
        <patternFill>
          <bgColor rgb="FFC00000"/>
        </patternFill>
      </fill>
    </dxf>
  </dxfs>
  <tableStyles count="0" defaultTableStyle="TableStyleMedium9" defaultPivotStyle="PivotStyleLight16"/>
  <colors>
    <mruColors>
      <color rgb="FF548235"/>
      <color rgb="FFFF9999"/>
      <color rgb="FF008000"/>
      <color rgb="FFFFC7CE"/>
      <color rgb="FF285644"/>
      <color rgb="FFCC0000"/>
      <color rgb="FFFFFFFF"/>
      <color rgb="FF006100"/>
      <color rgb="FF9C0006"/>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190500</xdr:colOff>
      <xdr:row>6</xdr:row>
      <xdr:rowOff>104319</xdr:rowOff>
    </xdr:from>
    <xdr:to>
      <xdr:col>7</xdr:col>
      <xdr:colOff>920750</xdr:colOff>
      <xdr:row>11</xdr:row>
      <xdr:rowOff>84666</xdr:rowOff>
    </xdr:to>
    <xdr:sp macro="" textlink="">
      <xdr:nvSpPr>
        <xdr:cNvPr id="2" name="Tekstfelt 1">
          <a:extLst>
            <a:ext uri="{FF2B5EF4-FFF2-40B4-BE49-F238E27FC236}">
              <a16:creationId xmlns:a16="http://schemas.microsoft.com/office/drawing/2014/main" id="{A77E70DC-8B47-4C58-BDC5-70D75116F079}"/>
            </a:ext>
          </a:extLst>
        </xdr:cNvPr>
        <xdr:cNvSpPr txBox="1"/>
      </xdr:nvSpPr>
      <xdr:spPr>
        <a:xfrm>
          <a:off x="10625667" y="1617736"/>
          <a:ext cx="4942416" cy="20335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(B33) =0.3*B17.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(B33) as =0.44 x B32. By entering the cell ID in the OH field as the sum of salaries as described above, you will get a dynamic budget that automatically calculates OH. </a:t>
          </a:r>
          <a:endParaRPr lang="da-DK" sz="1100">
            <a:solidFill>
              <a:schemeClr val="dk1"/>
            </a:solidFill>
            <a:effectLst/>
            <a:latin typeface="+mn-lt"/>
            <a:ea typeface="+mn-ea"/>
            <a:cs typeface="+mn-cs"/>
          </a:endParaRPr>
        </a:p>
        <a:p>
          <a:endParaRPr lang="da-DK" sz="1000">
            <a:effectLst/>
          </a:endParaRPr>
        </a:p>
      </xdr:txBody>
    </xdr:sp>
    <xdr:clientData/>
  </xdr:twoCellAnchor>
  <xdr:twoCellAnchor>
    <xdr:from>
      <xdr:col>5</xdr:col>
      <xdr:colOff>163285</xdr:colOff>
      <xdr:row>66</xdr:row>
      <xdr:rowOff>108858</xdr:rowOff>
    </xdr:from>
    <xdr:to>
      <xdr:col>7</xdr:col>
      <xdr:colOff>1085269</xdr:colOff>
      <xdr:row>71</xdr:row>
      <xdr:rowOff>23813</xdr:rowOff>
    </xdr:to>
    <xdr:sp macro="" textlink="">
      <xdr:nvSpPr>
        <xdr:cNvPr id="4" name="Tekstfelt 3">
          <a:extLst>
            <a:ext uri="{FF2B5EF4-FFF2-40B4-BE49-F238E27FC236}">
              <a16:creationId xmlns:a16="http://schemas.microsoft.com/office/drawing/2014/main" id="{5D60F461-1119-4321-A6F6-3720FEA6F6FD}"/>
            </a:ext>
          </a:extLst>
        </xdr:cNvPr>
        <xdr:cNvSpPr txBox="1"/>
      </xdr:nvSpPr>
      <xdr:spPr>
        <a:xfrm>
          <a:off x="10593160" y="21944921"/>
          <a:ext cx="5136797" cy="198664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(B93) =0.3*B77.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(B93) as =0.44 x B92.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a:p>
          <a:endParaRPr lang="da-DK" sz="1000">
            <a:effectLst/>
          </a:endParaRPr>
        </a:p>
      </xdr:txBody>
    </xdr:sp>
    <xdr:clientData/>
  </xdr:twoCellAnchor>
  <xdr:twoCellAnchor>
    <xdr:from>
      <xdr:col>5</xdr:col>
      <xdr:colOff>149678</xdr:colOff>
      <xdr:row>96</xdr:row>
      <xdr:rowOff>122463</xdr:rowOff>
    </xdr:from>
    <xdr:to>
      <xdr:col>7</xdr:col>
      <xdr:colOff>1071662</xdr:colOff>
      <xdr:row>101</xdr:row>
      <xdr:rowOff>108856</xdr:rowOff>
    </xdr:to>
    <xdr:sp macro="" textlink="">
      <xdr:nvSpPr>
        <xdr:cNvPr id="5" name="Tekstfelt 4">
          <a:extLst>
            <a:ext uri="{FF2B5EF4-FFF2-40B4-BE49-F238E27FC236}">
              <a16:creationId xmlns:a16="http://schemas.microsoft.com/office/drawing/2014/main" id="{B3C24E4D-C2D8-4B76-B31C-A06E4D0A8410}"/>
            </a:ext>
          </a:extLst>
        </xdr:cNvPr>
        <xdr:cNvSpPr txBox="1"/>
      </xdr:nvSpPr>
      <xdr:spPr>
        <a:xfrm>
          <a:off x="10586357" y="31895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(B123) =0.3*B107.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(B123) as =0.44 x B122.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122464</xdr:colOff>
      <xdr:row>126</xdr:row>
      <xdr:rowOff>136073</xdr:rowOff>
    </xdr:from>
    <xdr:to>
      <xdr:col>7</xdr:col>
      <xdr:colOff>1044448</xdr:colOff>
      <xdr:row>131</xdr:row>
      <xdr:rowOff>108858</xdr:rowOff>
    </xdr:to>
    <xdr:sp macro="" textlink="">
      <xdr:nvSpPr>
        <xdr:cNvPr id="6" name="Tekstfelt 5">
          <a:extLst>
            <a:ext uri="{FF2B5EF4-FFF2-40B4-BE49-F238E27FC236}">
              <a16:creationId xmlns:a16="http://schemas.microsoft.com/office/drawing/2014/main" id="{2AEC0B97-070F-442D-889C-2B6AD6E223E5}"/>
            </a:ext>
          </a:extLst>
        </xdr:cNvPr>
        <xdr:cNvSpPr txBox="1"/>
      </xdr:nvSpPr>
      <xdr:spPr>
        <a:xfrm>
          <a:off x="10559143" y="41950823"/>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(B153) =0.3*B137.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(B153) as =0.44 x B152.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149679</xdr:colOff>
      <xdr:row>156</xdr:row>
      <xdr:rowOff>122464</xdr:rowOff>
    </xdr:from>
    <xdr:to>
      <xdr:col>7</xdr:col>
      <xdr:colOff>1071663</xdr:colOff>
      <xdr:row>161</xdr:row>
      <xdr:rowOff>19051</xdr:rowOff>
    </xdr:to>
    <xdr:sp macro="" textlink="">
      <xdr:nvSpPr>
        <xdr:cNvPr id="7" name="Tekstfelt 6">
          <a:extLst>
            <a:ext uri="{FF2B5EF4-FFF2-40B4-BE49-F238E27FC236}">
              <a16:creationId xmlns:a16="http://schemas.microsoft.com/office/drawing/2014/main" id="{72112390-096E-4298-9F5A-C8FAA26BF7C2}"/>
            </a:ext>
          </a:extLst>
        </xdr:cNvPr>
        <xdr:cNvSpPr txBox="1"/>
      </xdr:nvSpPr>
      <xdr:spPr>
        <a:xfrm>
          <a:off x="10579554" y="52348039"/>
          <a:ext cx="5132034" cy="1963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(B183) =0.3*B167.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(B183) as =0.44 x B182.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136072</xdr:colOff>
      <xdr:row>186</xdr:row>
      <xdr:rowOff>122463</xdr:rowOff>
    </xdr:from>
    <xdr:to>
      <xdr:col>7</xdr:col>
      <xdr:colOff>1058056</xdr:colOff>
      <xdr:row>191</xdr:row>
      <xdr:rowOff>28575</xdr:rowOff>
    </xdr:to>
    <xdr:sp macro="" textlink="">
      <xdr:nvSpPr>
        <xdr:cNvPr id="8" name="Tekstfelt 7">
          <a:extLst>
            <a:ext uri="{FF2B5EF4-FFF2-40B4-BE49-F238E27FC236}">
              <a16:creationId xmlns:a16="http://schemas.microsoft.com/office/drawing/2014/main" id="{C30F07FA-6BE2-4867-A8C0-28A756947C41}"/>
            </a:ext>
          </a:extLst>
        </xdr:cNvPr>
        <xdr:cNvSpPr txBox="1"/>
      </xdr:nvSpPr>
      <xdr:spPr>
        <a:xfrm>
          <a:off x="10565947" y="62454063"/>
          <a:ext cx="5132034" cy="197303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(B213) =0.3*B197.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(B213) as =0.44 x B212.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163287</xdr:colOff>
      <xdr:row>216</xdr:row>
      <xdr:rowOff>136072</xdr:rowOff>
    </xdr:from>
    <xdr:to>
      <xdr:col>7</xdr:col>
      <xdr:colOff>1085271</xdr:colOff>
      <xdr:row>221</xdr:row>
      <xdr:rowOff>31750</xdr:rowOff>
    </xdr:to>
    <xdr:sp macro="" textlink="">
      <xdr:nvSpPr>
        <xdr:cNvPr id="9" name="Tekstfelt 8">
          <a:extLst>
            <a:ext uri="{FF2B5EF4-FFF2-40B4-BE49-F238E27FC236}">
              <a16:creationId xmlns:a16="http://schemas.microsoft.com/office/drawing/2014/main" id="{5E891D96-7F1B-42BD-B118-1C8211A68BB2}"/>
            </a:ext>
          </a:extLst>
        </xdr:cNvPr>
        <xdr:cNvSpPr txBox="1"/>
      </xdr:nvSpPr>
      <xdr:spPr>
        <a:xfrm>
          <a:off x="10598454" y="72145072"/>
          <a:ext cx="5134150" cy="194884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(B243) =0.3*B243.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(B243) as =0.44 x B242.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246</xdr:row>
      <xdr:rowOff>136070</xdr:rowOff>
    </xdr:from>
    <xdr:to>
      <xdr:col>7</xdr:col>
      <xdr:colOff>1085270</xdr:colOff>
      <xdr:row>251</xdr:row>
      <xdr:rowOff>21167</xdr:rowOff>
    </xdr:to>
    <xdr:sp macro="" textlink="">
      <xdr:nvSpPr>
        <xdr:cNvPr id="10" name="Tekstfelt 9">
          <a:extLst>
            <a:ext uri="{FF2B5EF4-FFF2-40B4-BE49-F238E27FC236}">
              <a16:creationId xmlns:a16="http://schemas.microsoft.com/office/drawing/2014/main" id="{7E2BEE06-6ACF-4A19-A1F7-84655519A1E5}"/>
            </a:ext>
          </a:extLst>
        </xdr:cNvPr>
        <xdr:cNvSpPr txBox="1"/>
      </xdr:nvSpPr>
      <xdr:spPr>
        <a:xfrm>
          <a:off x="10598453" y="82188653"/>
          <a:ext cx="5134150" cy="19382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(B273) =0.3*B257.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(B273) as =0.44 x B272.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149679</xdr:colOff>
      <xdr:row>276</xdr:row>
      <xdr:rowOff>149679</xdr:rowOff>
    </xdr:from>
    <xdr:to>
      <xdr:col>7</xdr:col>
      <xdr:colOff>1071663</xdr:colOff>
      <xdr:row>281</xdr:row>
      <xdr:rowOff>0</xdr:rowOff>
    </xdr:to>
    <xdr:sp macro="" textlink="">
      <xdr:nvSpPr>
        <xdr:cNvPr id="11" name="Tekstfelt 10">
          <a:extLst>
            <a:ext uri="{FF2B5EF4-FFF2-40B4-BE49-F238E27FC236}">
              <a16:creationId xmlns:a16="http://schemas.microsoft.com/office/drawing/2014/main" id="{63B95A10-7BB0-413E-8F4E-46FF254D3EF7}"/>
            </a:ext>
          </a:extLst>
        </xdr:cNvPr>
        <xdr:cNvSpPr txBox="1"/>
      </xdr:nvSpPr>
      <xdr:spPr>
        <a:xfrm>
          <a:off x="10584846" y="92277596"/>
          <a:ext cx="5134150" cy="190348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(B303) =0.3*B287.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(B303) as =0.44 x B302.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306</xdr:row>
      <xdr:rowOff>136070</xdr:rowOff>
    </xdr:from>
    <xdr:to>
      <xdr:col>7</xdr:col>
      <xdr:colOff>1085269</xdr:colOff>
      <xdr:row>311</xdr:row>
      <xdr:rowOff>10583</xdr:rowOff>
    </xdr:to>
    <xdr:sp macro="" textlink="">
      <xdr:nvSpPr>
        <xdr:cNvPr id="12" name="Tekstfelt 11">
          <a:extLst>
            <a:ext uri="{FF2B5EF4-FFF2-40B4-BE49-F238E27FC236}">
              <a16:creationId xmlns:a16="http://schemas.microsoft.com/office/drawing/2014/main" id="{87943492-6AEB-400F-891B-7ACB5312A3D3}"/>
            </a:ext>
          </a:extLst>
        </xdr:cNvPr>
        <xdr:cNvSpPr txBox="1"/>
      </xdr:nvSpPr>
      <xdr:spPr>
        <a:xfrm>
          <a:off x="10598452" y="102307570"/>
          <a:ext cx="5134150" cy="19276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(B333) =0.3*B317.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(B333) as =0.44 x B332.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336</xdr:row>
      <xdr:rowOff>136073</xdr:rowOff>
    </xdr:from>
    <xdr:to>
      <xdr:col>7</xdr:col>
      <xdr:colOff>1085269</xdr:colOff>
      <xdr:row>341</xdr:row>
      <xdr:rowOff>21167</xdr:rowOff>
    </xdr:to>
    <xdr:sp macro="" textlink="">
      <xdr:nvSpPr>
        <xdr:cNvPr id="13" name="Tekstfelt 12">
          <a:extLst>
            <a:ext uri="{FF2B5EF4-FFF2-40B4-BE49-F238E27FC236}">
              <a16:creationId xmlns:a16="http://schemas.microsoft.com/office/drawing/2014/main" id="{D2A88DAB-D337-473C-A0BD-6BA7619743C0}"/>
            </a:ext>
          </a:extLst>
        </xdr:cNvPr>
        <xdr:cNvSpPr txBox="1"/>
      </xdr:nvSpPr>
      <xdr:spPr>
        <a:xfrm>
          <a:off x="10598452" y="112351156"/>
          <a:ext cx="5134150" cy="193826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(B363) =0.3*B347.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(B363) as =0.44 x B362.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166006</xdr:colOff>
      <xdr:row>366</xdr:row>
      <xdr:rowOff>138792</xdr:rowOff>
    </xdr:from>
    <xdr:to>
      <xdr:col>7</xdr:col>
      <xdr:colOff>1087990</xdr:colOff>
      <xdr:row>371</xdr:row>
      <xdr:rowOff>10584</xdr:rowOff>
    </xdr:to>
    <xdr:sp macro="" textlink="">
      <xdr:nvSpPr>
        <xdr:cNvPr id="14" name="Tekstfelt 13">
          <a:extLst>
            <a:ext uri="{FF2B5EF4-FFF2-40B4-BE49-F238E27FC236}">
              <a16:creationId xmlns:a16="http://schemas.microsoft.com/office/drawing/2014/main" id="{03F5C232-68A8-4338-B844-9ACED9BCC364}"/>
            </a:ext>
          </a:extLst>
        </xdr:cNvPr>
        <xdr:cNvSpPr txBox="1"/>
      </xdr:nvSpPr>
      <xdr:spPr>
        <a:xfrm>
          <a:off x="10601173" y="122397459"/>
          <a:ext cx="5134150" cy="19249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(B393) =0.3*B377.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(B393) as =0.44 x B392.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396</xdr:row>
      <xdr:rowOff>149679</xdr:rowOff>
    </xdr:from>
    <xdr:to>
      <xdr:col>7</xdr:col>
      <xdr:colOff>1085269</xdr:colOff>
      <xdr:row>401</xdr:row>
      <xdr:rowOff>0</xdr:rowOff>
    </xdr:to>
    <xdr:sp macro="" textlink="">
      <xdr:nvSpPr>
        <xdr:cNvPr id="15" name="Tekstfelt 14">
          <a:extLst>
            <a:ext uri="{FF2B5EF4-FFF2-40B4-BE49-F238E27FC236}">
              <a16:creationId xmlns:a16="http://schemas.microsoft.com/office/drawing/2014/main" id="{E76AC247-A526-4499-91FD-BAF4DD80B778}"/>
            </a:ext>
          </a:extLst>
        </xdr:cNvPr>
        <xdr:cNvSpPr txBox="1"/>
      </xdr:nvSpPr>
      <xdr:spPr>
        <a:xfrm>
          <a:off x="10598452" y="132451929"/>
          <a:ext cx="5134150" cy="190348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(B423) =0.3*B407.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(B423) as =0.44 x B422.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176892</xdr:colOff>
      <xdr:row>426</xdr:row>
      <xdr:rowOff>149676</xdr:rowOff>
    </xdr:from>
    <xdr:to>
      <xdr:col>7</xdr:col>
      <xdr:colOff>1098876</xdr:colOff>
      <xdr:row>431</xdr:row>
      <xdr:rowOff>21167</xdr:rowOff>
    </xdr:to>
    <xdr:sp macro="" textlink="">
      <xdr:nvSpPr>
        <xdr:cNvPr id="16" name="Tekstfelt 15">
          <a:extLst>
            <a:ext uri="{FF2B5EF4-FFF2-40B4-BE49-F238E27FC236}">
              <a16:creationId xmlns:a16="http://schemas.microsoft.com/office/drawing/2014/main" id="{CD0D51F7-CE08-438D-97B4-EDB5AC3BB898}"/>
            </a:ext>
          </a:extLst>
        </xdr:cNvPr>
        <xdr:cNvSpPr txBox="1"/>
      </xdr:nvSpPr>
      <xdr:spPr>
        <a:xfrm>
          <a:off x="10612059" y="142495509"/>
          <a:ext cx="5134150" cy="19246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(B453) =0.3*B437.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(B453) as =0.44 x B452.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176893</xdr:colOff>
      <xdr:row>456</xdr:row>
      <xdr:rowOff>149678</xdr:rowOff>
    </xdr:from>
    <xdr:to>
      <xdr:col>7</xdr:col>
      <xdr:colOff>1098877</xdr:colOff>
      <xdr:row>461</xdr:row>
      <xdr:rowOff>21167</xdr:rowOff>
    </xdr:to>
    <xdr:sp macro="" textlink="">
      <xdr:nvSpPr>
        <xdr:cNvPr id="17" name="Tekstfelt 16">
          <a:extLst>
            <a:ext uri="{FF2B5EF4-FFF2-40B4-BE49-F238E27FC236}">
              <a16:creationId xmlns:a16="http://schemas.microsoft.com/office/drawing/2014/main" id="{52215D90-3263-47D4-B56B-5B1C316C047C}"/>
            </a:ext>
          </a:extLst>
        </xdr:cNvPr>
        <xdr:cNvSpPr txBox="1"/>
      </xdr:nvSpPr>
      <xdr:spPr>
        <a:xfrm>
          <a:off x="10612060" y="152539095"/>
          <a:ext cx="5134150" cy="1924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(B483) =0.3*B467.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(B483) as =0.44 x B482.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486</xdr:row>
      <xdr:rowOff>136071</xdr:rowOff>
    </xdr:from>
    <xdr:to>
      <xdr:col>7</xdr:col>
      <xdr:colOff>1085270</xdr:colOff>
      <xdr:row>491</xdr:row>
      <xdr:rowOff>10583</xdr:rowOff>
    </xdr:to>
    <xdr:sp macro="" textlink="">
      <xdr:nvSpPr>
        <xdr:cNvPr id="18" name="Tekstfelt 17">
          <a:extLst>
            <a:ext uri="{FF2B5EF4-FFF2-40B4-BE49-F238E27FC236}">
              <a16:creationId xmlns:a16="http://schemas.microsoft.com/office/drawing/2014/main" id="{0E10BC72-917A-4080-B40B-A7FF2B382606}"/>
            </a:ext>
          </a:extLst>
        </xdr:cNvPr>
        <xdr:cNvSpPr txBox="1"/>
      </xdr:nvSpPr>
      <xdr:spPr>
        <a:xfrm>
          <a:off x="10598453" y="162611404"/>
          <a:ext cx="5134150" cy="1927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(B513) =0.3*B497.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(B513) as =0.44 x B512.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176894</xdr:colOff>
      <xdr:row>516</xdr:row>
      <xdr:rowOff>149679</xdr:rowOff>
    </xdr:from>
    <xdr:to>
      <xdr:col>7</xdr:col>
      <xdr:colOff>1098878</xdr:colOff>
      <xdr:row>521</xdr:row>
      <xdr:rowOff>21167</xdr:rowOff>
    </xdr:to>
    <xdr:sp macro="" textlink="">
      <xdr:nvSpPr>
        <xdr:cNvPr id="19" name="Tekstfelt 18">
          <a:extLst>
            <a:ext uri="{FF2B5EF4-FFF2-40B4-BE49-F238E27FC236}">
              <a16:creationId xmlns:a16="http://schemas.microsoft.com/office/drawing/2014/main" id="{66ABDB97-C632-44A2-ABD3-3B25334B9410}"/>
            </a:ext>
          </a:extLst>
        </xdr:cNvPr>
        <xdr:cNvSpPr txBox="1"/>
      </xdr:nvSpPr>
      <xdr:spPr>
        <a:xfrm>
          <a:off x="10612061" y="172721512"/>
          <a:ext cx="5134150" cy="1924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(B543) =0.3*B527.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(B543) as =0.44 x B542.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190500</xdr:colOff>
      <xdr:row>546</xdr:row>
      <xdr:rowOff>136071</xdr:rowOff>
    </xdr:from>
    <xdr:to>
      <xdr:col>7</xdr:col>
      <xdr:colOff>1112484</xdr:colOff>
      <xdr:row>551</xdr:row>
      <xdr:rowOff>31750</xdr:rowOff>
    </xdr:to>
    <xdr:sp macro="" textlink="">
      <xdr:nvSpPr>
        <xdr:cNvPr id="20" name="Tekstfelt 19">
          <a:extLst>
            <a:ext uri="{FF2B5EF4-FFF2-40B4-BE49-F238E27FC236}">
              <a16:creationId xmlns:a16="http://schemas.microsoft.com/office/drawing/2014/main" id="{0FABBCE7-CB91-4AE6-BB7C-294603F4FC0B}"/>
            </a:ext>
          </a:extLst>
        </xdr:cNvPr>
        <xdr:cNvSpPr txBox="1"/>
      </xdr:nvSpPr>
      <xdr:spPr>
        <a:xfrm>
          <a:off x="10625667" y="182804404"/>
          <a:ext cx="5134150" cy="19488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(B573) =0.3*B557.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(B573) as =0.44 x B572.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576</xdr:row>
      <xdr:rowOff>149679</xdr:rowOff>
    </xdr:from>
    <xdr:to>
      <xdr:col>7</xdr:col>
      <xdr:colOff>1085270</xdr:colOff>
      <xdr:row>581</xdr:row>
      <xdr:rowOff>10584</xdr:rowOff>
    </xdr:to>
    <xdr:sp macro="" textlink="">
      <xdr:nvSpPr>
        <xdr:cNvPr id="21" name="Tekstfelt 20">
          <a:extLst>
            <a:ext uri="{FF2B5EF4-FFF2-40B4-BE49-F238E27FC236}">
              <a16:creationId xmlns:a16="http://schemas.microsoft.com/office/drawing/2014/main" id="{65BFDE8D-338A-45B3-A272-FF309D681EAD}"/>
            </a:ext>
          </a:extLst>
        </xdr:cNvPr>
        <xdr:cNvSpPr txBox="1"/>
      </xdr:nvSpPr>
      <xdr:spPr>
        <a:xfrm>
          <a:off x="10598453" y="192914512"/>
          <a:ext cx="5134150" cy="19140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(B603) =0.3*B587.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(B603) as =0.44 x B602.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142876</xdr:colOff>
      <xdr:row>36</xdr:row>
      <xdr:rowOff>119062</xdr:rowOff>
    </xdr:from>
    <xdr:to>
      <xdr:col>7</xdr:col>
      <xdr:colOff>642939</xdr:colOff>
      <xdr:row>41</xdr:row>
      <xdr:rowOff>26648</xdr:rowOff>
    </xdr:to>
    <xdr:sp macro="" textlink="">
      <xdr:nvSpPr>
        <xdr:cNvPr id="22" name="Tekstfelt 21">
          <a:extLst>
            <a:ext uri="{FF2B5EF4-FFF2-40B4-BE49-F238E27FC236}">
              <a16:creationId xmlns:a16="http://schemas.microsoft.com/office/drawing/2014/main" id="{606E88B7-4AB6-4287-B581-C0E5593446C3}"/>
            </a:ext>
          </a:extLst>
        </xdr:cNvPr>
        <xdr:cNvSpPr txBox="1"/>
      </xdr:nvSpPr>
      <xdr:spPr>
        <a:xfrm>
          <a:off x="10572751" y="11858625"/>
          <a:ext cx="4714876" cy="197927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sz="1000">
            <a:effectLst/>
          </a:endParaRPr>
        </a:p>
        <a:p>
          <a:r>
            <a:rPr lang="da-DK" sz="1100" b="0" baseline="0">
              <a:solidFill>
                <a:schemeClr val="dk1"/>
              </a:solidFill>
              <a:effectLst/>
              <a:latin typeface="+mn-lt"/>
              <a:ea typeface="+mn-ea"/>
              <a:cs typeface="+mn-cs"/>
            </a:rPr>
            <a:t>Use the calculation function for OH costs. For a company and public institution it is possible to include up to 18% in OH and even up to 30% if an OH calculation is attached along with a payment request. For example, a company with 30% in OH costs can use the formula "=</a:t>
          </a:r>
          <a:r>
            <a:rPr lang="da-DK" sz="1100" b="1" baseline="0">
              <a:solidFill>
                <a:schemeClr val="dk1"/>
              </a:solidFill>
              <a:effectLst/>
              <a:latin typeface="+mn-lt"/>
              <a:ea typeface="+mn-ea"/>
              <a:cs typeface="+mn-cs"/>
            </a:rPr>
            <a:t>0.3 x salary costs</a:t>
          </a:r>
          <a:r>
            <a:rPr lang="da-DK" sz="1100" b="0" baseline="0">
              <a:solidFill>
                <a:schemeClr val="dk1"/>
              </a:solidFill>
              <a:effectLst/>
              <a:latin typeface="+mn-lt"/>
              <a:ea typeface="+mn-ea"/>
              <a:cs typeface="+mn-cs"/>
            </a:rPr>
            <a:t>". This can be written in the OH field (B63) =0.3*B47. If you are applying as a public or private research and knowledge dissemination institution, OH can be included for up to 44% of the total activity budget. For example, use the formula "</a:t>
          </a:r>
          <a:r>
            <a:rPr lang="da-DK" sz="1100" b="1" baseline="0">
              <a:solidFill>
                <a:schemeClr val="dk1"/>
              </a:solidFill>
              <a:effectLst/>
              <a:latin typeface="+mn-lt"/>
              <a:ea typeface="+mn-ea"/>
              <a:cs typeface="+mn-cs"/>
            </a:rPr>
            <a:t>0.44 x Total without OH</a:t>
          </a:r>
          <a:r>
            <a:rPr lang="da-DK" sz="1100" b="0" baseline="0">
              <a:solidFill>
                <a:schemeClr val="dk1"/>
              </a:solidFill>
              <a:effectLst/>
              <a:latin typeface="+mn-lt"/>
              <a:ea typeface="+mn-ea"/>
              <a:cs typeface="+mn-cs"/>
            </a:rPr>
            <a:t>". This can be written in the OH field (B63) as =0.44 x B62. Then you will get a dynamic budget that automatically calculates OH.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318953</xdr:colOff>
      <xdr:row>1</xdr:row>
      <xdr:rowOff>370207</xdr:rowOff>
    </xdr:from>
    <xdr:to>
      <xdr:col>48</xdr:col>
      <xdr:colOff>67627</xdr:colOff>
      <xdr:row>58</xdr:row>
      <xdr:rowOff>66403</xdr:rowOff>
    </xdr:to>
    <xdr:sp macro="" textlink="">
      <xdr:nvSpPr>
        <xdr:cNvPr id="2" name="Tekstboks 1">
          <a:extLst>
            <a:ext uri="{FF2B5EF4-FFF2-40B4-BE49-F238E27FC236}">
              <a16:creationId xmlns:a16="http://schemas.microsoft.com/office/drawing/2014/main" id="{7FA8BB6E-DD38-4CD1-BA26-33800DA65B51}"/>
            </a:ext>
          </a:extLst>
        </xdr:cNvPr>
        <xdr:cNvSpPr txBox="1"/>
      </xdr:nvSpPr>
      <xdr:spPr>
        <a:xfrm>
          <a:off x="26169803" y="627382"/>
          <a:ext cx="11578724" cy="11230971"/>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Guidelines for filling in the Gantt Chart</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An example of a completed Gantt Chart is provided on Sheet 4: "Example of Gantt chart". </a:t>
          </a:r>
          <a:r>
            <a:rPr kumimoji="0" lang="da-DK" sz="1100" b="0" i="0" u="none" strike="noStrike" kern="0" cap="none" spc="0" normalizeH="0" baseline="0" noProof="0">
              <a:ln>
                <a:noFill/>
              </a:ln>
              <a:solidFill>
                <a:schemeClr val="tx1"/>
              </a:solidFill>
              <a:effectLst/>
              <a:uLnTx/>
              <a:uFillTx/>
              <a:latin typeface="+mn-lt"/>
              <a:ea typeface="+mn-ea"/>
              <a:cs typeface="Arial" pitchFamily="34" charset="0"/>
            </a:rPr>
            <a:t>You are free to use another format/layout than the Gantt Chart provided</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However, you need to ensure that the following mandatory information is included in the attached chart. The mandatory information is:</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Involved project participants for each work package as well as an indication of the time schedule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number of hours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budget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budget</a:t>
          </a:r>
          <a:br>
            <a:rPr kumimoji="0" lang="da-DK" sz="1100" b="0" i="0" u="none" strike="noStrike" kern="0" cap="none" spc="0" normalizeH="0" baseline="0" noProof="0">
              <a:ln>
                <a:noFill/>
              </a:ln>
              <a:solidFill>
                <a:prstClr val="black"/>
              </a:solidFill>
              <a:effectLst/>
              <a:uLnTx/>
              <a:uFillTx/>
              <a:latin typeface="+mn-lt"/>
              <a:ea typeface="+mn-ea"/>
              <a:cs typeface="Arial" pitchFamily="34" charset="0"/>
            </a:rPr>
          </a:b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Milestones for each work package. When indicating milestones, the time of deliverable and deliverable type should be stated,  cf. the list of abbreviations in Sheet 6 "List of  deliverable types”. Each milestone does not need a deliverable but a project </a:t>
          </a:r>
          <a:r>
            <a:rPr kumimoji="0" lang="da-DK" sz="1100" b="0" i="1" u="none" strike="noStrike" kern="0" cap="none" spc="0" normalizeH="0" baseline="0" noProof="0">
              <a:ln>
                <a:noFill/>
              </a:ln>
              <a:solidFill>
                <a:prstClr val="black"/>
              </a:solidFill>
              <a:effectLst/>
              <a:uLnTx/>
              <a:uFillTx/>
              <a:latin typeface="+mn-lt"/>
              <a:ea typeface="+mn-ea"/>
              <a:cs typeface="Arial" pitchFamily="34" charset="0"/>
            </a:rPr>
            <a:t>must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have some deliverables.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Definitions:</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Milestones = subsidiary goals</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 milestone is a planned event signalling an important decision or the completion of a project deliverable. Milestones may be used as project checkpoints to validate the project progress. Thus, a milestone is not only an indication of project progress but also an indication of which direction the project should take after accomplished milestones. Milestones must be indicated and marked by type of deliverable or by an x in the Gannt chart, and described in Sheet 7 "Milestones".</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Deliverable = result</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 deliverable is a physical project result. It describes a material or immaterial object produced as a result of the project. A deliverable is different from a milestone in that a milestone is a measuring of the progress of project process, whereas a deliverable is a result of the process. In relation to Organic RDD a deliverable is a tangible deliverable e.g. in the form of an article in a peer reviewed journal (FV1 or FV2), demonstration of practical experiments (DF1) or a software programme for external application (US 2). A  list of deliverable types and abbreviations is found in Sheet  6 "List of deliverable types". Deliverables must be indicated in the Gannt chart and counted in the column "Activity type (F/U/D) and deliverable type "and described in Sheet 8 "Deliverables".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Accordance between the type of activity and the type of deliverable is necessary, as the types of deliverables are connected  to the project type. If the applicant has not applied for a project that includes research then the types of deliverables included in “Applied research” cannot be applied.</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Activity type F/U/D: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F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applied research </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includes activities concerning planned research and critical studies with the purpose of achieving increased knowledge and skills to be used in the development of new products, processes or technologies. The results of the accomplished activities may not be readily available for commercialization in a short -term perspective. However, the activities must be necessary to achieve concrete research and demonstrantion goals.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U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development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 includes activities that contribute to the development of new or improved products, processes or technologies based on the acquisition and application of existing scientific (and other relevant) knowledge and skills. Development activities may include commercially applicable prototypes. The results of the accomplished development activities are expected to be applied, and commercialized, in a short-term perspective.</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D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demonstration</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 includes activities the primary purpose of which is to disseminate scientific knowledge and practice in relation to the implementation/application of e.g. results from research and/or development activities concerning new products, processes or technologies within the areas of food, agriculture, fisheries and aquaculture. This activity should not increase the value of the demonstrated object.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Number of hours</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state the total number of hours for each work package. It is not necessary to state the total number of hours for each sub- element in the work package.The total number of hours for the project must be consistent with the amount stated in the total project budget in Sheet 2 "Samlet budgetoversigt".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WP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state the total budget for each work package. It is not necessary to state the total budget  for each sub- element in the work package. The total project budget must be consistent with the number of hours stated in the total project budget in Sheet 2 "Samlet budgetoversigt".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188122</xdr:colOff>
      <xdr:row>27</xdr:row>
      <xdr:rowOff>47624</xdr:rowOff>
    </xdr:from>
    <xdr:to>
      <xdr:col>19</xdr:col>
      <xdr:colOff>0</xdr:colOff>
      <xdr:row>32</xdr:row>
      <xdr:rowOff>90879</xdr:rowOff>
    </xdr:to>
    <xdr:sp macro="" textlink="">
      <xdr:nvSpPr>
        <xdr:cNvPr id="9" name="Stregbilledforklaring 1 6">
          <a:extLst>
            <a:ext uri="{FF2B5EF4-FFF2-40B4-BE49-F238E27FC236}">
              <a16:creationId xmlns:a16="http://schemas.microsoft.com/office/drawing/2014/main" id="{4A4D50D9-4D6E-4A60-9AE8-8C425BB6BE14}"/>
            </a:ext>
          </a:extLst>
        </xdr:cNvPr>
        <xdr:cNvSpPr/>
      </xdr:nvSpPr>
      <xdr:spPr>
        <a:xfrm rot="16200000">
          <a:off x="13527177" y="5236055"/>
          <a:ext cx="914112" cy="1814849"/>
        </a:xfrm>
        <a:prstGeom prst="borderCallout1">
          <a:avLst>
            <a:gd name="adj1" fmla="val 99810"/>
            <a:gd name="adj2" fmla="val 49350"/>
            <a:gd name="adj3" fmla="val 158521"/>
            <a:gd name="adj4" fmla="val -476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15</xdr:col>
      <xdr:colOff>173833</xdr:colOff>
      <xdr:row>27</xdr:row>
      <xdr:rowOff>6663</xdr:rowOff>
    </xdr:from>
    <xdr:to>
      <xdr:col>19</xdr:col>
      <xdr:colOff>0</xdr:colOff>
      <xdr:row>35</xdr:row>
      <xdr:rowOff>57149</xdr:rowOff>
    </xdr:to>
    <xdr:sp macro="" textlink="">
      <xdr:nvSpPr>
        <xdr:cNvPr id="10" name="Stregbilledforklaring 1 7">
          <a:extLst>
            <a:ext uri="{FF2B5EF4-FFF2-40B4-BE49-F238E27FC236}">
              <a16:creationId xmlns:a16="http://schemas.microsoft.com/office/drawing/2014/main" id="{0BA203A3-416D-41E3-8BC7-B5D4580F04D8}"/>
            </a:ext>
          </a:extLst>
        </xdr:cNvPr>
        <xdr:cNvSpPr/>
      </xdr:nvSpPr>
      <xdr:spPr>
        <a:xfrm rot="16200000">
          <a:off x="13255159" y="5452823"/>
          <a:ext cx="1443857" cy="1829138"/>
        </a:xfrm>
        <a:prstGeom prst="borderCallout1">
          <a:avLst>
            <a:gd name="adj1" fmla="val 100525"/>
            <a:gd name="adj2" fmla="val 45895"/>
            <a:gd name="adj3" fmla="val 164002"/>
            <a:gd name="adj4" fmla="val 10226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15</xdr:col>
      <xdr:colOff>109538</xdr:colOff>
      <xdr:row>26</xdr:row>
      <xdr:rowOff>126203</xdr:rowOff>
    </xdr:from>
    <xdr:to>
      <xdr:col>19</xdr:col>
      <xdr:colOff>0</xdr:colOff>
      <xdr:row>35</xdr:row>
      <xdr:rowOff>66675</xdr:rowOff>
    </xdr:to>
    <xdr:sp macro="" textlink="">
      <xdr:nvSpPr>
        <xdr:cNvPr id="11" name="Tekstfelt 10">
          <a:extLst>
            <a:ext uri="{FF2B5EF4-FFF2-40B4-BE49-F238E27FC236}">
              <a16:creationId xmlns:a16="http://schemas.microsoft.com/office/drawing/2014/main" id="{03DF895A-66B5-4CB1-9877-A522511AFCF6}"/>
            </a:ext>
          </a:extLst>
        </xdr:cNvPr>
        <xdr:cNvSpPr txBox="1"/>
      </xdr:nvSpPr>
      <xdr:spPr>
        <a:xfrm>
          <a:off x="13034963" y="5526878"/>
          <a:ext cx="1909762" cy="1483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Note that the activity type is "Research" (F), which is also why the deliverable types are research-related (FV4 + FV1). It is only possible to choose research deliverables if the activity is research</a:t>
          </a:r>
        </a:p>
      </xdr:txBody>
    </xdr:sp>
    <xdr:clientData/>
  </xdr:twoCellAnchor>
  <xdr:twoCellAnchor>
    <xdr:from>
      <xdr:col>4</xdr:col>
      <xdr:colOff>339092</xdr:colOff>
      <xdr:row>31</xdr:row>
      <xdr:rowOff>133350</xdr:rowOff>
    </xdr:from>
    <xdr:to>
      <xdr:col>6</xdr:col>
      <xdr:colOff>326236</xdr:colOff>
      <xdr:row>35</xdr:row>
      <xdr:rowOff>157162</xdr:rowOff>
    </xdr:to>
    <xdr:sp macro="" textlink="">
      <xdr:nvSpPr>
        <xdr:cNvPr id="12" name="Stregbilledforklaring 1 13">
          <a:extLst>
            <a:ext uri="{FF2B5EF4-FFF2-40B4-BE49-F238E27FC236}">
              <a16:creationId xmlns:a16="http://schemas.microsoft.com/office/drawing/2014/main" id="{35040F19-B812-46CA-AAFC-C57E12E1D492}"/>
            </a:ext>
          </a:extLst>
        </xdr:cNvPr>
        <xdr:cNvSpPr/>
      </xdr:nvSpPr>
      <xdr:spPr>
        <a:xfrm rot="16200000">
          <a:off x="7845508" y="6247684"/>
          <a:ext cx="709612" cy="99679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360520</xdr:colOff>
      <xdr:row>32</xdr:row>
      <xdr:rowOff>4763</xdr:rowOff>
    </xdr:from>
    <xdr:to>
      <xdr:col>6</xdr:col>
      <xdr:colOff>358139</xdr:colOff>
      <xdr:row>35</xdr:row>
      <xdr:rowOff>76201</xdr:rowOff>
    </xdr:to>
    <xdr:sp macro="" textlink="">
      <xdr:nvSpPr>
        <xdr:cNvPr id="13" name="Tekstfelt 14">
          <a:extLst>
            <a:ext uri="{FF2B5EF4-FFF2-40B4-BE49-F238E27FC236}">
              <a16:creationId xmlns:a16="http://schemas.microsoft.com/office/drawing/2014/main" id="{738A5AF1-5ADA-491A-95BD-E3F0B634D015}"/>
            </a:ext>
          </a:extLst>
        </xdr:cNvPr>
        <xdr:cNvSpPr txBox="1"/>
      </xdr:nvSpPr>
      <xdr:spPr>
        <a:xfrm>
          <a:off x="7723345" y="6434138"/>
          <a:ext cx="1007269" cy="585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milestone</a:t>
          </a:r>
        </a:p>
      </xdr:txBody>
    </xdr:sp>
    <xdr:clientData/>
  </xdr:twoCellAnchor>
  <xdr:twoCellAnchor>
    <xdr:from>
      <xdr:col>9</xdr:col>
      <xdr:colOff>369095</xdr:colOff>
      <xdr:row>14</xdr:row>
      <xdr:rowOff>71436</xdr:rowOff>
    </xdr:from>
    <xdr:to>
      <xdr:col>14</xdr:col>
      <xdr:colOff>10886</xdr:colOff>
      <xdr:row>21</xdr:row>
      <xdr:rowOff>105165</xdr:rowOff>
    </xdr:to>
    <xdr:sp macro="" textlink="">
      <xdr:nvSpPr>
        <xdr:cNvPr id="14" name="Stregbilledforklaring 1 4">
          <a:extLst>
            <a:ext uri="{FF2B5EF4-FFF2-40B4-BE49-F238E27FC236}">
              <a16:creationId xmlns:a16="http://schemas.microsoft.com/office/drawing/2014/main" id="{FA62A929-40DC-4F4B-A2F8-D79F5EBF6758}"/>
            </a:ext>
          </a:extLst>
        </xdr:cNvPr>
        <xdr:cNvSpPr/>
      </xdr:nvSpPr>
      <xdr:spPr>
        <a:xfrm rot="16200000">
          <a:off x="10688726" y="3271862"/>
          <a:ext cx="1252929" cy="2145505"/>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404815</xdr:colOff>
      <xdr:row>14</xdr:row>
      <xdr:rowOff>95250</xdr:rowOff>
    </xdr:from>
    <xdr:to>
      <xdr:col>13</xdr:col>
      <xdr:colOff>457200</xdr:colOff>
      <xdr:row>24</xdr:row>
      <xdr:rowOff>31749</xdr:rowOff>
    </xdr:to>
    <xdr:sp macro="" textlink="">
      <xdr:nvSpPr>
        <xdr:cNvPr id="15" name="Tekstfelt 14">
          <a:extLst>
            <a:ext uri="{FF2B5EF4-FFF2-40B4-BE49-F238E27FC236}">
              <a16:creationId xmlns:a16="http://schemas.microsoft.com/office/drawing/2014/main" id="{A430713F-745F-43C5-9DE5-6F6B684039AE}"/>
            </a:ext>
          </a:extLst>
        </xdr:cNvPr>
        <xdr:cNvSpPr txBox="1"/>
      </xdr:nvSpPr>
      <xdr:spPr>
        <a:xfrm>
          <a:off x="10278158" y="3741964"/>
          <a:ext cx="2055356" cy="1678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deliverable. Note that the deliverables are indicated with a letter-code in the year-overview, in order to clearly indicate when the delivery is taking place.</a:t>
          </a:r>
        </a:p>
      </xdr:txBody>
    </xdr:sp>
    <xdr:clientData/>
  </xdr:twoCellAnchor>
  <xdr:twoCellAnchor>
    <xdr:from>
      <xdr:col>14</xdr:col>
      <xdr:colOff>163289</xdr:colOff>
      <xdr:row>6</xdr:row>
      <xdr:rowOff>100009</xdr:rowOff>
    </xdr:from>
    <xdr:to>
      <xdr:col>19</xdr:col>
      <xdr:colOff>104776</xdr:colOff>
      <xdr:row>10</xdr:row>
      <xdr:rowOff>59530</xdr:rowOff>
    </xdr:to>
    <xdr:sp macro="" textlink="">
      <xdr:nvSpPr>
        <xdr:cNvPr id="18" name="Stregbilledforklaring 1 11">
          <a:extLst>
            <a:ext uri="{FF2B5EF4-FFF2-40B4-BE49-F238E27FC236}">
              <a16:creationId xmlns:a16="http://schemas.microsoft.com/office/drawing/2014/main" id="{48D0F248-9DAA-4557-820F-CEAE5F789AB0}"/>
            </a:ext>
          </a:extLst>
        </xdr:cNvPr>
        <xdr:cNvSpPr/>
      </xdr:nvSpPr>
      <xdr:spPr>
        <a:xfrm rot="16200000">
          <a:off x="13445729" y="1186712"/>
          <a:ext cx="645321" cy="2456087"/>
        </a:xfrm>
        <a:prstGeom prst="borderCallout1">
          <a:avLst>
            <a:gd name="adj1" fmla="val 100525"/>
            <a:gd name="adj2" fmla="val 45895"/>
            <a:gd name="adj3" fmla="val 143216"/>
            <a:gd name="adj4" fmla="val 12590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195944</xdr:colOff>
      <xdr:row>6</xdr:row>
      <xdr:rowOff>100010</xdr:rowOff>
    </xdr:from>
    <xdr:to>
      <xdr:col>18</xdr:col>
      <xdr:colOff>391887</xdr:colOff>
      <xdr:row>10</xdr:row>
      <xdr:rowOff>142876</xdr:rowOff>
    </xdr:to>
    <xdr:sp macro="" textlink="">
      <xdr:nvSpPr>
        <xdr:cNvPr id="19" name="Tekstfelt 18">
          <a:extLst>
            <a:ext uri="{FF2B5EF4-FFF2-40B4-BE49-F238E27FC236}">
              <a16:creationId xmlns:a16="http://schemas.microsoft.com/office/drawing/2014/main" id="{623859D1-56D8-4D5C-A9B4-944393B93D5F}"/>
            </a:ext>
          </a:extLst>
        </xdr:cNvPr>
        <xdr:cNvSpPr txBox="1"/>
      </xdr:nvSpPr>
      <xdr:spPr>
        <a:xfrm>
          <a:off x="12573001" y="2364239"/>
          <a:ext cx="2209800" cy="72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a:t>
          </a:r>
          <a:r>
            <a:rPr lang="da-DK" sz="1100" baseline="0"/>
            <a:t> an example of an activity type- "Research"= F, </a:t>
          </a:r>
          <a:r>
            <a:rPr lang="da-DK" sz="1100" b="0" baseline="0"/>
            <a:t>"Development"=U, "Demonstration"=D</a:t>
          </a:r>
          <a:endParaRPr lang="da-DK" sz="1100"/>
        </a:p>
      </xdr:txBody>
    </xdr:sp>
    <xdr:clientData/>
  </xdr:twoCellAnchor>
  <xdr:twoCellAnchor>
    <xdr:from>
      <xdr:col>20</xdr:col>
      <xdr:colOff>805546</xdr:colOff>
      <xdr:row>6</xdr:row>
      <xdr:rowOff>54425</xdr:rowOff>
    </xdr:from>
    <xdr:to>
      <xdr:col>21</xdr:col>
      <xdr:colOff>921204</xdr:colOff>
      <xdr:row>13</xdr:row>
      <xdr:rowOff>32657</xdr:rowOff>
    </xdr:to>
    <xdr:sp macro="" textlink="">
      <xdr:nvSpPr>
        <xdr:cNvPr id="17" name="Stregbilledforklaring 1 11">
          <a:extLst>
            <a:ext uri="{FF2B5EF4-FFF2-40B4-BE49-F238E27FC236}">
              <a16:creationId xmlns:a16="http://schemas.microsoft.com/office/drawing/2014/main" id="{2EF8AD78-8CB8-4D78-A2A6-F2AB9D4D19A1}"/>
            </a:ext>
          </a:extLst>
        </xdr:cNvPr>
        <xdr:cNvSpPr/>
      </xdr:nvSpPr>
      <xdr:spPr>
        <a:xfrm rot="16200000">
          <a:off x="18835688" y="1683883"/>
          <a:ext cx="1186546" cy="2456087"/>
        </a:xfrm>
        <a:prstGeom prst="borderCallout1">
          <a:avLst>
            <a:gd name="adj1" fmla="val 46896"/>
            <a:gd name="adj2" fmla="val 98836"/>
            <a:gd name="adj3" fmla="val 63438"/>
            <a:gd name="adj4" fmla="val 2002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20</xdr:col>
      <xdr:colOff>783772</xdr:colOff>
      <xdr:row>6</xdr:row>
      <xdr:rowOff>65311</xdr:rowOff>
    </xdr:from>
    <xdr:to>
      <xdr:col>21</xdr:col>
      <xdr:colOff>976312</xdr:colOff>
      <xdr:row>13</xdr:row>
      <xdr:rowOff>32656</xdr:rowOff>
    </xdr:to>
    <xdr:sp macro="" textlink="">
      <xdr:nvSpPr>
        <xdr:cNvPr id="16" name="Tekstfelt 15">
          <a:extLst>
            <a:ext uri="{FF2B5EF4-FFF2-40B4-BE49-F238E27FC236}">
              <a16:creationId xmlns:a16="http://schemas.microsoft.com/office/drawing/2014/main" id="{362AFE7C-DE8A-4CD0-AF50-F2DBFD419695}"/>
            </a:ext>
          </a:extLst>
        </xdr:cNvPr>
        <xdr:cNvSpPr txBox="1"/>
      </xdr:nvSpPr>
      <xdr:spPr>
        <a:xfrm>
          <a:off x="18179143" y="2329540"/>
          <a:ext cx="2532969" cy="1175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Total</a:t>
          </a:r>
          <a:r>
            <a:rPr lang="da-DK" sz="1100" baseline="0"/>
            <a:t> number of hours and total budget is automatically compared to the data from "2. Samlet budgetoversigt". The numbers must agree. When this is the case, cells become green</a:t>
          </a:r>
          <a:endParaRPr lang="da-DK" sz="1100"/>
        </a:p>
      </xdr:txBody>
    </xdr:sp>
    <xdr:clientData/>
  </xdr:twoCellAnchor>
  <xdr:twoCellAnchor>
    <xdr:from>
      <xdr:col>15</xdr:col>
      <xdr:colOff>188122</xdr:colOff>
      <xdr:row>27</xdr:row>
      <xdr:rowOff>47624</xdr:rowOff>
    </xdr:from>
    <xdr:to>
      <xdr:col>19</xdr:col>
      <xdr:colOff>0</xdr:colOff>
      <xdr:row>32</xdr:row>
      <xdr:rowOff>90879</xdr:rowOff>
    </xdr:to>
    <xdr:sp macro="" textlink="">
      <xdr:nvSpPr>
        <xdr:cNvPr id="20" name="Stregbilledforklaring 1 6">
          <a:extLst>
            <a:ext uri="{FF2B5EF4-FFF2-40B4-BE49-F238E27FC236}">
              <a16:creationId xmlns:a16="http://schemas.microsoft.com/office/drawing/2014/main" id="{BD8DCCE2-489A-4F8D-BE98-5059637A1CEB}"/>
            </a:ext>
          </a:extLst>
        </xdr:cNvPr>
        <xdr:cNvSpPr/>
      </xdr:nvSpPr>
      <xdr:spPr>
        <a:xfrm rot="16200000">
          <a:off x="13577931" y="5423970"/>
          <a:ext cx="902410" cy="1831178"/>
        </a:xfrm>
        <a:prstGeom prst="borderCallout1">
          <a:avLst>
            <a:gd name="adj1" fmla="val 99810"/>
            <a:gd name="adj2" fmla="val 49350"/>
            <a:gd name="adj3" fmla="val 158521"/>
            <a:gd name="adj4" fmla="val -476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15</xdr:col>
      <xdr:colOff>173833</xdr:colOff>
      <xdr:row>27</xdr:row>
      <xdr:rowOff>6663</xdr:rowOff>
    </xdr:from>
    <xdr:to>
      <xdr:col>19</xdr:col>
      <xdr:colOff>0</xdr:colOff>
      <xdr:row>35</xdr:row>
      <xdr:rowOff>57149</xdr:rowOff>
    </xdr:to>
    <xdr:sp macro="" textlink="">
      <xdr:nvSpPr>
        <xdr:cNvPr id="21" name="Stregbilledforklaring 1 7">
          <a:extLst>
            <a:ext uri="{FF2B5EF4-FFF2-40B4-BE49-F238E27FC236}">
              <a16:creationId xmlns:a16="http://schemas.microsoft.com/office/drawing/2014/main" id="{E8DA7A1A-BF8E-482D-AAE3-0B6F793C6C52}"/>
            </a:ext>
          </a:extLst>
        </xdr:cNvPr>
        <xdr:cNvSpPr/>
      </xdr:nvSpPr>
      <xdr:spPr>
        <a:xfrm rot="16200000">
          <a:off x="13308091" y="5634750"/>
          <a:ext cx="1423991" cy="1849277"/>
        </a:xfrm>
        <a:prstGeom prst="borderCallout1">
          <a:avLst>
            <a:gd name="adj1" fmla="val 100525"/>
            <a:gd name="adj2" fmla="val 45895"/>
            <a:gd name="adj3" fmla="val 164002"/>
            <a:gd name="adj4" fmla="val 10226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15</xdr:col>
      <xdr:colOff>121444</xdr:colOff>
      <xdr:row>27</xdr:row>
      <xdr:rowOff>66672</xdr:rowOff>
    </xdr:from>
    <xdr:to>
      <xdr:col>19</xdr:col>
      <xdr:colOff>11906</xdr:colOff>
      <xdr:row>35</xdr:row>
      <xdr:rowOff>35718</xdr:rowOff>
    </xdr:to>
    <xdr:sp macro="" textlink="">
      <xdr:nvSpPr>
        <xdr:cNvPr id="22" name="Tekstfelt 21">
          <a:extLst>
            <a:ext uri="{FF2B5EF4-FFF2-40B4-BE49-F238E27FC236}">
              <a16:creationId xmlns:a16="http://schemas.microsoft.com/office/drawing/2014/main" id="{457360EC-6F6A-4F20-A151-9C550351D549}"/>
            </a:ext>
          </a:extLst>
        </xdr:cNvPr>
        <xdr:cNvSpPr txBox="1"/>
      </xdr:nvSpPr>
      <xdr:spPr>
        <a:xfrm>
          <a:off x="12992100" y="6186485"/>
          <a:ext cx="1890712" cy="1493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Note that the activity type is "Research" (F), which is also why the deliverable types are research-related (FV4 + FV1). It is only possible to choose research deliverables if the activity is research</a:t>
          </a:r>
        </a:p>
      </xdr:txBody>
    </xdr:sp>
    <xdr:clientData/>
  </xdr:twoCellAnchor>
  <xdr:twoCellAnchor>
    <xdr:from>
      <xdr:col>4</xdr:col>
      <xdr:colOff>339092</xdr:colOff>
      <xdr:row>31</xdr:row>
      <xdr:rowOff>133350</xdr:rowOff>
    </xdr:from>
    <xdr:to>
      <xdr:col>6</xdr:col>
      <xdr:colOff>326236</xdr:colOff>
      <xdr:row>35</xdr:row>
      <xdr:rowOff>157162</xdr:rowOff>
    </xdr:to>
    <xdr:sp macro="" textlink="">
      <xdr:nvSpPr>
        <xdr:cNvPr id="23" name="Stregbilledforklaring 1 13">
          <a:extLst>
            <a:ext uri="{FF2B5EF4-FFF2-40B4-BE49-F238E27FC236}">
              <a16:creationId xmlns:a16="http://schemas.microsoft.com/office/drawing/2014/main" id="{03495A96-34DF-48A9-9619-7B2439F5A8E5}"/>
            </a:ext>
          </a:extLst>
        </xdr:cNvPr>
        <xdr:cNvSpPr/>
      </xdr:nvSpPr>
      <xdr:spPr>
        <a:xfrm rot="16200000">
          <a:off x="7840745" y="6515337"/>
          <a:ext cx="715327" cy="99298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360520</xdr:colOff>
      <xdr:row>32</xdr:row>
      <xdr:rowOff>4763</xdr:rowOff>
    </xdr:from>
    <xdr:to>
      <xdr:col>6</xdr:col>
      <xdr:colOff>358139</xdr:colOff>
      <xdr:row>35</xdr:row>
      <xdr:rowOff>76201</xdr:rowOff>
    </xdr:to>
    <xdr:sp macro="" textlink="">
      <xdr:nvSpPr>
        <xdr:cNvPr id="24" name="Tekstfelt 14">
          <a:extLst>
            <a:ext uri="{FF2B5EF4-FFF2-40B4-BE49-F238E27FC236}">
              <a16:creationId xmlns:a16="http://schemas.microsoft.com/office/drawing/2014/main" id="{6351D8EE-FE0D-44C6-B1B0-A58509F4D995}"/>
            </a:ext>
          </a:extLst>
        </xdr:cNvPr>
        <xdr:cNvSpPr txBox="1"/>
      </xdr:nvSpPr>
      <xdr:spPr>
        <a:xfrm>
          <a:off x="7727155" y="6702743"/>
          <a:ext cx="1007269" cy="58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milestone</a:t>
          </a:r>
        </a:p>
      </xdr:txBody>
    </xdr:sp>
    <xdr:clientData/>
  </xdr:twoCellAnchor>
  <xdr:twoCellAnchor>
    <xdr:from>
      <xdr:col>9</xdr:col>
      <xdr:colOff>369095</xdr:colOff>
      <xdr:row>14</xdr:row>
      <xdr:rowOff>71436</xdr:rowOff>
    </xdr:from>
    <xdr:to>
      <xdr:col>14</xdr:col>
      <xdr:colOff>10886</xdr:colOff>
      <xdr:row>21</xdr:row>
      <xdr:rowOff>105165</xdr:rowOff>
    </xdr:to>
    <xdr:sp macro="" textlink="">
      <xdr:nvSpPr>
        <xdr:cNvPr id="25" name="Stregbilledforklaring 1 4">
          <a:extLst>
            <a:ext uri="{FF2B5EF4-FFF2-40B4-BE49-F238E27FC236}">
              <a16:creationId xmlns:a16="http://schemas.microsoft.com/office/drawing/2014/main" id="{F6F71059-E4D1-4548-B422-79FEB70E30A2}"/>
            </a:ext>
          </a:extLst>
        </xdr:cNvPr>
        <xdr:cNvSpPr/>
      </xdr:nvSpPr>
      <xdr:spPr>
        <a:xfrm rot="16200000">
          <a:off x="10721111" y="3210630"/>
          <a:ext cx="1233879" cy="2171631"/>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404815</xdr:colOff>
      <xdr:row>14</xdr:row>
      <xdr:rowOff>95250</xdr:rowOff>
    </xdr:from>
    <xdr:to>
      <xdr:col>13</xdr:col>
      <xdr:colOff>457200</xdr:colOff>
      <xdr:row>24</xdr:row>
      <xdr:rowOff>31749</xdr:rowOff>
    </xdr:to>
    <xdr:sp macro="" textlink="">
      <xdr:nvSpPr>
        <xdr:cNvPr id="26" name="Tekstfelt 25">
          <a:extLst>
            <a:ext uri="{FF2B5EF4-FFF2-40B4-BE49-F238E27FC236}">
              <a16:creationId xmlns:a16="http://schemas.microsoft.com/office/drawing/2014/main" id="{865B7D0E-F058-4E77-B10B-1C2BE4197F84}"/>
            </a:ext>
          </a:extLst>
        </xdr:cNvPr>
        <xdr:cNvSpPr txBox="1"/>
      </xdr:nvSpPr>
      <xdr:spPr>
        <a:xfrm>
          <a:off x="10287955" y="3701415"/>
          <a:ext cx="2075495" cy="165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deliverable. Note that the deliverables are indicated with a letter-code in the year-overview, in order to clearly indicate when the delivery is taking place.</a:t>
          </a:r>
        </a:p>
      </xdr:txBody>
    </xdr:sp>
    <xdr:clientData/>
  </xdr:twoCellAnchor>
  <xdr:twoCellAnchor>
    <xdr:from>
      <xdr:col>14</xdr:col>
      <xdr:colOff>163290</xdr:colOff>
      <xdr:row>6</xdr:row>
      <xdr:rowOff>100009</xdr:rowOff>
    </xdr:from>
    <xdr:to>
      <xdr:col>19</xdr:col>
      <xdr:colOff>104777</xdr:colOff>
      <xdr:row>10</xdr:row>
      <xdr:rowOff>142874</xdr:rowOff>
    </xdr:to>
    <xdr:sp macro="" textlink="">
      <xdr:nvSpPr>
        <xdr:cNvPr id="27" name="Stregbilledforklaring 1 11">
          <a:extLst>
            <a:ext uri="{FF2B5EF4-FFF2-40B4-BE49-F238E27FC236}">
              <a16:creationId xmlns:a16="http://schemas.microsoft.com/office/drawing/2014/main" id="{362C9269-5D0E-4C40-A53A-2615F3E7EFF5}"/>
            </a:ext>
          </a:extLst>
        </xdr:cNvPr>
        <xdr:cNvSpPr/>
      </xdr:nvSpPr>
      <xdr:spPr>
        <a:xfrm rot="16200000">
          <a:off x="13370211" y="1513964"/>
          <a:ext cx="757240" cy="2453705"/>
        </a:xfrm>
        <a:prstGeom prst="borderCallout1">
          <a:avLst>
            <a:gd name="adj1" fmla="val 100525"/>
            <a:gd name="adj2" fmla="val 45895"/>
            <a:gd name="adj3" fmla="val 143216"/>
            <a:gd name="adj4" fmla="val 12590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195944</xdr:colOff>
      <xdr:row>6</xdr:row>
      <xdr:rowOff>147636</xdr:rowOff>
    </xdr:from>
    <xdr:to>
      <xdr:col>19</xdr:col>
      <xdr:colOff>11906</xdr:colOff>
      <xdr:row>10</xdr:row>
      <xdr:rowOff>154781</xdr:rowOff>
    </xdr:to>
    <xdr:sp macro="" textlink="">
      <xdr:nvSpPr>
        <xdr:cNvPr id="28" name="Tekstfelt 27">
          <a:extLst>
            <a:ext uri="{FF2B5EF4-FFF2-40B4-BE49-F238E27FC236}">
              <a16:creationId xmlns:a16="http://schemas.microsoft.com/office/drawing/2014/main" id="{6AD801EC-655B-43F0-9002-E4951743989D}"/>
            </a:ext>
          </a:extLst>
        </xdr:cNvPr>
        <xdr:cNvSpPr txBox="1"/>
      </xdr:nvSpPr>
      <xdr:spPr>
        <a:xfrm>
          <a:off x="12554632" y="2409824"/>
          <a:ext cx="2328180" cy="721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a:t>
          </a:r>
          <a:r>
            <a:rPr lang="da-DK" sz="1100" baseline="0"/>
            <a:t> an example of an activity type- "Research"= F, </a:t>
          </a:r>
          <a:r>
            <a:rPr lang="da-DK" sz="1100" b="0" baseline="0"/>
            <a:t>"Development"=U, "Demonstration"=D</a:t>
          </a:r>
          <a:endParaRPr lang="da-DK" sz="1100"/>
        </a:p>
      </xdr:txBody>
    </xdr:sp>
    <xdr:clientData/>
  </xdr:twoCellAnchor>
  <xdr:twoCellAnchor>
    <xdr:from>
      <xdr:col>20</xdr:col>
      <xdr:colOff>805546</xdr:colOff>
      <xdr:row>6</xdr:row>
      <xdr:rowOff>54425</xdr:rowOff>
    </xdr:from>
    <xdr:to>
      <xdr:col>21</xdr:col>
      <xdr:colOff>921204</xdr:colOff>
      <xdr:row>13</xdr:row>
      <xdr:rowOff>32657</xdr:rowOff>
    </xdr:to>
    <xdr:sp macro="" textlink="">
      <xdr:nvSpPr>
        <xdr:cNvPr id="29" name="Stregbilledforklaring 1 11">
          <a:extLst>
            <a:ext uri="{FF2B5EF4-FFF2-40B4-BE49-F238E27FC236}">
              <a16:creationId xmlns:a16="http://schemas.microsoft.com/office/drawing/2014/main" id="{70032061-617B-4C67-A5F8-E733BC8FD671}"/>
            </a:ext>
          </a:extLst>
        </xdr:cNvPr>
        <xdr:cNvSpPr/>
      </xdr:nvSpPr>
      <xdr:spPr>
        <a:xfrm rot="16200000">
          <a:off x="18905084" y="1658302"/>
          <a:ext cx="1163142" cy="2458808"/>
        </a:xfrm>
        <a:prstGeom prst="borderCallout1">
          <a:avLst>
            <a:gd name="adj1" fmla="val 46896"/>
            <a:gd name="adj2" fmla="val 98836"/>
            <a:gd name="adj3" fmla="val 63438"/>
            <a:gd name="adj4" fmla="val 2002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20</xdr:col>
      <xdr:colOff>783772</xdr:colOff>
      <xdr:row>6</xdr:row>
      <xdr:rowOff>124842</xdr:rowOff>
    </xdr:from>
    <xdr:to>
      <xdr:col>21</xdr:col>
      <xdr:colOff>976312</xdr:colOff>
      <xdr:row>12</xdr:row>
      <xdr:rowOff>154781</xdr:rowOff>
    </xdr:to>
    <xdr:sp macro="" textlink="">
      <xdr:nvSpPr>
        <xdr:cNvPr id="30" name="Tekstfelt 29">
          <a:extLst>
            <a:ext uri="{FF2B5EF4-FFF2-40B4-BE49-F238E27FC236}">
              <a16:creationId xmlns:a16="http://schemas.microsoft.com/office/drawing/2014/main" id="{F835228B-C30D-4B59-B9BA-54A99EC960EF}"/>
            </a:ext>
          </a:extLst>
        </xdr:cNvPr>
        <xdr:cNvSpPr txBox="1"/>
      </xdr:nvSpPr>
      <xdr:spPr>
        <a:xfrm>
          <a:off x="18154991" y="2387030"/>
          <a:ext cx="2538071" cy="1113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Total</a:t>
          </a:r>
          <a:r>
            <a:rPr lang="da-DK" sz="1100" baseline="0"/>
            <a:t> number of hours and total budget is automatically compared to the data from "2. Samlet budgetoversigt". The numbers must agree. When this is the case, cells become green</a:t>
          </a:r>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27</xdr:row>
      <xdr:rowOff>142874</xdr:rowOff>
    </xdr:from>
    <xdr:to>
      <xdr:col>3</xdr:col>
      <xdr:colOff>3105150</xdr:colOff>
      <xdr:row>34</xdr:row>
      <xdr:rowOff>161924</xdr:rowOff>
    </xdr:to>
    <xdr:sp macro="" textlink="">
      <xdr:nvSpPr>
        <xdr:cNvPr id="2" name="TextBox 1">
          <a:extLst>
            <a:ext uri="{FF2B5EF4-FFF2-40B4-BE49-F238E27FC236}">
              <a16:creationId xmlns:a16="http://schemas.microsoft.com/office/drawing/2014/main" id="{0F52595B-2879-4946-B9E1-176E928376B4}"/>
            </a:ext>
          </a:extLst>
        </xdr:cNvPr>
        <xdr:cNvSpPr txBox="1"/>
      </xdr:nvSpPr>
      <xdr:spPr>
        <a:xfrm>
          <a:off x="123825" y="5191124"/>
          <a:ext cx="8982075" cy="1285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Milestones</a:t>
          </a:r>
          <a:r>
            <a:rPr lang="da-DK" sz="1200" b="0"/>
            <a:t> = subsidiary goals</a:t>
          </a:r>
        </a:p>
        <a:p>
          <a:r>
            <a:rPr lang="da-DK" sz="1200" b="0"/>
            <a:t>-</a:t>
          </a:r>
          <a:r>
            <a:rPr lang="da-DK" sz="1200" b="0" baseline="0"/>
            <a:t> </a:t>
          </a:r>
          <a:r>
            <a:rPr lang="da-DK" sz="1200" b="0"/>
            <a:t>A milestone is a planned event signalling an important decision or the completion of a project deliverable. </a:t>
          </a:r>
        </a:p>
        <a:p>
          <a:r>
            <a:rPr lang="da-DK" sz="1200" b="0"/>
            <a:t>- Milestones may be used as project checkpoints to validate the project progress. Thus, a milestone is not only an indication of project progress but also an indication  of which direction the</a:t>
          </a:r>
          <a:r>
            <a:rPr lang="da-DK" sz="1200" b="0" baseline="0"/>
            <a:t> </a:t>
          </a:r>
          <a:r>
            <a:rPr lang="da-DK" sz="1200" b="0"/>
            <a:t>project should take after accomplished milestones. </a:t>
          </a:r>
        </a:p>
        <a:p>
          <a:r>
            <a:rPr lang="da-DK" sz="1200" b="0"/>
            <a:t>- </a:t>
          </a:r>
          <a:r>
            <a:rPr lang="da-DK" sz="1200" b="0" baseline="0"/>
            <a:t>There must be at least one, preferably several milestones along the way for each deliverable, but milestones can also be independant of deliverables.</a:t>
          </a:r>
          <a:endParaRPr lang="da-DK" sz="1200" b="0"/>
        </a:p>
        <a:p>
          <a:endParaRPr lang="da-DK"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24</xdr:row>
      <xdr:rowOff>0</xdr:rowOff>
    </xdr:from>
    <xdr:to>
      <xdr:col>8</xdr:col>
      <xdr:colOff>19050</xdr:colOff>
      <xdr:row>32</xdr:row>
      <xdr:rowOff>85726</xdr:rowOff>
    </xdr:to>
    <xdr:sp macro="" textlink="">
      <xdr:nvSpPr>
        <xdr:cNvPr id="2" name="TextBox 1">
          <a:extLst>
            <a:ext uri="{FF2B5EF4-FFF2-40B4-BE49-F238E27FC236}">
              <a16:creationId xmlns:a16="http://schemas.microsoft.com/office/drawing/2014/main" id="{623158EB-1447-42D8-899A-A3128760B34B}"/>
            </a:ext>
          </a:extLst>
        </xdr:cNvPr>
        <xdr:cNvSpPr txBox="1"/>
      </xdr:nvSpPr>
      <xdr:spPr>
        <a:xfrm>
          <a:off x="133350" y="4981575"/>
          <a:ext cx="15344775" cy="16097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a:solidFill>
                <a:schemeClr val="dk1"/>
              </a:solidFill>
              <a:effectLst/>
              <a:latin typeface="+mn-lt"/>
              <a:ea typeface="+mn-ea"/>
              <a:cs typeface="+mn-cs"/>
            </a:rPr>
            <a:t>-</a:t>
          </a:r>
          <a:r>
            <a:rPr lang="da-DK" sz="1100" b="1">
              <a:solidFill>
                <a:schemeClr val="dk1"/>
              </a:solidFill>
              <a:effectLst/>
              <a:latin typeface="+mn-lt"/>
              <a:ea typeface="+mn-ea"/>
              <a:cs typeface="+mn-cs"/>
            </a:rPr>
            <a:t>Deliverables:</a:t>
          </a:r>
          <a:endParaRPr lang="da-DK">
            <a:effectLst/>
          </a:endParaRPr>
        </a:p>
        <a:p>
          <a:pPr eaLnBrk="1" fontAlgn="auto" latinLnBrk="0" hangingPunct="1"/>
          <a:r>
            <a:rPr lang="da-DK" sz="1100" b="1">
              <a:solidFill>
                <a:schemeClr val="dk1"/>
              </a:solidFill>
              <a:effectLst/>
              <a:latin typeface="+mn-lt"/>
              <a:ea typeface="+mn-ea"/>
              <a:cs typeface="+mn-cs"/>
            </a:rPr>
            <a:t>- </a:t>
          </a:r>
          <a:r>
            <a:rPr lang="da-DK" sz="1100" b="0" i="0" u="sng" baseline="0">
              <a:solidFill>
                <a:schemeClr val="dk1"/>
              </a:solidFill>
              <a:effectLst/>
              <a:latin typeface="+mn-lt"/>
              <a:ea typeface="+mn-ea"/>
              <a:cs typeface="+mn-cs"/>
            </a:rPr>
            <a:t>Deliverable = result</a:t>
          </a:r>
          <a:endParaRPr lang="da-DK">
            <a:effectLst/>
          </a:endParaRPr>
        </a:p>
        <a:p>
          <a:pPr eaLnBrk="1" fontAlgn="auto" latinLnBrk="0" hangingPunct="1"/>
          <a:r>
            <a:rPr lang="da-DK" sz="1100" b="0" i="0" baseline="0">
              <a:solidFill>
                <a:schemeClr val="dk1"/>
              </a:solidFill>
              <a:effectLst/>
              <a:latin typeface="+mn-lt"/>
              <a:ea typeface="+mn-ea"/>
              <a:cs typeface="+mn-cs"/>
            </a:rPr>
            <a:t>- A deliverable is a physical project result. It describes a material or immaterial object produced as a result of the project. </a:t>
          </a:r>
          <a:endParaRPr lang="da-DK">
            <a:effectLst/>
          </a:endParaRPr>
        </a:p>
        <a:p>
          <a:pPr eaLnBrk="1" fontAlgn="auto" latinLnBrk="0" hangingPunct="1"/>
          <a:r>
            <a:rPr lang="da-DK" sz="1100" b="0" i="0" baseline="0">
              <a:solidFill>
                <a:schemeClr val="dk1"/>
              </a:solidFill>
              <a:effectLst/>
              <a:latin typeface="+mn-lt"/>
              <a:ea typeface="+mn-ea"/>
              <a:cs typeface="+mn-cs"/>
            </a:rPr>
            <a:t>-  A deliverable is different from a milestone in that a milestone is a measuring of the progress of project process, whereas a deliverable is a result of the process. </a:t>
          </a:r>
          <a:endParaRPr lang="da-DK">
            <a:effectLst/>
          </a:endParaRPr>
        </a:p>
        <a:p>
          <a:pPr eaLnBrk="1" fontAlgn="auto" latinLnBrk="0" hangingPunct="1"/>
          <a:r>
            <a:rPr lang="da-DK" sz="1100" b="0" i="0" baseline="0">
              <a:solidFill>
                <a:schemeClr val="dk1"/>
              </a:solidFill>
              <a:effectLst/>
              <a:latin typeface="+mn-lt"/>
              <a:ea typeface="+mn-ea"/>
              <a:cs typeface="+mn-cs"/>
            </a:rPr>
            <a:t>- In relation to Organic RDD a deliverable is a tangible deliverable e.g. in the form of an article in a peer reviewed journal (FV1, FV2), demonstration of  practical experiments (DF1) or a software programme for external application (US 2). </a:t>
          </a:r>
          <a:endParaRPr lang="da-DK">
            <a:effectLst/>
          </a:endParaRPr>
        </a:p>
        <a:p>
          <a:pPr eaLnBrk="1" fontAlgn="auto" latinLnBrk="0" hangingPunct="1"/>
          <a:r>
            <a:rPr lang="da-DK" sz="1100" b="0" i="0" baseline="0">
              <a:solidFill>
                <a:schemeClr val="dk1"/>
              </a:solidFill>
              <a:effectLst/>
              <a:latin typeface="+mn-lt"/>
              <a:ea typeface="+mn-ea"/>
              <a:cs typeface="+mn-cs"/>
            </a:rPr>
            <a:t>- </a:t>
          </a:r>
          <a:r>
            <a:rPr lang="en-US" sz="1100">
              <a:solidFill>
                <a:schemeClr val="dk1"/>
              </a:solidFill>
              <a:effectLst/>
              <a:latin typeface="+mn-lt"/>
              <a:ea typeface="+mn-ea"/>
              <a:cs typeface="+mn-cs"/>
            </a:rPr>
            <a:t>A deliverable is NOT a research plan, a</a:t>
          </a:r>
          <a:r>
            <a:rPr lang="en-US" sz="1100" baseline="0">
              <a:solidFill>
                <a:schemeClr val="dk1"/>
              </a:solidFill>
              <a:effectLst/>
              <a:latin typeface="+mn-lt"/>
              <a:ea typeface="+mn-ea"/>
              <a:cs typeface="+mn-cs"/>
            </a:rPr>
            <a:t> trial</a:t>
          </a:r>
          <a:r>
            <a:rPr lang="en-US" sz="1100">
              <a:solidFill>
                <a:schemeClr val="dk1"/>
              </a:solidFill>
              <a:effectLst/>
              <a:latin typeface="+mn-lt"/>
              <a:ea typeface="+mn-ea"/>
              <a:cs typeface="+mn-cs"/>
            </a:rPr>
            <a:t> completed / data collected, an internal meeting, a status report etc.</a:t>
          </a:r>
          <a:endParaRPr lang="da-DK">
            <a:effectLst/>
          </a:endParaRPr>
        </a:p>
        <a:p>
          <a:pPr eaLnBrk="1" fontAlgn="auto" latinLnBrk="0" hangingPunct="1"/>
          <a:r>
            <a:rPr lang="da-DK" sz="1100" b="1">
              <a:solidFill>
                <a:schemeClr val="dk1"/>
              </a:solidFill>
              <a:effectLst/>
              <a:latin typeface="+mn-lt"/>
              <a:ea typeface="+mn-ea"/>
              <a:cs typeface="+mn-cs"/>
            </a:rPr>
            <a:t>- </a:t>
          </a:r>
          <a:r>
            <a:rPr lang="da-DK" sz="1100" b="0" baseline="0">
              <a:solidFill>
                <a:schemeClr val="dk1"/>
              </a:solidFill>
              <a:effectLst/>
              <a:latin typeface="+mn-lt"/>
              <a:ea typeface="+mn-ea"/>
              <a:cs typeface="+mn-cs"/>
            </a:rPr>
            <a:t>It is possible to list more deliverables here than in the application (from the Gantt chart and Form A). However, all deliverables, together with type of deliverable, in the Gantt chart of the application must be listed here.</a:t>
          </a:r>
          <a:endParaRPr lang="da-DK">
            <a:effectLst/>
          </a:endParaRPr>
        </a:p>
        <a:p>
          <a:pPr eaLnBrk="1" fontAlgn="auto" latinLnBrk="0" hangingPunct="1"/>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da-DK" sz="1100" b="0">
              <a:solidFill>
                <a:schemeClr val="dk1"/>
              </a:solidFill>
              <a:effectLst/>
              <a:latin typeface="+mn-lt"/>
              <a:ea typeface="+mn-ea"/>
              <a:cs typeface="+mn-cs"/>
            </a:rPr>
            <a:t>Deliverables</a:t>
          </a:r>
          <a:r>
            <a:rPr lang="da-DK" sz="1100" b="0" baseline="0">
              <a:solidFill>
                <a:schemeClr val="dk1"/>
              </a:solidFill>
              <a:effectLst/>
              <a:latin typeface="+mn-lt"/>
              <a:ea typeface="+mn-ea"/>
              <a:cs typeface="+mn-cs"/>
            </a:rPr>
            <a:t> must be uploaded to the Organic Eprints online database as e.g. https://orgprints.org/id/eprint/53573/</a:t>
          </a:r>
          <a:r>
            <a:rPr lang="da-DK" sz="1100">
              <a:solidFill>
                <a:schemeClr val="dk1"/>
              </a:solidFill>
              <a:effectLst/>
              <a:latin typeface="+mn-lt"/>
              <a:ea typeface="+mn-ea"/>
              <a:cs typeface="+mn-cs"/>
            </a:rPr>
            <a:t> and possibly with restriction on access.</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784488</xdr:colOff>
      <xdr:row>5</xdr:row>
      <xdr:rowOff>25400</xdr:rowOff>
    </xdr:from>
    <xdr:to>
      <xdr:col>12</xdr:col>
      <xdr:colOff>260084</xdr:colOff>
      <xdr:row>14</xdr:row>
      <xdr:rowOff>179916</xdr:rowOff>
    </xdr:to>
    <xdr:sp macro="" textlink="">
      <xdr:nvSpPr>
        <xdr:cNvPr id="55" name="Tekstfelt 54">
          <a:extLst>
            <a:ext uri="{FF2B5EF4-FFF2-40B4-BE49-F238E27FC236}">
              <a16:creationId xmlns:a16="http://schemas.microsoft.com/office/drawing/2014/main" id="{00000000-0008-0000-0400-000037000000}"/>
            </a:ext>
          </a:extLst>
        </xdr:cNvPr>
        <xdr:cNvSpPr txBox="1"/>
      </xdr:nvSpPr>
      <xdr:spPr>
        <a:xfrm>
          <a:off x="13484488" y="999067"/>
          <a:ext cx="4957763" cy="19007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p>
        <a:p>
          <a:endParaRPr lang="da-DK" sz="1000">
            <a:effectLst/>
          </a:endParaRPr>
        </a:p>
        <a:p>
          <a:r>
            <a:rPr lang="da-DK" sz="1100" b="0" baseline="0">
              <a:solidFill>
                <a:schemeClr val="dk1"/>
              </a:solidFill>
              <a:effectLst/>
              <a:latin typeface="+mn-lt"/>
              <a:ea typeface="+mn-ea"/>
              <a:cs typeface="+mn-cs"/>
            </a:rPr>
            <a:t>Brug regnefunktion til OH omkostninger.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(E31) indsætter celle ID som sum af løn (eksempelvis: =0,3*E23) får du et dynamisk budget, som selv regner OH, selvom du ændrer lønposten. Hvis du søger som offentlig- eller privat forsknings- og videnformidlingsinstitution, kan der medregnes OH for op til 44 % af aktivitetens samlede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(E31) som =0,44*E30.</a:t>
          </a:r>
          <a:endParaRPr lang="da-DK" sz="1000">
            <a:effectLst/>
          </a:endParaRPr>
        </a:p>
      </xdr:txBody>
    </xdr:sp>
    <xdr:clientData/>
  </xdr:twoCellAnchor>
  <xdr:twoCellAnchor>
    <xdr:from>
      <xdr:col>7</xdr:col>
      <xdr:colOff>137583</xdr:colOff>
      <xdr:row>63</xdr:row>
      <xdr:rowOff>74084</xdr:rowOff>
    </xdr:from>
    <xdr:to>
      <xdr:col>8</xdr:col>
      <xdr:colOff>948533</xdr:colOff>
      <xdr:row>65</xdr:row>
      <xdr:rowOff>186268</xdr:rowOff>
    </xdr:to>
    <xdr:sp macro="" textlink="">
      <xdr:nvSpPr>
        <xdr:cNvPr id="75" name="Stregbilledforklaring 1 4">
          <a:extLst>
            <a:ext uri="{FF2B5EF4-FFF2-40B4-BE49-F238E27FC236}">
              <a16:creationId xmlns:a16="http://schemas.microsoft.com/office/drawing/2014/main" id="{00000000-0008-0000-0400-00004B000000}"/>
            </a:ext>
          </a:extLst>
        </xdr:cNvPr>
        <xdr:cNvSpPr/>
      </xdr:nvSpPr>
      <xdr:spPr>
        <a:xfrm>
          <a:off x="12837583" y="12710584"/>
          <a:ext cx="3065200" cy="493184"/>
        </a:xfrm>
        <a:prstGeom prst="borderCallout1">
          <a:avLst>
            <a:gd name="adj1" fmla="val 48805"/>
            <a:gd name="adj2" fmla="val -171"/>
            <a:gd name="adj3" fmla="val 44029"/>
            <a:gd name="adj4" fmla="val -5364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137585</xdr:colOff>
      <xdr:row>63</xdr:row>
      <xdr:rowOff>74084</xdr:rowOff>
    </xdr:from>
    <xdr:to>
      <xdr:col>8</xdr:col>
      <xdr:colOff>936627</xdr:colOff>
      <xdr:row>65</xdr:row>
      <xdr:rowOff>59268</xdr:rowOff>
    </xdr:to>
    <xdr:sp macro="" textlink="">
      <xdr:nvSpPr>
        <xdr:cNvPr id="76" name="Tekstfelt 75">
          <a:extLst>
            <a:ext uri="{FF2B5EF4-FFF2-40B4-BE49-F238E27FC236}">
              <a16:creationId xmlns:a16="http://schemas.microsoft.com/office/drawing/2014/main" id="{00000000-0008-0000-0400-00004C000000}"/>
            </a:ext>
          </a:extLst>
        </xdr:cNvPr>
        <xdr:cNvSpPr txBox="1"/>
      </xdr:nvSpPr>
      <xdr:spPr>
        <a:xfrm>
          <a:off x="12837585" y="12710584"/>
          <a:ext cx="3053292" cy="36618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800" b="0" i="0" u="none" strike="noStrike" kern="0" cap="none" spc="0" normalizeH="0" baseline="0" noProof="0">
              <a:ln>
                <a:noFill/>
              </a:ln>
              <a:solidFill>
                <a:prstClr val="black"/>
              </a:solidFill>
              <a:effectLst/>
              <a:uLnTx/>
              <a:uFillTx/>
              <a:latin typeface="+mn-lt"/>
              <a:ea typeface="+mn-ea"/>
              <a:cs typeface="+mn-cs"/>
            </a:rPr>
            <a:t>Projekt form vælges kun en gang ved hovedansøger. Derefter vil alle delbudgetter have ens projekt form.</a:t>
          </a:r>
          <a:endParaRPr kumimoji="0" lang="da-DK" sz="8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6</xdr:col>
      <xdr:colOff>762001</xdr:colOff>
      <xdr:row>36</xdr:row>
      <xdr:rowOff>370416</xdr:rowOff>
    </xdr:from>
    <xdr:to>
      <xdr:col>8</xdr:col>
      <xdr:colOff>313534</xdr:colOff>
      <xdr:row>41</xdr:row>
      <xdr:rowOff>142875</xdr:rowOff>
    </xdr:to>
    <xdr:sp macro="" textlink="">
      <xdr:nvSpPr>
        <xdr:cNvPr id="79" name="Stregbilledforklaring 1 4">
          <a:extLst>
            <a:ext uri="{FF2B5EF4-FFF2-40B4-BE49-F238E27FC236}">
              <a16:creationId xmlns:a16="http://schemas.microsoft.com/office/drawing/2014/main" id="{00000000-0008-0000-0400-00004F000000}"/>
            </a:ext>
          </a:extLst>
        </xdr:cNvPr>
        <xdr:cNvSpPr/>
      </xdr:nvSpPr>
      <xdr:spPr>
        <a:xfrm>
          <a:off x="12202584" y="7249583"/>
          <a:ext cx="3065200" cy="915459"/>
        </a:xfrm>
        <a:prstGeom prst="borderCallout1">
          <a:avLst>
            <a:gd name="adj1" fmla="val 48805"/>
            <a:gd name="adj2" fmla="val -171"/>
            <a:gd name="adj3" fmla="val 30156"/>
            <a:gd name="adj4" fmla="val -2429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762002</xdr:colOff>
      <xdr:row>36</xdr:row>
      <xdr:rowOff>370416</xdr:rowOff>
    </xdr:from>
    <xdr:to>
      <xdr:col>9</xdr:col>
      <xdr:colOff>54427</xdr:colOff>
      <xdr:row>44</xdr:row>
      <xdr:rowOff>149679</xdr:rowOff>
    </xdr:to>
    <xdr:sp macro="" textlink="">
      <xdr:nvSpPr>
        <xdr:cNvPr id="80" name="Tekstfelt 79">
          <a:extLst>
            <a:ext uri="{FF2B5EF4-FFF2-40B4-BE49-F238E27FC236}">
              <a16:creationId xmlns:a16="http://schemas.microsoft.com/office/drawing/2014/main" id="{00000000-0008-0000-0400-000050000000}"/>
            </a:ext>
          </a:extLst>
        </xdr:cNvPr>
        <xdr:cNvSpPr txBox="1"/>
      </xdr:nvSpPr>
      <xdr:spPr>
        <a:xfrm>
          <a:off x="12205609" y="7731880"/>
          <a:ext cx="3837211" cy="169787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Her ses den beregnede tilskudssats og OH sats. For </a:t>
          </a:r>
          <a:r>
            <a:rPr kumimoji="0" lang="da-DK" sz="1100" b="1" i="0" u="sng" strike="noStrike" kern="0" cap="none" spc="0" normalizeH="0" baseline="0" noProof="0">
              <a:ln>
                <a:noFill/>
              </a:ln>
              <a:solidFill>
                <a:prstClr val="black"/>
              </a:solidFill>
              <a:effectLst/>
              <a:uLnTx/>
              <a:uFillTx/>
              <a:latin typeface="+mn-lt"/>
              <a:ea typeface="+mn-ea"/>
              <a:cs typeface="+mn-cs"/>
            </a:rPr>
            <a:t>virksomheder</a:t>
          </a:r>
          <a:r>
            <a:rPr kumimoji="0" lang="da-DK" sz="1100" b="0" i="0" u="none" strike="noStrike" kern="0" cap="none" spc="0" normalizeH="0" baseline="0" noProof="0">
              <a:ln>
                <a:noFill/>
              </a:ln>
              <a:solidFill>
                <a:prstClr val="black"/>
              </a:solidFill>
              <a:effectLst/>
              <a:uLnTx/>
              <a:uFillTx/>
              <a:latin typeface="+mn-lt"/>
              <a:ea typeface="+mn-ea"/>
              <a:cs typeface="+mn-cs"/>
            </a:rPr>
            <a:t> kan der søges OH af summen af lønomkostninger. Der kan OH udgøre op til 18% af summen (udokumenteret) og op til 30% af summen (dokumenteret). For </a:t>
          </a:r>
          <a:r>
            <a:rPr kumimoji="0" lang="da-DK" sz="1100" b="1" i="0" u="sng" strike="noStrike" kern="0" cap="none" spc="0" normalizeH="0" baseline="0" noProof="0">
              <a:ln>
                <a:noFill/>
              </a:ln>
              <a:solidFill>
                <a:prstClr val="black"/>
              </a:solidFill>
              <a:effectLst/>
              <a:uLnTx/>
              <a:uFillTx/>
              <a:latin typeface="+mn-lt"/>
              <a:ea typeface="+mn-ea"/>
              <a:cs typeface="+mn-cs"/>
            </a:rPr>
            <a:t>Forsknings- og vidensformidlingsinstitutioner</a:t>
          </a:r>
          <a:r>
            <a:rPr kumimoji="0" lang="da-DK" sz="1100" b="0" i="0" u="none" strike="noStrike" kern="0" cap="none" spc="0" normalizeH="0" baseline="0" noProof="0">
              <a:ln>
                <a:noFill/>
              </a:ln>
              <a:solidFill>
                <a:prstClr val="black"/>
              </a:solidFill>
              <a:effectLst/>
              <a:uLnTx/>
              <a:uFillTx/>
              <a:latin typeface="+mn-lt"/>
              <a:ea typeface="+mn-ea"/>
              <a:cs typeface="+mn-cs"/>
            </a:rPr>
            <a:t> kan OH maksimalt udgøre 44% af summen af alle omkostninger. Vær opmærksomme på om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I har søgt for meget i OH.</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5</xdr:col>
      <xdr:colOff>1502832</xdr:colOff>
      <xdr:row>18</xdr:row>
      <xdr:rowOff>137583</xdr:rowOff>
    </xdr:from>
    <xdr:to>
      <xdr:col>6</xdr:col>
      <xdr:colOff>579437</xdr:colOff>
      <xdr:row>24</xdr:row>
      <xdr:rowOff>119063</xdr:rowOff>
    </xdr:to>
    <xdr:cxnSp macro="">
      <xdr:nvCxnSpPr>
        <xdr:cNvPr id="81" name="Lige forbindelse 80">
          <a:extLst>
            <a:ext uri="{FF2B5EF4-FFF2-40B4-BE49-F238E27FC236}">
              <a16:creationId xmlns:a16="http://schemas.microsoft.com/office/drawing/2014/main" id="{00000000-0008-0000-0400-000051000000}"/>
            </a:ext>
          </a:extLst>
        </xdr:cNvPr>
        <xdr:cNvCxnSpPr>
          <a:endCxn id="19" idx="1"/>
        </xdr:cNvCxnSpPr>
      </xdr:nvCxnSpPr>
      <xdr:spPr>
        <a:xfrm>
          <a:off x="11250082" y="3423708"/>
          <a:ext cx="751418" cy="1434043"/>
        </a:xfrm>
        <a:prstGeom prst="line">
          <a:avLst/>
        </a:prstGeom>
        <a:ln>
          <a:solidFill>
            <a:srgbClr val="FF0000"/>
          </a:solidFill>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2307164</xdr:colOff>
      <xdr:row>59</xdr:row>
      <xdr:rowOff>243418</xdr:rowOff>
    </xdr:from>
    <xdr:to>
      <xdr:col>3</xdr:col>
      <xdr:colOff>2099735</xdr:colOff>
      <xdr:row>62</xdr:row>
      <xdr:rowOff>52918</xdr:rowOff>
    </xdr:to>
    <xdr:sp macro="" textlink="">
      <xdr:nvSpPr>
        <xdr:cNvPr id="82" name="Stregbilledforklaring 1 13">
          <a:extLst>
            <a:ext uri="{FF2B5EF4-FFF2-40B4-BE49-F238E27FC236}">
              <a16:creationId xmlns:a16="http://schemas.microsoft.com/office/drawing/2014/main" id="{00000000-0008-0000-0400-000052000000}"/>
            </a:ext>
          </a:extLst>
        </xdr:cNvPr>
        <xdr:cNvSpPr/>
      </xdr:nvSpPr>
      <xdr:spPr>
        <a:xfrm rot="5400000">
          <a:off x="6219825" y="11623674"/>
          <a:ext cx="571500" cy="2131487"/>
        </a:xfrm>
        <a:prstGeom prst="borderCallout1">
          <a:avLst>
            <a:gd name="adj1" fmla="val 100291"/>
            <a:gd name="adj2" fmla="val 61781"/>
            <a:gd name="adj3" fmla="val 135592"/>
            <a:gd name="adj4" fmla="val -11149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24345</xdr:colOff>
      <xdr:row>59</xdr:row>
      <xdr:rowOff>275155</xdr:rowOff>
    </xdr:from>
    <xdr:to>
      <xdr:col>3</xdr:col>
      <xdr:colOff>2085981</xdr:colOff>
      <xdr:row>62</xdr:row>
      <xdr:rowOff>169333</xdr:rowOff>
    </xdr:to>
    <xdr:sp macro="" textlink="">
      <xdr:nvSpPr>
        <xdr:cNvPr id="83" name="Tekstfelt 14">
          <a:extLst>
            <a:ext uri="{FF2B5EF4-FFF2-40B4-BE49-F238E27FC236}">
              <a16:creationId xmlns:a16="http://schemas.microsoft.com/office/drawing/2014/main" id="{00000000-0008-0000-0400-000053000000}"/>
            </a:ext>
          </a:extLst>
        </xdr:cNvPr>
        <xdr:cNvSpPr txBox="1"/>
      </xdr:nvSpPr>
      <xdr:spPr>
        <a:xfrm>
          <a:off x="5495928" y="12816405"/>
          <a:ext cx="2061636" cy="656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Hvis du har ekstern</a:t>
          </a:r>
          <a:r>
            <a:rPr lang="da-DK" sz="900" baseline="0"/>
            <a:t>, </a:t>
          </a:r>
          <a:r>
            <a:rPr lang="da-DK" sz="900"/>
            <a:t>privat finansiering</a:t>
          </a:r>
          <a:r>
            <a:rPr lang="da-DK" sz="900" baseline="0"/>
            <a:t> (eksempelvis private fondsmidler) skal du indtaste beløbet her. </a:t>
          </a:r>
          <a:endParaRPr lang="da-DK" sz="900"/>
        </a:p>
      </xdr:txBody>
    </xdr:sp>
    <xdr:clientData/>
  </xdr:twoCellAnchor>
  <xdr:twoCellAnchor>
    <xdr:from>
      <xdr:col>3</xdr:col>
      <xdr:colOff>692595</xdr:colOff>
      <xdr:row>80</xdr:row>
      <xdr:rowOff>110070</xdr:rowOff>
    </xdr:from>
    <xdr:to>
      <xdr:col>4</xdr:col>
      <xdr:colOff>931332</xdr:colOff>
      <xdr:row>83</xdr:row>
      <xdr:rowOff>137588</xdr:rowOff>
    </xdr:to>
    <xdr:sp macro="" textlink="">
      <xdr:nvSpPr>
        <xdr:cNvPr id="84" name="Stregbilledforklaring 1 13">
          <a:extLst>
            <a:ext uri="{FF2B5EF4-FFF2-40B4-BE49-F238E27FC236}">
              <a16:creationId xmlns:a16="http://schemas.microsoft.com/office/drawing/2014/main" id="{00000000-0008-0000-0400-000054000000}"/>
            </a:ext>
          </a:extLst>
        </xdr:cNvPr>
        <xdr:cNvSpPr/>
      </xdr:nvSpPr>
      <xdr:spPr>
        <a:xfrm rot="5400000">
          <a:off x="7058246" y="15800085"/>
          <a:ext cx="789518" cy="2577654"/>
        </a:xfrm>
        <a:prstGeom prst="borderCallout1">
          <a:avLst>
            <a:gd name="adj1" fmla="val 100173"/>
            <a:gd name="adj2" fmla="val 39790"/>
            <a:gd name="adj3" fmla="val 110510"/>
            <a:gd name="adj4" fmla="val -3736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684842</xdr:colOff>
      <xdr:row>80</xdr:row>
      <xdr:rowOff>134057</xdr:rowOff>
    </xdr:from>
    <xdr:to>
      <xdr:col>4</xdr:col>
      <xdr:colOff>980722</xdr:colOff>
      <xdr:row>84</xdr:row>
      <xdr:rowOff>45863</xdr:rowOff>
    </xdr:to>
    <xdr:sp macro="" textlink="">
      <xdr:nvSpPr>
        <xdr:cNvPr id="85" name="Tekstfelt 14">
          <a:extLst>
            <a:ext uri="{FF2B5EF4-FFF2-40B4-BE49-F238E27FC236}">
              <a16:creationId xmlns:a16="http://schemas.microsoft.com/office/drawing/2014/main" id="{00000000-0008-0000-0400-000055000000}"/>
            </a:ext>
          </a:extLst>
        </xdr:cNvPr>
        <xdr:cNvSpPr txBox="1"/>
      </xdr:nvSpPr>
      <xdr:spPr>
        <a:xfrm>
          <a:off x="6145842" y="16418279"/>
          <a:ext cx="2624213" cy="800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Hvis du modtager anden offentlig støtte til finansiering af projektet, vil</a:t>
          </a:r>
          <a:r>
            <a:rPr lang="da-DK" sz="1100" baseline="0">
              <a:solidFill>
                <a:schemeClr val="dk1"/>
              </a:solidFill>
              <a:effectLst/>
              <a:latin typeface="+mn-lt"/>
              <a:ea typeface="+mn-ea"/>
              <a:cs typeface="+mn-cs"/>
            </a:rPr>
            <a:t> Plantefondens</a:t>
          </a:r>
          <a:r>
            <a:rPr lang="da-DK" sz="1100">
              <a:solidFill>
                <a:schemeClr val="dk1"/>
              </a:solidFill>
              <a:effectLst/>
              <a:latin typeface="+mn-lt"/>
              <a:ea typeface="+mn-ea"/>
              <a:cs typeface="+mn-cs"/>
            </a:rPr>
            <a:t> tilskudsandel</a:t>
          </a:r>
          <a:r>
            <a:rPr lang="da-DK" sz="1100" baseline="0">
              <a:solidFill>
                <a:schemeClr val="dk1"/>
              </a:solidFill>
              <a:effectLst/>
              <a:latin typeface="+mn-lt"/>
              <a:ea typeface="+mn-ea"/>
              <a:cs typeface="+mn-cs"/>
            </a:rPr>
            <a:t> reduceres tilsvarende. </a:t>
          </a:r>
          <a:endParaRPr lang="da-DK" sz="900">
            <a:effectLst/>
          </a:endParaRPr>
        </a:p>
        <a:p>
          <a:endParaRPr lang="da-DK" sz="900"/>
        </a:p>
      </xdr:txBody>
    </xdr:sp>
    <xdr:clientData/>
  </xdr:twoCellAnchor>
  <xdr:twoCellAnchor>
    <xdr:from>
      <xdr:col>1</xdr:col>
      <xdr:colOff>1090083</xdr:colOff>
      <xdr:row>78</xdr:row>
      <xdr:rowOff>0</xdr:rowOff>
    </xdr:from>
    <xdr:to>
      <xdr:col>3</xdr:col>
      <xdr:colOff>666750</xdr:colOff>
      <xdr:row>81</xdr:row>
      <xdr:rowOff>311453</xdr:rowOff>
    </xdr:to>
    <xdr:cxnSp macro="">
      <xdr:nvCxnSpPr>
        <xdr:cNvPr id="86" name="Lige forbindelse 85">
          <a:extLst>
            <a:ext uri="{FF2B5EF4-FFF2-40B4-BE49-F238E27FC236}">
              <a16:creationId xmlns:a16="http://schemas.microsoft.com/office/drawing/2014/main" id="{00000000-0008-0000-0400-000056000000}"/>
            </a:ext>
          </a:extLst>
        </xdr:cNvPr>
        <xdr:cNvCxnSpPr/>
      </xdr:nvCxnSpPr>
      <xdr:spPr>
        <a:xfrm>
          <a:off x="2582333" y="16203083"/>
          <a:ext cx="3556000" cy="88295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1224644</xdr:colOff>
      <xdr:row>87</xdr:row>
      <xdr:rowOff>1</xdr:rowOff>
    </xdr:from>
    <xdr:to>
      <xdr:col>3</xdr:col>
      <xdr:colOff>1463382</xdr:colOff>
      <xdr:row>90</xdr:row>
      <xdr:rowOff>9376</xdr:rowOff>
    </xdr:to>
    <xdr:sp macro="" textlink="">
      <xdr:nvSpPr>
        <xdr:cNvPr id="36" name="Stregbilledforklaring 1 13">
          <a:extLst>
            <a:ext uri="{FF2B5EF4-FFF2-40B4-BE49-F238E27FC236}">
              <a16:creationId xmlns:a16="http://schemas.microsoft.com/office/drawing/2014/main" id="{00000000-0008-0000-0400-000024000000}"/>
            </a:ext>
          </a:extLst>
        </xdr:cNvPr>
        <xdr:cNvSpPr/>
      </xdr:nvSpPr>
      <xdr:spPr>
        <a:xfrm rot="5400000">
          <a:off x="5276325" y="16640248"/>
          <a:ext cx="744161" cy="2570095"/>
        </a:xfrm>
        <a:prstGeom prst="borderCallout1">
          <a:avLst>
            <a:gd name="adj1" fmla="val 100173"/>
            <a:gd name="adj2" fmla="val 39790"/>
            <a:gd name="adj3" fmla="val 157101"/>
            <a:gd name="adj4" fmla="val -32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1206501</xdr:colOff>
      <xdr:row>87</xdr:row>
      <xdr:rowOff>27215</xdr:rowOff>
    </xdr:from>
    <xdr:to>
      <xdr:col>3</xdr:col>
      <xdr:colOff>1502382</xdr:colOff>
      <xdr:row>90</xdr:row>
      <xdr:rowOff>102307</xdr:rowOff>
    </xdr:to>
    <xdr:sp macro="" textlink="">
      <xdr:nvSpPr>
        <xdr:cNvPr id="35" name="Tekstfelt 14">
          <a:extLst>
            <a:ext uri="{FF2B5EF4-FFF2-40B4-BE49-F238E27FC236}">
              <a16:creationId xmlns:a16="http://schemas.microsoft.com/office/drawing/2014/main" id="{00000000-0008-0000-0400-000023000000}"/>
            </a:ext>
          </a:extLst>
        </xdr:cNvPr>
        <xdr:cNvSpPr txBox="1"/>
      </xdr:nvSpPr>
      <xdr:spPr>
        <a:xfrm>
          <a:off x="4345215" y="17580429"/>
          <a:ext cx="2627238" cy="80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Vælges der én af </a:t>
          </a:r>
          <a:r>
            <a:rPr lang="da-DK" sz="1100" i="1">
              <a:solidFill>
                <a:schemeClr val="dk1"/>
              </a:solidFill>
              <a:effectLst/>
              <a:latin typeface="+mn-lt"/>
              <a:ea typeface="+mn-ea"/>
              <a:cs typeface="+mn-cs"/>
            </a:rPr>
            <a:t>de minimis-</a:t>
          </a:r>
          <a:r>
            <a:rPr lang="da-DK" sz="1100" i="0">
              <a:solidFill>
                <a:schemeClr val="dk1"/>
              </a:solidFill>
              <a:effectLst/>
              <a:latin typeface="+mn-lt"/>
              <a:ea typeface="+mn-ea"/>
              <a:cs typeface="+mn-cs"/>
            </a:rPr>
            <a:t> forordningerne,</a:t>
          </a:r>
          <a:r>
            <a:rPr lang="da-DK" sz="1100" i="0" baseline="0">
              <a:solidFill>
                <a:schemeClr val="dk1"/>
              </a:solidFill>
              <a:effectLst/>
              <a:latin typeface="+mn-lt"/>
              <a:ea typeface="+mn-ea"/>
              <a:cs typeface="+mn-cs"/>
            </a:rPr>
            <a:t> eller vælger du "selvfinansieret", skal der IKKE udfyldes aktivitetstype</a:t>
          </a:r>
          <a:endParaRPr lang="da-DK" sz="900">
            <a:effectLst/>
          </a:endParaRPr>
        </a:p>
        <a:p>
          <a:endParaRPr lang="da-DK" sz="900"/>
        </a:p>
      </xdr:txBody>
    </xdr:sp>
    <xdr:clientData/>
  </xdr:twoCellAnchor>
  <xdr:twoCellAnchor>
    <xdr:from>
      <xdr:col>1</xdr:col>
      <xdr:colOff>1569357</xdr:colOff>
      <xdr:row>87</xdr:row>
      <xdr:rowOff>335643</xdr:rowOff>
    </xdr:from>
    <xdr:to>
      <xdr:col>2</xdr:col>
      <xdr:colOff>1206501</xdr:colOff>
      <xdr:row>88</xdr:row>
      <xdr:rowOff>60225</xdr:rowOff>
    </xdr:to>
    <xdr:cxnSp macro="">
      <xdr:nvCxnSpPr>
        <xdr:cNvPr id="37" name="Lige forbindelse 36">
          <a:extLst>
            <a:ext uri="{FF2B5EF4-FFF2-40B4-BE49-F238E27FC236}">
              <a16:creationId xmlns:a16="http://schemas.microsoft.com/office/drawing/2014/main" id="{00000000-0008-0000-0400-000025000000}"/>
            </a:ext>
          </a:extLst>
        </xdr:cNvPr>
        <xdr:cNvCxnSpPr>
          <a:endCxn id="35" idx="1"/>
        </xdr:cNvCxnSpPr>
      </xdr:nvCxnSpPr>
      <xdr:spPr>
        <a:xfrm>
          <a:off x="3066143" y="17888857"/>
          <a:ext cx="1279072" cy="965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1651000</xdr:colOff>
      <xdr:row>18</xdr:row>
      <xdr:rowOff>103188</xdr:rowOff>
    </xdr:from>
    <xdr:to>
      <xdr:col>3</xdr:col>
      <xdr:colOff>1760461</xdr:colOff>
      <xdr:row>28</xdr:row>
      <xdr:rowOff>103187</xdr:rowOff>
    </xdr:to>
    <xdr:sp macro="" textlink="">
      <xdr:nvSpPr>
        <xdr:cNvPr id="16" name="Tekstfelt 15">
          <a:extLst>
            <a:ext uri="{FF2B5EF4-FFF2-40B4-BE49-F238E27FC236}">
              <a16:creationId xmlns:a16="http://schemas.microsoft.com/office/drawing/2014/main" id="{E1E4F05B-D0C3-4B0D-8158-08C1CC35DBD2}"/>
            </a:ext>
          </a:extLst>
        </xdr:cNvPr>
        <xdr:cNvSpPr txBox="1"/>
      </xdr:nvSpPr>
      <xdr:spPr>
        <a:xfrm>
          <a:off x="4778375" y="3389313"/>
          <a:ext cx="2443086" cy="215106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Bemærk: </a:t>
          </a:r>
          <a:r>
            <a:rPr lang="da-DK" sz="1100" b="0"/>
            <a:t>Vælger hovedansøger at projektet ønsker bistand til effektmåling, afsættes</a:t>
          </a:r>
          <a:r>
            <a:rPr lang="da-DK" sz="1100" b="0" baseline="0"/>
            <a:t> der automatisk 58.000* kr. til ekstern bistand. Har hovedansøger allerede udfyldt cellen til Ekstern bistand, og derefter vælger at projektet ønsker bistand til effektmåling, skal de 58.000* kr. manuelt tilføjes cellen.</a:t>
          </a:r>
        </a:p>
        <a:p>
          <a:endParaRPr lang="da-DK" sz="1100" b="0" baseline="0"/>
        </a:p>
        <a:p>
          <a:r>
            <a:rPr lang="da-DK" sz="1100" b="0" baseline="0"/>
            <a:t>*Beløbet er variabelt alt efter om hovedansøger er momsregistreret eller ej.</a:t>
          </a:r>
          <a:endParaRPr lang="da-DK" sz="1100" b="1"/>
        </a:p>
      </xdr:txBody>
    </xdr:sp>
    <xdr:clientData/>
  </xdr:twoCellAnchor>
  <xdr:twoCellAnchor>
    <xdr:from>
      <xdr:col>3</xdr:col>
      <xdr:colOff>1760461</xdr:colOff>
      <xdr:row>19</xdr:row>
      <xdr:rowOff>230187</xdr:rowOff>
    </xdr:from>
    <xdr:to>
      <xdr:col>5</xdr:col>
      <xdr:colOff>103189</xdr:colOff>
      <xdr:row>22</xdr:row>
      <xdr:rowOff>83344</xdr:rowOff>
    </xdr:to>
    <xdr:cxnSp macro="">
      <xdr:nvCxnSpPr>
        <xdr:cNvPr id="17" name="Lige forbindelse 16">
          <a:extLst>
            <a:ext uri="{FF2B5EF4-FFF2-40B4-BE49-F238E27FC236}">
              <a16:creationId xmlns:a16="http://schemas.microsoft.com/office/drawing/2014/main" id="{38DC3832-C4A6-40A6-9B36-D5904224B1B6}"/>
            </a:ext>
          </a:extLst>
        </xdr:cNvPr>
        <xdr:cNvCxnSpPr>
          <a:endCxn id="16" idx="3"/>
        </xdr:cNvCxnSpPr>
      </xdr:nvCxnSpPr>
      <xdr:spPr>
        <a:xfrm flipH="1">
          <a:off x="7221461" y="3706812"/>
          <a:ext cx="2628978" cy="75803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1760461</xdr:colOff>
      <xdr:row>22</xdr:row>
      <xdr:rowOff>83344</xdr:rowOff>
    </xdr:from>
    <xdr:to>
      <xdr:col>4</xdr:col>
      <xdr:colOff>928688</xdr:colOff>
      <xdr:row>24</xdr:row>
      <xdr:rowOff>63504</xdr:rowOff>
    </xdr:to>
    <xdr:cxnSp macro="">
      <xdr:nvCxnSpPr>
        <xdr:cNvPr id="21" name="Lige forbindelse 20">
          <a:extLst>
            <a:ext uri="{FF2B5EF4-FFF2-40B4-BE49-F238E27FC236}">
              <a16:creationId xmlns:a16="http://schemas.microsoft.com/office/drawing/2014/main" id="{F2CFC52C-458C-4731-8FA1-BAA6E8A2EF91}"/>
            </a:ext>
          </a:extLst>
        </xdr:cNvPr>
        <xdr:cNvCxnSpPr>
          <a:endCxn id="16" idx="3"/>
        </xdr:cNvCxnSpPr>
      </xdr:nvCxnSpPr>
      <xdr:spPr>
        <a:xfrm flipH="1" flipV="1">
          <a:off x="7221461" y="4464844"/>
          <a:ext cx="1501852" cy="33734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579437</xdr:colOff>
      <xdr:row>15</xdr:row>
      <xdr:rowOff>63501</xdr:rowOff>
    </xdr:from>
    <xdr:to>
      <xdr:col>14</xdr:col>
      <xdr:colOff>277812</xdr:colOff>
      <xdr:row>34</xdr:row>
      <xdr:rowOff>15875</xdr:rowOff>
    </xdr:to>
    <xdr:sp macro="" textlink="">
      <xdr:nvSpPr>
        <xdr:cNvPr id="19" name="Tekstfelt 18">
          <a:extLst>
            <a:ext uri="{FF2B5EF4-FFF2-40B4-BE49-F238E27FC236}">
              <a16:creationId xmlns:a16="http://schemas.microsoft.com/office/drawing/2014/main" id="{442CCB35-4A51-493B-9736-FF70B55FB6FD}"/>
            </a:ext>
          </a:extLst>
        </xdr:cNvPr>
        <xdr:cNvSpPr txBox="1"/>
      </xdr:nvSpPr>
      <xdr:spPr>
        <a:xfrm>
          <a:off x="12001500" y="2809876"/>
          <a:ext cx="7905750" cy="40957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400" b="1" i="0" u="none" strike="noStrike">
              <a:solidFill>
                <a:schemeClr val="dk1"/>
              </a:solidFill>
              <a:effectLst/>
              <a:latin typeface="+mn-lt"/>
              <a:ea typeface="+mn-ea"/>
              <a:cs typeface="+mn-cs"/>
            </a:rPr>
            <a:t>Hvilket slags projekt ansøger du om?</a:t>
          </a: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Samarbejdsprojekter: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Samarbejdsprojekter har generelt højere satser end individuelle projekter.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 at opnå forhøjet tilskud til samarbejdsprojekter skal projektet enten være: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hvoraf mindst en deltager er en SMV, og hvor ingen virksomhed afholder mere end 70 pct. af det samlede Plantefonden tilskud, eller;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(uanset størrelse) og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forsknings- og vidensformidlingsinstitution, hvor sidstnævnte afholder mindst 10 pct. af Plantefonden tilskuddet. </a:t>
          </a:r>
          <a:r>
            <a:rPr lang="da-DK"/>
            <a:t> </a:t>
          </a:r>
          <a:r>
            <a:rPr lang="da-DK" sz="1100" b="0" i="0" u="none" strike="noStrike">
              <a:solidFill>
                <a:schemeClr val="dk1"/>
              </a:solidFill>
              <a:effectLst/>
              <a:latin typeface="+mn-lt"/>
              <a:ea typeface="+mn-ea"/>
              <a:cs typeface="+mn-cs"/>
            </a:rPr>
            <a:t>I samarbejdsprojekter er det et krav, at projektets resultater formidles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bredt gennem konferencer, publikationer, open access-samlinger, gratis software eller open source-software. (Dette gælder dog ikke fortrolige oplysninger.)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Individuelle projekter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Ved et individuelt projekt forstås enten:</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en enkelt deltager – hovedansøger –, som er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virksomhed (uanset størrelse), eller;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virksomhedsdeltagere, men hvor en af deltagerne afholder mere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end 70 pct. af det samlede Plantefonden tilskud.</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Bemærk desuden venligst følgende:</a:t>
          </a:r>
          <a:r>
            <a:rPr lang="da-DK"/>
            <a:t> </a:t>
          </a:r>
          <a:r>
            <a:rPr lang="da-DK" sz="1100" b="0" i="0" u="none" strike="noStrike">
              <a:solidFill>
                <a:schemeClr val="dk1"/>
              </a:solidFill>
              <a:effectLst/>
              <a:latin typeface="+mn-lt"/>
              <a:ea typeface="+mn-ea"/>
              <a:cs typeface="+mn-cs"/>
            </a:rPr>
            <a:t>Ved individuelle projekter kan der somme tider være behov for ekstern bistand,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f.eks. ved hjælp af konsulenter. Disse er ikke medansøgere af projektet, men hyres til at udføre projektspecifikt arbejde, som projektdeltagerne ikke selv har de fornødne kompetencer til at udføre.  </a:t>
          </a:r>
          <a:r>
            <a:rPr lang="da-DK"/>
            <a:t> </a:t>
          </a:r>
          <a:r>
            <a:rPr lang="da-DK" sz="1100" b="0" i="0" u="none" strike="noStrike">
              <a:solidFill>
                <a:schemeClr val="dk1"/>
              </a:solidFill>
              <a:effectLst/>
              <a:latin typeface="+mn-lt"/>
              <a:ea typeface="+mn-ea"/>
              <a:cs typeface="+mn-cs"/>
            </a:rPr>
            <a:t>Eksempel: Et individuelt projekt, med kun en enkelt deltager, som indeholder flere aktivitetsstyper (eksempelvis "eksperimentel udvikling", "uddannelse" og "deltagelse i messer"), skal udfylde et delbudget pr. aktivitet</a:t>
          </a:r>
          <a:r>
            <a:rPr lang="da-DK"/>
            <a:t>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1055158</xdr:colOff>
      <xdr:row>1</xdr:row>
      <xdr:rowOff>81492</xdr:rowOff>
    </xdr:from>
    <xdr:to>
      <xdr:col>1</xdr:col>
      <xdr:colOff>1733550</xdr:colOff>
      <xdr:row>3</xdr:row>
      <xdr:rowOff>81492</xdr:rowOff>
    </xdr:to>
    <xdr:sp macro="" textlink="">
      <xdr:nvSpPr>
        <xdr:cNvPr id="2" name="Ellipse 1">
          <a:extLst>
            <a:ext uri="{FF2B5EF4-FFF2-40B4-BE49-F238E27FC236}">
              <a16:creationId xmlns:a16="http://schemas.microsoft.com/office/drawing/2014/main" id="{9512444C-7E75-4184-8AD1-B91A37B8AAF9}"/>
            </a:ext>
          </a:extLst>
        </xdr:cNvPr>
        <xdr:cNvSpPr/>
      </xdr:nvSpPr>
      <xdr:spPr>
        <a:xfrm>
          <a:off x="1055158" y="335492"/>
          <a:ext cx="2244725" cy="444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1733550</xdr:colOff>
      <xdr:row>1</xdr:row>
      <xdr:rowOff>31750</xdr:rowOff>
    </xdr:from>
    <xdr:to>
      <xdr:col>3</xdr:col>
      <xdr:colOff>795867</xdr:colOff>
      <xdr:row>2</xdr:row>
      <xdr:rowOff>49742</xdr:rowOff>
    </xdr:to>
    <xdr:cxnSp macro="">
      <xdr:nvCxnSpPr>
        <xdr:cNvPr id="4" name="Lige forbindelse 3">
          <a:extLst>
            <a:ext uri="{FF2B5EF4-FFF2-40B4-BE49-F238E27FC236}">
              <a16:creationId xmlns:a16="http://schemas.microsoft.com/office/drawing/2014/main" id="{8A4F445E-481A-4771-96A9-13553A7109F5}"/>
            </a:ext>
          </a:extLst>
        </xdr:cNvPr>
        <xdr:cNvCxnSpPr>
          <a:stCxn id="2" idx="6"/>
          <a:endCxn id="5" idx="1"/>
        </xdr:cNvCxnSpPr>
      </xdr:nvCxnSpPr>
      <xdr:spPr>
        <a:xfrm flipV="1">
          <a:off x="3299883" y="285750"/>
          <a:ext cx="3443817" cy="27199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795867</xdr:colOff>
      <xdr:row>0</xdr:row>
      <xdr:rowOff>50800</xdr:rowOff>
    </xdr:from>
    <xdr:to>
      <xdr:col>5</xdr:col>
      <xdr:colOff>43392</xdr:colOff>
      <xdr:row>2</xdr:row>
      <xdr:rowOff>12700</xdr:rowOff>
    </xdr:to>
    <xdr:sp macro="" textlink="">
      <xdr:nvSpPr>
        <xdr:cNvPr id="5" name="Tekstfelt 4">
          <a:extLst>
            <a:ext uri="{FF2B5EF4-FFF2-40B4-BE49-F238E27FC236}">
              <a16:creationId xmlns:a16="http://schemas.microsoft.com/office/drawing/2014/main" id="{1DB6A3DD-CB7D-4202-A785-2F691A476541}"/>
            </a:ext>
          </a:extLst>
        </xdr:cNvPr>
        <xdr:cNvSpPr txBox="1"/>
      </xdr:nvSpPr>
      <xdr:spPr>
        <a:xfrm>
          <a:off x="6743700" y="50800"/>
          <a:ext cx="3459692" cy="4699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Virksomhedsnavnet overføres</a:t>
          </a:r>
          <a:r>
            <a:rPr lang="da-DK" sz="1100" baseline="0"/>
            <a:t> automatisk fra budgetoversigten (fane 1)</a:t>
          </a:r>
          <a:endParaRPr lang="da-DK" sz="1100"/>
        </a:p>
      </xdr:txBody>
    </xdr:sp>
    <xdr:clientData/>
  </xdr:twoCellAnchor>
  <xdr:twoCellAnchor>
    <xdr:from>
      <xdr:col>4</xdr:col>
      <xdr:colOff>2038350</xdr:colOff>
      <xdr:row>2</xdr:row>
      <xdr:rowOff>180975</xdr:rowOff>
    </xdr:from>
    <xdr:to>
      <xdr:col>6</xdr:col>
      <xdr:colOff>57150</xdr:colOff>
      <xdr:row>6</xdr:row>
      <xdr:rowOff>76200</xdr:rowOff>
    </xdr:to>
    <xdr:sp macro="" textlink="">
      <xdr:nvSpPr>
        <xdr:cNvPr id="6" name="Ellipse 5">
          <a:extLst>
            <a:ext uri="{FF2B5EF4-FFF2-40B4-BE49-F238E27FC236}">
              <a16:creationId xmlns:a16="http://schemas.microsoft.com/office/drawing/2014/main" id="{F1ABE793-BA9E-4525-A5CF-58C786F6A607}"/>
            </a:ext>
          </a:extLst>
        </xdr:cNvPr>
        <xdr:cNvSpPr/>
      </xdr:nvSpPr>
      <xdr:spPr>
        <a:xfrm>
          <a:off x="10086975" y="695325"/>
          <a:ext cx="22288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1281642</xdr:colOff>
      <xdr:row>2</xdr:row>
      <xdr:rowOff>69849</xdr:rowOff>
    </xdr:from>
    <xdr:to>
      <xdr:col>8</xdr:col>
      <xdr:colOff>534459</xdr:colOff>
      <xdr:row>5</xdr:row>
      <xdr:rowOff>821266</xdr:rowOff>
    </xdr:to>
    <xdr:sp macro="" textlink="">
      <xdr:nvSpPr>
        <xdr:cNvPr id="7" name="Tekstfelt 6">
          <a:extLst>
            <a:ext uri="{FF2B5EF4-FFF2-40B4-BE49-F238E27FC236}">
              <a16:creationId xmlns:a16="http://schemas.microsoft.com/office/drawing/2014/main" id="{33FEADF7-B952-4B94-A44A-7457ADF38D9E}"/>
            </a:ext>
          </a:extLst>
        </xdr:cNvPr>
        <xdr:cNvSpPr txBox="1"/>
      </xdr:nvSpPr>
      <xdr:spPr>
        <a:xfrm>
          <a:off x="13532909" y="577849"/>
          <a:ext cx="3452283" cy="12932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beskrivelsesfeltet - i dette tilfælde for</a:t>
          </a:r>
          <a:r>
            <a:rPr lang="da-DK" sz="1100" baseline="0"/>
            <a:t> lønomkostninger, beskrives omkostningen. Ved lønomkostninger </a:t>
          </a:r>
          <a:r>
            <a:rPr lang="da-DK" sz="1100" u="sng" baseline="0"/>
            <a:t>kan</a:t>
          </a:r>
          <a:r>
            <a:rPr lang="da-DK" sz="1100" baseline="0"/>
            <a:t> de enkelte medarbejdere specificeres ved navn of stilling. Dog kan det også skrives som et antal medarbejdere, og timesatsen angives som et gennemsnit. Bemærk at det dog altid er faktiske lønomkostninger der kan dækkes.</a:t>
          </a:r>
          <a:endParaRPr lang="da-DK" sz="1100"/>
        </a:p>
      </xdr:txBody>
    </xdr:sp>
    <xdr:clientData/>
  </xdr:twoCellAnchor>
  <xdr:twoCellAnchor>
    <xdr:from>
      <xdr:col>6</xdr:col>
      <xdr:colOff>57150</xdr:colOff>
      <xdr:row>5</xdr:row>
      <xdr:rowOff>174624</xdr:rowOff>
    </xdr:from>
    <xdr:to>
      <xdr:col>6</xdr:col>
      <xdr:colOff>1281642</xdr:colOff>
      <xdr:row>5</xdr:row>
      <xdr:rowOff>332211</xdr:rowOff>
    </xdr:to>
    <xdr:cxnSp macro="">
      <xdr:nvCxnSpPr>
        <xdr:cNvPr id="8" name="Lige forbindelse 7">
          <a:extLst>
            <a:ext uri="{FF2B5EF4-FFF2-40B4-BE49-F238E27FC236}">
              <a16:creationId xmlns:a16="http://schemas.microsoft.com/office/drawing/2014/main" id="{CEAC47A5-63F5-4C34-9071-06B63BB90BBC}"/>
            </a:ext>
          </a:extLst>
        </xdr:cNvPr>
        <xdr:cNvCxnSpPr>
          <a:stCxn id="6" idx="6"/>
          <a:endCxn id="7" idx="1"/>
        </xdr:cNvCxnSpPr>
      </xdr:nvCxnSpPr>
      <xdr:spPr>
        <a:xfrm flipV="1">
          <a:off x="12308417" y="1224491"/>
          <a:ext cx="1224492" cy="15758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296334</xdr:colOff>
      <xdr:row>7</xdr:row>
      <xdr:rowOff>116415</xdr:rowOff>
    </xdr:from>
    <xdr:to>
      <xdr:col>1</xdr:col>
      <xdr:colOff>1709210</xdr:colOff>
      <xdr:row>9</xdr:row>
      <xdr:rowOff>52917</xdr:rowOff>
    </xdr:to>
    <xdr:sp macro="" textlink="">
      <xdr:nvSpPr>
        <xdr:cNvPr id="14" name="Ellipse 13">
          <a:extLst>
            <a:ext uri="{FF2B5EF4-FFF2-40B4-BE49-F238E27FC236}">
              <a16:creationId xmlns:a16="http://schemas.microsoft.com/office/drawing/2014/main" id="{E69EB778-3123-4A7A-A124-74694A3A99A3}"/>
            </a:ext>
          </a:extLst>
        </xdr:cNvPr>
        <xdr:cNvSpPr/>
      </xdr:nvSpPr>
      <xdr:spPr>
        <a:xfrm>
          <a:off x="1862667" y="2338915"/>
          <a:ext cx="1412876" cy="3280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1502299</xdr:colOff>
      <xdr:row>6</xdr:row>
      <xdr:rowOff>10583</xdr:rowOff>
    </xdr:from>
    <xdr:to>
      <xdr:col>2</xdr:col>
      <xdr:colOff>1620837</xdr:colOff>
      <xdr:row>7</xdr:row>
      <xdr:rowOff>166012</xdr:rowOff>
    </xdr:to>
    <xdr:cxnSp macro="">
      <xdr:nvCxnSpPr>
        <xdr:cNvPr id="15" name="Lige forbindelse 14">
          <a:extLst>
            <a:ext uri="{FF2B5EF4-FFF2-40B4-BE49-F238E27FC236}">
              <a16:creationId xmlns:a16="http://schemas.microsoft.com/office/drawing/2014/main" id="{C56BB689-63C7-4D6A-AEB4-4560AA5783B8}"/>
            </a:ext>
          </a:extLst>
        </xdr:cNvPr>
        <xdr:cNvCxnSpPr>
          <a:stCxn id="18" idx="2"/>
          <a:endCxn id="14" idx="7"/>
        </xdr:cNvCxnSpPr>
      </xdr:nvCxnSpPr>
      <xdr:spPr>
        <a:xfrm flipH="1">
          <a:off x="3068632" y="2042583"/>
          <a:ext cx="2139955" cy="34592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1855258</xdr:colOff>
      <xdr:row>2</xdr:row>
      <xdr:rowOff>89956</xdr:rowOff>
    </xdr:from>
    <xdr:to>
      <xdr:col>3</xdr:col>
      <xdr:colOff>1047750</xdr:colOff>
      <xdr:row>6</xdr:row>
      <xdr:rowOff>10583</xdr:rowOff>
    </xdr:to>
    <xdr:sp macro="" textlink="">
      <xdr:nvSpPr>
        <xdr:cNvPr id="18" name="Tekstfelt 17">
          <a:extLst>
            <a:ext uri="{FF2B5EF4-FFF2-40B4-BE49-F238E27FC236}">
              <a16:creationId xmlns:a16="http://schemas.microsoft.com/office/drawing/2014/main" id="{5E75AC33-88A2-47AE-AB41-F391EC06641A}"/>
            </a:ext>
          </a:extLst>
        </xdr:cNvPr>
        <xdr:cNvSpPr txBox="1"/>
      </xdr:nvSpPr>
      <xdr:spPr>
        <a:xfrm>
          <a:off x="3421591" y="597956"/>
          <a:ext cx="3573992" cy="14446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Beløbene overføres automatisk fra budgetark som deltagerens samlede omkostning - i dette tilfælde til løn. Beløbet skal udspecificeres i kolonne D - Y. Bemærk i dette tilfælde at beløbet allerede er udspecificeret tilstrækkeligt (cellen farves grøn). Ved lønomkostninger skal</a:t>
          </a:r>
          <a:r>
            <a:rPr lang="da-DK" sz="1050" baseline="0"/>
            <a:t> hver øre ikke udspecificeres, da der er mulighed for at anvende gennemsnitlig timesats. Oprindelige beløb til udspecificering i dette tilfælde var: 1.603.000 kr.</a:t>
          </a:r>
          <a:endParaRPr lang="da-DK" sz="1050"/>
        </a:p>
      </xdr:txBody>
    </xdr:sp>
    <xdr:clientData/>
  </xdr:twoCellAnchor>
  <xdr:twoCellAnchor>
    <xdr:from>
      <xdr:col>1</xdr:col>
      <xdr:colOff>411692</xdr:colOff>
      <xdr:row>10</xdr:row>
      <xdr:rowOff>28575</xdr:rowOff>
    </xdr:from>
    <xdr:to>
      <xdr:col>1</xdr:col>
      <xdr:colOff>1823509</xdr:colOff>
      <xdr:row>13</xdr:row>
      <xdr:rowOff>190500</xdr:rowOff>
    </xdr:to>
    <xdr:sp macro="" textlink="">
      <xdr:nvSpPr>
        <xdr:cNvPr id="22" name="Ellipse 21">
          <a:extLst>
            <a:ext uri="{FF2B5EF4-FFF2-40B4-BE49-F238E27FC236}">
              <a16:creationId xmlns:a16="http://schemas.microsoft.com/office/drawing/2014/main" id="{6940BAD5-04F5-4A77-A0AD-94DC48602814}"/>
            </a:ext>
          </a:extLst>
        </xdr:cNvPr>
        <xdr:cNvSpPr/>
      </xdr:nvSpPr>
      <xdr:spPr>
        <a:xfrm>
          <a:off x="1978025" y="3605742"/>
          <a:ext cx="1411817" cy="7440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1732493</xdr:colOff>
      <xdr:row>8</xdr:row>
      <xdr:rowOff>59266</xdr:rowOff>
    </xdr:from>
    <xdr:to>
      <xdr:col>2</xdr:col>
      <xdr:colOff>2152651</xdr:colOff>
      <xdr:row>10</xdr:row>
      <xdr:rowOff>116416</xdr:rowOff>
    </xdr:to>
    <xdr:sp macro="" textlink="">
      <xdr:nvSpPr>
        <xdr:cNvPr id="23" name="Tekstfelt 22">
          <a:extLst>
            <a:ext uri="{FF2B5EF4-FFF2-40B4-BE49-F238E27FC236}">
              <a16:creationId xmlns:a16="http://schemas.microsoft.com/office/drawing/2014/main" id="{EE2D474C-2263-4A57-BA73-BF438051E74F}"/>
            </a:ext>
          </a:extLst>
        </xdr:cNvPr>
        <xdr:cNvSpPr txBox="1"/>
      </xdr:nvSpPr>
      <xdr:spPr>
        <a:xfrm>
          <a:off x="3298826" y="2429933"/>
          <a:ext cx="2443692" cy="12001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dette</a:t>
          </a:r>
          <a:r>
            <a:rPr lang="da-DK" sz="1100" baseline="0"/>
            <a:t> tilfælde mangler hovedansøger at specificere 200.000 kr til ekstern bistand (cellen er markeret med rød). Oprindeligt beløb overført fra budgetark var: 455.000 kr.</a:t>
          </a:r>
          <a:endParaRPr lang="da-DK" sz="1100"/>
        </a:p>
      </xdr:txBody>
    </xdr:sp>
    <xdr:clientData/>
  </xdr:twoCellAnchor>
  <xdr:twoCellAnchor>
    <xdr:from>
      <xdr:col>1</xdr:col>
      <xdr:colOff>1117601</xdr:colOff>
      <xdr:row>9</xdr:row>
      <xdr:rowOff>473075</xdr:rowOff>
    </xdr:from>
    <xdr:to>
      <xdr:col>1</xdr:col>
      <xdr:colOff>1732493</xdr:colOff>
      <xdr:row>10</xdr:row>
      <xdr:rowOff>28575</xdr:rowOff>
    </xdr:to>
    <xdr:cxnSp macro="">
      <xdr:nvCxnSpPr>
        <xdr:cNvPr id="24" name="Lige forbindelse 23">
          <a:extLst>
            <a:ext uri="{FF2B5EF4-FFF2-40B4-BE49-F238E27FC236}">
              <a16:creationId xmlns:a16="http://schemas.microsoft.com/office/drawing/2014/main" id="{20DFE509-7B33-4FC9-8290-EFBD79490462}"/>
            </a:ext>
          </a:extLst>
        </xdr:cNvPr>
        <xdr:cNvCxnSpPr>
          <a:stCxn id="23" idx="1"/>
          <a:endCxn id="22" idx="0"/>
        </xdr:cNvCxnSpPr>
      </xdr:nvCxnSpPr>
      <xdr:spPr>
        <a:xfrm flipH="1">
          <a:off x="2683934" y="3030008"/>
          <a:ext cx="614892" cy="51223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1192741</xdr:colOff>
      <xdr:row>5</xdr:row>
      <xdr:rowOff>779462</xdr:rowOff>
    </xdr:from>
    <xdr:to>
      <xdr:col>5</xdr:col>
      <xdr:colOff>402166</xdr:colOff>
      <xdr:row>8</xdr:row>
      <xdr:rowOff>137053</xdr:rowOff>
    </xdr:to>
    <xdr:sp macro="" textlink="">
      <xdr:nvSpPr>
        <xdr:cNvPr id="27" name="Ellipse 26">
          <a:extLst>
            <a:ext uri="{FF2B5EF4-FFF2-40B4-BE49-F238E27FC236}">
              <a16:creationId xmlns:a16="http://schemas.microsoft.com/office/drawing/2014/main" id="{9399170F-12B4-4381-82B5-C59D4152AB95}"/>
            </a:ext>
          </a:extLst>
        </xdr:cNvPr>
        <xdr:cNvSpPr/>
      </xdr:nvSpPr>
      <xdr:spPr>
        <a:xfrm>
          <a:off x="9241366" y="1819275"/>
          <a:ext cx="1312863" cy="6672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277282</xdr:colOff>
      <xdr:row>5</xdr:row>
      <xdr:rowOff>890057</xdr:rowOff>
    </xdr:from>
    <xdr:to>
      <xdr:col>7</xdr:col>
      <xdr:colOff>763057</xdr:colOff>
      <xdr:row>9</xdr:row>
      <xdr:rowOff>244475</xdr:rowOff>
    </xdr:to>
    <xdr:sp macro="" textlink="">
      <xdr:nvSpPr>
        <xdr:cNvPr id="28" name="Tekstfelt 27">
          <a:extLst>
            <a:ext uri="{FF2B5EF4-FFF2-40B4-BE49-F238E27FC236}">
              <a16:creationId xmlns:a16="http://schemas.microsoft.com/office/drawing/2014/main" id="{0561A75F-D878-42F5-BC0B-134F22A1DEE8}"/>
            </a:ext>
          </a:extLst>
        </xdr:cNvPr>
        <xdr:cNvSpPr txBox="1"/>
      </xdr:nvSpPr>
      <xdr:spPr>
        <a:xfrm>
          <a:off x="12528549" y="1939924"/>
          <a:ext cx="2585508" cy="8614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t>Ved specifikationer til lønomkostninger og ekstern bistand skal der ikke opgives et beløb, men en timesats samt forventede</a:t>
          </a:r>
          <a:r>
            <a:rPr lang="da-DK" sz="1000" baseline="0"/>
            <a:t> antal timer der arbejdes på projektet. Arket beregner selv omkostningen</a:t>
          </a:r>
          <a:endParaRPr lang="da-DK" sz="1000"/>
        </a:p>
      </xdr:txBody>
    </xdr:sp>
    <xdr:clientData/>
  </xdr:twoCellAnchor>
  <xdr:twoCellAnchor>
    <xdr:from>
      <xdr:col>5</xdr:col>
      <xdr:colOff>402166</xdr:colOff>
      <xdr:row>6</xdr:row>
      <xdr:rowOff>160601</xdr:rowOff>
    </xdr:from>
    <xdr:to>
      <xdr:col>6</xdr:col>
      <xdr:colOff>277282</xdr:colOff>
      <xdr:row>8</xdr:row>
      <xdr:rowOff>3704</xdr:rowOff>
    </xdr:to>
    <xdr:cxnSp macro="">
      <xdr:nvCxnSpPr>
        <xdr:cNvPr id="29" name="Lige forbindelse 28">
          <a:extLst>
            <a:ext uri="{FF2B5EF4-FFF2-40B4-BE49-F238E27FC236}">
              <a16:creationId xmlns:a16="http://schemas.microsoft.com/office/drawing/2014/main" id="{07A9BBE0-FC16-408D-B7DF-DE2ECE7BCCA5}"/>
            </a:ext>
          </a:extLst>
        </xdr:cNvPr>
        <xdr:cNvCxnSpPr>
          <a:stCxn id="28" idx="1"/>
          <a:endCxn id="27" idx="6"/>
        </xdr:cNvCxnSpPr>
      </xdr:nvCxnSpPr>
      <xdr:spPr>
        <a:xfrm flipH="1" flipV="1">
          <a:off x="10554229" y="2152914"/>
          <a:ext cx="1978553" cy="20029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8466</xdr:colOff>
      <xdr:row>11</xdr:row>
      <xdr:rowOff>143934</xdr:rowOff>
    </xdr:from>
    <xdr:to>
      <xdr:col>3</xdr:col>
      <xdr:colOff>2074333</xdr:colOff>
      <xdr:row>15</xdr:row>
      <xdr:rowOff>211668</xdr:rowOff>
    </xdr:to>
    <xdr:sp macro="" textlink="">
      <xdr:nvSpPr>
        <xdr:cNvPr id="34" name="Ellipse 33">
          <a:extLst>
            <a:ext uri="{FF2B5EF4-FFF2-40B4-BE49-F238E27FC236}">
              <a16:creationId xmlns:a16="http://schemas.microsoft.com/office/drawing/2014/main" id="{27EB0D4D-D0A1-4773-965D-FA507737DE57}"/>
            </a:ext>
          </a:extLst>
        </xdr:cNvPr>
        <xdr:cNvSpPr/>
      </xdr:nvSpPr>
      <xdr:spPr>
        <a:xfrm>
          <a:off x="5960533" y="3835401"/>
          <a:ext cx="2065867" cy="157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695325</xdr:colOff>
      <xdr:row>15</xdr:row>
      <xdr:rowOff>778932</xdr:rowOff>
    </xdr:from>
    <xdr:to>
      <xdr:col>2</xdr:col>
      <xdr:colOff>552450</xdr:colOff>
      <xdr:row>21</xdr:row>
      <xdr:rowOff>24340</xdr:rowOff>
    </xdr:to>
    <xdr:sp macro="" textlink="">
      <xdr:nvSpPr>
        <xdr:cNvPr id="35" name="Tekstfelt 34">
          <a:extLst>
            <a:ext uri="{FF2B5EF4-FFF2-40B4-BE49-F238E27FC236}">
              <a16:creationId xmlns:a16="http://schemas.microsoft.com/office/drawing/2014/main" id="{7333B949-38B8-420B-A864-92EBF0E58204}"/>
            </a:ext>
          </a:extLst>
        </xdr:cNvPr>
        <xdr:cNvSpPr txBox="1"/>
      </xdr:nvSpPr>
      <xdr:spPr>
        <a:xfrm>
          <a:off x="695325" y="5977465"/>
          <a:ext cx="3446992" cy="18954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Gode råd om specifikationer af "øvrige udgifter":</a:t>
          </a:r>
        </a:p>
        <a:p>
          <a:r>
            <a:rPr lang="da-DK" sz="1100" b="0"/>
            <a:t>Øvrige</a:t>
          </a:r>
          <a:r>
            <a:rPr lang="da-DK" sz="1100" b="0" baseline="0"/>
            <a:t> udgifter skal udspecificeres tilstrækkeligt. Det er </a:t>
          </a:r>
          <a:r>
            <a:rPr lang="da-DK" sz="1100" b="0" u="sng" baseline="0"/>
            <a:t>ikke</a:t>
          </a:r>
          <a:r>
            <a:rPr lang="da-DK" sz="1100" b="0" baseline="0"/>
            <a:t> nok at skrive "transport", "rejser", "materialer", "møder", "forplejning". Plantefondssekretariatet skal typisk vide hvor mange det drejer sig om, for hvor mange medarbejdere, ved materialer hvilke materialer/kategorier der rummer den største omkostning.</a:t>
          </a:r>
        </a:p>
        <a:p>
          <a:r>
            <a:rPr lang="da-DK" sz="1100" b="0" baseline="0"/>
            <a:t>Husk også at én omkostning er én specifikation. man kan ikke i samme felt skrive: "kørsel, forplejning, standleje og råvarer til smagsprøver"</a:t>
          </a:r>
          <a:endParaRPr lang="da-DK" sz="1100" b="0"/>
        </a:p>
      </xdr:txBody>
    </xdr:sp>
    <xdr:clientData/>
  </xdr:twoCellAnchor>
  <xdr:twoCellAnchor>
    <xdr:from>
      <xdr:col>1</xdr:col>
      <xdr:colOff>852488</xdr:colOff>
      <xdr:row>14</xdr:row>
      <xdr:rowOff>167310</xdr:rowOff>
    </xdr:from>
    <xdr:to>
      <xdr:col>3</xdr:col>
      <xdr:colOff>311005</xdr:colOff>
      <xdr:row>15</xdr:row>
      <xdr:rowOff>778932</xdr:rowOff>
    </xdr:to>
    <xdr:cxnSp macro="">
      <xdr:nvCxnSpPr>
        <xdr:cNvPr id="36" name="Lige forbindelse 35">
          <a:extLst>
            <a:ext uri="{FF2B5EF4-FFF2-40B4-BE49-F238E27FC236}">
              <a16:creationId xmlns:a16="http://schemas.microsoft.com/office/drawing/2014/main" id="{FEDC8BB8-4190-4A8C-A358-0258C9E9AC8C}"/>
            </a:ext>
          </a:extLst>
        </xdr:cNvPr>
        <xdr:cNvCxnSpPr>
          <a:stCxn id="35" idx="0"/>
          <a:endCxn id="34" idx="3"/>
        </xdr:cNvCxnSpPr>
      </xdr:nvCxnSpPr>
      <xdr:spPr>
        <a:xfrm flipV="1">
          <a:off x="2418821" y="5179577"/>
          <a:ext cx="3844251" cy="79788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2314575</xdr:colOff>
      <xdr:row>15</xdr:row>
      <xdr:rowOff>723900</xdr:rowOff>
    </xdr:from>
    <xdr:to>
      <xdr:col>4</xdr:col>
      <xdr:colOff>171450</xdr:colOff>
      <xdr:row>18</xdr:row>
      <xdr:rowOff>114300</xdr:rowOff>
    </xdr:to>
    <xdr:sp macro="" textlink="">
      <xdr:nvSpPr>
        <xdr:cNvPr id="46" name="Ellipse 45">
          <a:extLst>
            <a:ext uri="{FF2B5EF4-FFF2-40B4-BE49-F238E27FC236}">
              <a16:creationId xmlns:a16="http://schemas.microsoft.com/office/drawing/2014/main" id="{DF545088-B612-4BB7-B31E-1F8C3809216B}"/>
            </a:ext>
          </a:extLst>
        </xdr:cNvPr>
        <xdr:cNvSpPr/>
      </xdr:nvSpPr>
      <xdr:spPr>
        <a:xfrm>
          <a:off x="5895975" y="6029325"/>
          <a:ext cx="2324100"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1931601</xdr:colOff>
      <xdr:row>18</xdr:row>
      <xdr:rowOff>8907</xdr:rowOff>
    </xdr:from>
    <xdr:to>
      <xdr:col>4</xdr:col>
      <xdr:colOff>815974</xdr:colOff>
      <xdr:row>18</xdr:row>
      <xdr:rowOff>955146</xdr:rowOff>
    </xdr:to>
    <xdr:cxnSp macro="">
      <xdr:nvCxnSpPr>
        <xdr:cNvPr id="47" name="Lige forbindelse 46">
          <a:extLst>
            <a:ext uri="{FF2B5EF4-FFF2-40B4-BE49-F238E27FC236}">
              <a16:creationId xmlns:a16="http://schemas.microsoft.com/office/drawing/2014/main" id="{5BD2BB25-93E4-4972-99F1-E02584EB8B20}"/>
            </a:ext>
          </a:extLst>
        </xdr:cNvPr>
        <xdr:cNvCxnSpPr>
          <a:stCxn id="48" idx="1"/>
          <a:endCxn id="46" idx="5"/>
        </xdr:cNvCxnSpPr>
      </xdr:nvCxnSpPr>
      <xdr:spPr>
        <a:xfrm flipH="1" flipV="1">
          <a:off x="7883668" y="6536707"/>
          <a:ext cx="984106" cy="94623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815974</xdr:colOff>
      <xdr:row>18</xdr:row>
      <xdr:rowOff>625475</xdr:rowOff>
    </xdr:from>
    <xdr:to>
      <xdr:col>5</xdr:col>
      <xdr:colOff>1075266</xdr:colOff>
      <xdr:row>20</xdr:row>
      <xdr:rowOff>141816</xdr:rowOff>
    </xdr:to>
    <xdr:sp macro="" textlink="">
      <xdr:nvSpPr>
        <xdr:cNvPr id="48" name="Tekstfelt 47">
          <a:extLst>
            <a:ext uri="{FF2B5EF4-FFF2-40B4-BE49-F238E27FC236}">
              <a16:creationId xmlns:a16="http://schemas.microsoft.com/office/drawing/2014/main" id="{CF9446B2-99B5-4D33-B244-AC8ECB7E3268}"/>
            </a:ext>
          </a:extLst>
        </xdr:cNvPr>
        <xdr:cNvSpPr txBox="1"/>
      </xdr:nvSpPr>
      <xdr:spPr>
        <a:xfrm>
          <a:off x="8867774" y="7153275"/>
          <a:ext cx="2359025" cy="65934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Ved omkostninger til Apperatur/udstyr, angives</a:t>
          </a:r>
          <a:r>
            <a:rPr lang="da-DK" sz="1050" baseline="0"/>
            <a:t> der både en omkostning om en scrap-værdi</a:t>
          </a:r>
          <a:endParaRPr lang="da-DK" sz="1050"/>
        </a:p>
      </xdr:txBody>
    </xdr:sp>
    <xdr:clientData/>
  </xdr:twoCellAnchor>
  <xdr:twoCellAnchor>
    <xdr:from>
      <xdr:col>3</xdr:col>
      <xdr:colOff>2076450</xdr:colOff>
      <xdr:row>8</xdr:row>
      <xdr:rowOff>87841</xdr:rowOff>
    </xdr:from>
    <xdr:to>
      <xdr:col>5</xdr:col>
      <xdr:colOff>48684</xdr:colOff>
      <xdr:row>10</xdr:row>
      <xdr:rowOff>93133</xdr:rowOff>
    </xdr:to>
    <xdr:sp macro="" textlink="">
      <xdr:nvSpPr>
        <xdr:cNvPr id="53" name="Ellipse 52">
          <a:extLst>
            <a:ext uri="{FF2B5EF4-FFF2-40B4-BE49-F238E27FC236}">
              <a16:creationId xmlns:a16="http://schemas.microsoft.com/office/drawing/2014/main" id="{DAF0062C-599E-422C-9240-4CABE6E98EA9}"/>
            </a:ext>
          </a:extLst>
        </xdr:cNvPr>
        <xdr:cNvSpPr/>
      </xdr:nvSpPr>
      <xdr:spPr>
        <a:xfrm>
          <a:off x="8028517" y="2458508"/>
          <a:ext cx="2171700" cy="11482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475192</xdr:colOff>
      <xdr:row>9</xdr:row>
      <xdr:rowOff>601134</xdr:rowOff>
    </xdr:from>
    <xdr:to>
      <xdr:col>7</xdr:col>
      <xdr:colOff>1845733</xdr:colOff>
      <xdr:row>15</xdr:row>
      <xdr:rowOff>575734</xdr:rowOff>
    </xdr:to>
    <xdr:sp macro="" textlink="">
      <xdr:nvSpPr>
        <xdr:cNvPr id="55" name="Tekstfelt 54">
          <a:extLst>
            <a:ext uri="{FF2B5EF4-FFF2-40B4-BE49-F238E27FC236}">
              <a16:creationId xmlns:a16="http://schemas.microsoft.com/office/drawing/2014/main" id="{57D874C4-4320-463D-8272-5E08048C05C4}"/>
            </a:ext>
          </a:extLst>
        </xdr:cNvPr>
        <xdr:cNvSpPr txBox="1"/>
      </xdr:nvSpPr>
      <xdr:spPr>
        <a:xfrm>
          <a:off x="12726459" y="3158067"/>
          <a:ext cx="3470274" cy="26162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Gode råd omkring</a:t>
          </a:r>
          <a:r>
            <a:rPr lang="da-DK" sz="1200" b="1" baseline="0"/>
            <a:t> omkostninger til eksternt indkøbte </a:t>
          </a:r>
          <a:r>
            <a:rPr lang="da-DK" sz="1200" b="1" u="sng" baseline="0"/>
            <a:t>varer</a:t>
          </a:r>
          <a:r>
            <a:rPr lang="da-DK" sz="1200" b="1" baseline="0"/>
            <a:t> og </a:t>
          </a:r>
          <a:r>
            <a:rPr lang="da-DK" sz="1200" b="1" u="sng" baseline="0"/>
            <a:t>tjenesteydelser</a:t>
          </a:r>
          <a:r>
            <a:rPr lang="da-DK" sz="1200" b="1" baseline="0"/>
            <a:t>!</a:t>
          </a:r>
        </a:p>
        <a:p>
          <a:endParaRPr lang="da-DK" sz="1200" b="1" baseline="0"/>
        </a:p>
        <a:p>
          <a:r>
            <a:rPr lang="da-DK" sz="1100" b="0" baseline="0"/>
            <a:t>For at sikre at plantefonden lever op til princippet om sparsommelig økonomisk forvaltning,</a:t>
          </a:r>
        </a:p>
        <a:p>
          <a:r>
            <a:rPr lang="da-DK" sz="1100" b="0" baseline="0"/>
            <a:t>kan Plantefondssekretariatet anmode om dokumentation for, at eksternt indkøbte varer eller tjenesteydelser, er indkøbt til markedspris. Større beløb til enkeltleverandører af disse skal dog altid dokumenteres -  senest i forbindelse med udbetalingen. Det er revisors pligt og ansvar at kontrollere at dette efterleves.</a:t>
          </a:r>
        </a:p>
        <a:p>
          <a:endParaRPr lang="da-DK" sz="1100" b="0" baseline="0"/>
        </a:p>
        <a:p>
          <a:r>
            <a:rPr lang="da-DK" sz="1100" b="0" baseline="0"/>
            <a:t>Offentlige institutioner skal desuden være opmærksomme på EU's udbudsregler.</a:t>
          </a:r>
        </a:p>
      </xdr:txBody>
    </xdr:sp>
    <xdr:clientData/>
  </xdr:twoCellAnchor>
  <xdr:twoCellAnchor>
    <xdr:from>
      <xdr:col>5</xdr:col>
      <xdr:colOff>48684</xdr:colOff>
      <xdr:row>9</xdr:row>
      <xdr:rowOff>475721</xdr:rowOff>
    </xdr:from>
    <xdr:to>
      <xdr:col>7</xdr:col>
      <xdr:colOff>110596</xdr:colOff>
      <xdr:row>9</xdr:row>
      <xdr:rowOff>601134</xdr:rowOff>
    </xdr:to>
    <xdr:cxnSp macro="">
      <xdr:nvCxnSpPr>
        <xdr:cNvPr id="56" name="Lige forbindelse 55">
          <a:extLst>
            <a:ext uri="{FF2B5EF4-FFF2-40B4-BE49-F238E27FC236}">
              <a16:creationId xmlns:a16="http://schemas.microsoft.com/office/drawing/2014/main" id="{E4931805-48D5-44B1-AB4A-AEE05034A7E9}"/>
            </a:ext>
          </a:extLst>
        </xdr:cNvPr>
        <xdr:cNvCxnSpPr>
          <a:stCxn id="53" idx="6"/>
          <a:endCxn id="55" idx="0"/>
        </xdr:cNvCxnSpPr>
      </xdr:nvCxnSpPr>
      <xdr:spPr>
        <a:xfrm>
          <a:off x="10200217" y="3032654"/>
          <a:ext cx="4261379" cy="125413"/>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1894415</xdr:colOff>
      <xdr:row>10</xdr:row>
      <xdr:rowOff>158751</xdr:rowOff>
    </xdr:from>
    <xdr:to>
      <xdr:col>9</xdr:col>
      <xdr:colOff>370416</xdr:colOff>
      <xdr:row>15</xdr:row>
      <xdr:rowOff>116417</xdr:rowOff>
    </xdr:to>
    <xdr:sp macro="" textlink="">
      <xdr:nvSpPr>
        <xdr:cNvPr id="65" name="Ellipse 64">
          <a:extLst>
            <a:ext uri="{FF2B5EF4-FFF2-40B4-BE49-F238E27FC236}">
              <a16:creationId xmlns:a16="http://schemas.microsoft.com/office/drawing/2014/main" id="{43834F62-1F88-4EE6-8896-9BD53BBCC265}"/>
            </a:ext>
          </a:extLst>
        </xdr:cNvPr>
        <xdr:cNvSpPr/>
      </xdr:nvSpPr>
      <xdr:spPr>
        <a:xfrm>
          <a:off x="16266582" y="3725334"/>
          <a:ext cx="2688167" cy="169333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1845733</xdr:colOff>
      <xdr:row>13</xdr:row>
      <xdr:rowOff>410634</xdr:rowOff>
    </xdr:from>
    <xdr:to>
      <xdr:col>7</xdr:col>
      <xdr:colOff>1894415</xdr:colOff>
      <xdr:row>13</xdr:row>
      <xdr:rowOff>438151</xdr:rowOff>
    </xdr:to>
    <xdr:cxnSp macro="">
      <xdr:nvCxnSpPr>
        <xdr:cNvPr id="66" name="Lige forbindelse 65">
          <a:extLst>
            <a:ext uri="{FF2B5EF4-FFF2-40B4-BE49-F238E27FC236}">
              <a16:creationId xmlns:a16="http://schemas.microsoft.com/office/drawing/2014/main" id="{5EE49ABF-1516-46FA-837C-385444822759}"/>
            </a:ext>
          </a:extLst>
        </xdr:cNvPr>
        <xdr:cNvCxnSpPr>
          <a:stCxn id="55" idx="3"/>
          <a:endCxn id="65" idx="2"/>
        </xdr:cNvCxnSpPr>
      </xdr:nvCxnSpPr>
      <xdr:spPr>
        <a:xfrm>
          <a:off x="16196733" y="4466167"/>
          <a:ext cx="48682" cy="275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84667</xdr:colOff>
      <xdr:row>29</xdr:row>
      <xdr:rowOff>158750</xdr:rowOff>
    </xdr:from>
    <xdr:to>
      <xdr:col>2</xdr:col>
      <xdr:colOff>312208</xdr:colOff>
      <xdr:row>32</xdr:row>
      <xdr:rowOff>46566</xdr:rowOff>
    </xdr:to>
    <xdr:sp macro="" textlink="">
      <xdr:nvSpPr>
        <xdr:cNvPr id="30" name="Ellipse 29">
          <a:extLst>
            <a:ext uri="{FF2B5EF4-FFF2-40B4-BE49-F238E27FC236}">
              <a16:creationId xmlns:a16="http://schemas.microsoft.com/office/drawing/2014/main" id="{A42FC9B2-DC8F-4119-81A7-C6866BED16DC}"/>
            </a:ext>
          </a:extLst>
        </xdr:cNvPr>
        <xdr:cNvSpPr/>
      </xdr:nvSpPr>
      <xdr:spPr>
        <a:xfrm>
          <a:off x="1651000" y="10403417"/>
          <a:ext cx="2248958" cy="4698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2031999</xdr:colOff>
      <xdr:row>26</xdr:row>
      <xdr:rowOff>127000</xdr:rowOff>
    </xdr:from>
    <xdr:to>
      <xdr:col>6</xdr:col>
      <xdr:colOff>772583</xdr:colOff>
      <xdr:row>32</xdr:row>
      <xdr:rowOff>190500</xdr:rowOff>
    </xdr:to>
    <xdr:sp macro="" textlink="">
      <xdr:nvSpPr>
        <xdr:cNvPr id="31" name="Ellipse 30">
          <a:extLst>
            <a:ext uri="{FF2B5EF4-FFF2-40B4-BE49-F238E27FC236}">
              <a16:creationId xmlns:a16="http://schemas.microsoft.com/office/drawing/2014/main" id="{509B9B1B-443F-4757-ABAC-DE9F180ADD32}"/>
            </a:ext>
          </a:extLst>
        </xdr:cNvPr>
        <xdr:cNvSpPr/>
      </xdr:nvSpPr>
      <xdr:spPr>
        <a:xfrm>
          <a:off x="5619749" y="9027583"/>
          <a:ext cx="7418917" cy="1979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952500</xdr:colOff>
      <xdr:row>18</xdr:row>
      <xdr:rowOff>465666</xdr:rowOff>
    </xdr:from>
    <xdr:to>
      <xdr:col>3</xdr:col>
      <xdr:colOff>1788584</xdr:colOff>
      <xdr:row>25</xdr:row>
      <xdr:rowOff>42333</xdr:rowOff>
    </xdr:to>
    <xdr:sp macro="" textlink="">
      <xdr:nvSpPr>
        <xdr:cNvPr id="33" name="Tekstfelt 32">
          <a:extLst>
            <a:ext uri="{FF2B5EF4-FFF2-40B4-BE49-F238E27FC236}">
              <a16:creationId xmlns:a16="http://schemas.microsoft.com/office/drawing/2014/main" id="{EE2EC89E-F293-41FC-8671-C70F1C8541B8}"/>
            </a:ext>
          </a:extLst>
        </xdr:cNvPr>
        <xdr:cNvSpPr txBox="1"/>
      </xdr:nvSpPr>
      <xdr:spPr>
        <a:xfrm>
          <a:off x="4540250" y="7133166"/>
          <a:ext cx="3196167" cy="162983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Bemærk at man også kan starte udarbejdelsen</a:t>
          </a:r>
          <a:r>
            <a:rPr lang="da-DK" sz="1100" baseline="0"/>
            <a:t> af sit delbudget</a:t>
          </a:r>
          <a:r>
            <a:rPr lang="da-DK" sz="1100"/>
            <a:t>,</a:t>
          </a:r>
          <a:r>
            <a:rPr lang="da-DK" sz="1100" baseline="0"/>
            <a:t> ved at udfylde specifikationerne. I dette tilfælde vil det samlede beløb (i dette tilfælde for lønomkostninger) fremgå som negativt tal. Dette tal kan så skrives ind under tilsvarende omkostningsart i tilsvarende delbudget (ark 1). Samme er gældende for opgjorte antal timer. De indføres i kolonne F i ark 1 (i dette tilfælde i celle F46)</a:t>
          </a:r>
          <a:endParaRPr lang="da-DK" sz="1100"/>
        </a:p>
      </xdr:txBody>
    </xdr:sp>
    <xdr:clientData/>
  </xdr:twoCellAnchor>
  <xdr:twoCellAnchor>
    <xdr:from>
      <xdr:col>3</xdr:col>
      <xdr:colOff>190501</xdr:colOff>
      <xdr:row>25</xdr:row>
      <xdr:rowOff>42333</xdr:rowOff>
    </xdr:from>
    <xdr:to>
      <xdr:col>4</xdr:col>
      <xdr:colOff>1275291</xdr:colOff>
      <xdr:row>26</xdr:row>
      <xdr:rowOff>127000</xdr:rowOff>
    </xdr:to>
    <xdr:cxnSp macro="">
      <xdr:nvCxnSpPr>
        <xdr:cNvPr id="37" name="Lige forbindelse 36">
          <a:extLst>
            <a:ext uri="{FF2B5EF4-FFF2-40B4-BE49-F238E27FC236}">
              <a16:creationId xmlns:a16="http://schemas.microsoft.com/office/drawing/2014/main" id="{56248706-D563-4A5E-B024-1677FB9F61FA}"/>
            </a:ext>
          </a:extLst>
        </xdr:cNvPr>
        <xdr:cNvCxnSpPr>
          <a:stCxn id="31" idx="0"/>
          <a:endCxn id="33" idx="2"/>
        </xdr:cNvCxnSpPr>
      </xdr:nvCxnSpPr>
      <xdr:spPr>
        <a:xfrm flipH="1" flipV="1">
          <a:off x="6138334" y="8763000"/>
          <a:ext cx="3190874" cy="2751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1209146</xdr:colOff>
      <xdr:row>25</xdr:row>
      <xdr:rowOff>42333</xdr:rowOff>
    </xdr:from>
    <xdr:to>
      <xdr:col>3</xdr:col>
      <xdr:colOff>190501</xdr:colOff>
      <xdr:row>29</xdr:row>
      <xdr:rowOff>158750</xdr:rowOff>
    </xdr:to>
    <xdr:cxnSp macro="">
      <xdr:nvCxnSpPr>
        <xdr:cNvPr id="38" name="Lige forbindelse 37">
          <a:extLst>
            <a:ext uri="{FF2B5EF4-FFF2-40B4-BE49-F238E27FC236}">
              <a16:creationId xmlns:a16="http://schemas.microsoft.com/office/drawing/2014/main" id="{C1A1E168-34C9-4CC3-9FF0-18CB20EC8838}"/>
            </a:ext>
          </a:extLst>
        </xdr:cNvPr>
        <xdr:cNvCxnSpPr>
          <a:stCxn id="30" idx="0"/>
          <a:endCxn id="33" idx="2"/>
        </xdr:cNvCxnSpPr>
      </xdr:nvCxnSpPr>
      <xdr:spPr>
        <a:xfrm flipV="1">
          <a:off x="2775479" y="8763000"/>
          <a:ext cx="3362855" cy="16404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42333</xdr:colOff>
      <xdr:row>9</xdr:row>
      <xdr:rowOff>939801</xdr:rowOff>
    </xdr:from>
    <xdr:to>
      <xdr:col>6</xdr:col>
      <xdr:colOff>397932</xdr:colOff>
      <xdr:row>16</xdr:row>
      <xdr:rowOff>101600</xdr:rowOff>
    </xdr:to>
    <xdr:sp macro="" textlink="">
      <xdr:nvSpPr>
        <xdr:cNvPr id="69" name="Tekstfelt 68">
          <a:extLst>
            <a:ext uri="{FF2B5EF4-FFF2-40B4-BE49-F238E27FC236}">
              <a16:creationId xmlns:a16="http://schemas.microsoft.com/office/drawing/2014/main" id="{E0106A13-71A4-452E-98B8-2D5F3DC3FBA0}"/>
            </a:ext>
          </a:extLst>
        </xdr:cNvPr>
        <xdr:cNvSpPr txBox="1"/>
      </xdr:nvSpPr>
      <xdr:spPr>
        <a:xfrm>
          <a:off x="10193866" y="3496734"/>
          <a:ext cx="2455333" cy="276013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Om tilskudsberettigede</a:t>
          </a:r>
          <a:r>
            <a:rPr lang="da-DK" sz="1200" b="1" baseline="0"/>
            <a:t> omkostninger forbundet med projektets effektstyring.</a:t>
          </a:r>
        </a:p>
        <a:p>
          <a:r>
            <a:rPr lang="da-DK" sz="1100" b="0" baseline="0"/>
            <a:t>1. dette område udfyldes automatisk hvis projektet ønsker bistand fra Plantefondens tilknyttede eksterne evaluator. Feltet er derfor låst mod redigering</a:t>
          </a:r>
        </a:p>
        <a:p>
          <a:endParaRPr lang="da-DK" sz="1100" b="0" baseline="0"/>
        </a:p>
        <a:p>
          <a:r>
            <a:rPr lang="da-DK" sz="1100" b="0" baseline="0"/>
            <a:t>2. projektets arbejde med effekstyring, kan også rumme øvrige omkostninger - eksempelvis indkøb af data til nulpunktsmåling, udgifter til fysiske materialer eller licenser udbydere af surveys mv.</a:t>
          </a:r>
        </a:p>
      </xdr:txBody>
    </xdr:sp>
    <xdr:clientData/>
  </xdr:twoCellAnchor>
  <xdr:twoCellAnchor>
    <xdr:from>
      <xdr:col>2</xdr:col>
      <xdr:colOff>2243666</xdr:colOff>
      <xdr:row>8</xdr:row>
      <xdr:rowOff>67734</xdr:rowOff>
    </xdr:from>
    <xdr:to>
      <xdr:col>3</xdr:col>
      <xdr:colOff>2053166</xdr:colOff>
      <xdr:row>11</xdr:row>
      <xdr:rowOff>101600</xdr:rowOff>
    </xdr:to>
    <xdr:sp macro="" textlink="">
      <xdr:nvSpPr>
        <xdr:cNvPr id="70" name="Ellipse 69">
          <a:extLst>
            <a:ext uri="{FF2B5EF4-FFF2-40B4-BE49-F238E27FC236}">
              <a16:creationId xmlns:a16="http://schemas.microsoft.com/office/drawing/2014/main" id="{8A6FA07E-D2C5-4A58-8D03-2D05BA478D74}"/>
            </a:ext>
          </a:extLst>
        </xdr:cNvPr>
        <xdr:cNvSpPr/>
      </xdr:nvSpPr>
      <xdr:spPr>
        <a:xfrm>
          <a:off x="5833533" y="2438401"/>
          <a:ext cx="2171700" cy="13546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1735128</xdr:colOff>
      <xdr:row>10</xdr:row>
      <xdr:rowOff>81014</xdr:rowOff>
    </xdr:from>
    <xdr:to>
      <xdr:col>5</xdr:col>
      <xdr:colOff>67734</xdr:colOff>
      <xdr:row>13</xdr:row>
      <xdr:rowOff>67734</xdr:rowOff>
    </xdr:to>
    <xdr:cxnSp macro="">
      <xdr:nvCxnSpPr>
        <xdr:cNvPr id="71" name="Lige forbindelse 70">
          <a:extLst>
            <a:ext uri="{FF2B5EF4-FFF2-40B4-BE49-F238E27FC236}">
              <a16:creationId xmlns:a16="http://schemas.microsoft.com/office/drawing/2014/main" id="{03756F5E-338F-4598-AE21-B538B2B72E47}"/>
            </a:ext>
          </a:extLst>
        </xdr:cNvPr>
        <xdr:cNvCxnSpPr>
          <a:stCxn id="70" idx="5"/>
        </xdr:cNvCxnSpPr>
      </xdr:nvCxnSpPr>
      <xdr:spPr>
        <a:xfrm>
          <a:off x="7687195" y="3594681"/>
          <a:ext cx="2532072" cy="52858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2065868</xdr:colOff>
      <xdr:row>12</xdr:row>
      <xdr:rowOff>118533</xdr:rowOff>
    </xdr:from>
    <xdr:to>
      <xdr:col>4</xdr:col>
      <xdr:colOff>2057401</xdr:colOff>
      <xdr:row>15</xdr:row>
      <xdr:rowOff>127001</xdr:rowOff>
    </xdr:to>
    <xdr:sp macro="" textlink="">
      <xdr:nvSpPr>
        <xdr:cNvPr id="86" name="Ellipse 85">
          <a:extLst>
            <a:ext uri="{FF2B5EF4-FFF2-40B4-BE49-F238E27FC236}">
              <a16:creationId xmlns:a16="http://schemas.microsoft.com/office/drawing/2014/main" id="{6F85C9F5-5B6C-41AC-BAD4-594ACDFA0278}"/>
            </a:ext>
          </a:extLst>
        </xdr:cNvPr>
        <xdr:cNvSpPr/>
      </xdr:nvSpPr>
      <xdr:spPr>
        <a:xfrm>
          <a:off x="8017935" y="3987800"/>
          <a:ext cx="2091266" cy="1337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1751142</xdr:colOff>
      <xdr:row>14</xdr:row>
      <xdr:rowOff>117360</xdr:rowOff>
    </xdr:from>
    <xdr:to>
      <xdr:col>5</xdr:col>
      <xdr:colOff>59267</xdr:colOff>
      <xdr:row>15</xdr:row>
      <xdr:rowOff>169334</xdr:rowOff>
    </xdr:to>
    <xdr:cxnSp macro="">
      <xdr:nvCxnSpPr>
        <xdr:cNvPr id="89" name="Lige forbindelse 88">
          <a:extLst>
            <a:ext uri="{FF2B5EF4-FFF2-40B4-BE49-F238E27FC236}">
              <a16:creationId xmlns:a16="http://schemas.microsoft.com/office/drawing/2014/main" id="{E5B50C9D-01DD-4F5E-AFD8-860AFD817910}"/>
            </a:ext>
          </a:extLst>
        </xdr:cNvPr>
        <xdr:cNvCxnSpPr>
          <a:stCxn id="86" idx="5"/>
        </xdr:cNvCxnSpPr>
      </xdr:nvCxnSpPr>
      <xdr:spPr>
        <a:xfrm>
          <a:off x="9802942" y="5129627"/>
          <a:ext cx="407858" cy="23824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56</xdr:row>
      <xdr:rowOff>0</xdr:rowOff>
    </xdr:from>
    <xdr:to>
      <xdr:col>27</xdr:col>
      <xdr:colOff>508000</xdr:colOff>
      <xdr:row>67</xdr:row>
      <xdr:rowOff>101600</xdr:rowOff>
    </xdr:to>
    <xdr:sp macro="" textlink="">
      <xdr:nvSpPr>
        <xdr:cNvPr id="5" name="Rektangel 4">
          <a:extLst>
            <a:ext uri="{FF2B5EF4-FFF2-40B4-BE49-F238E27FC236}">
              <a16:creationId xmlns:a16="http://schemas.microsoft.com/office/drawing/2014/main" id="{1EBE4C3F-4C3D-4247-BC0E-17143A44AC30}"/>
            </a:ext>
          </a:extLst>
        </xdr:cNvPr>
        <xdr:cNvSpPr/>
      </xdr:nvSpPr>
      <xdr:spPr>
        <a:xfrm>
          <a:off x="76200" y="11353800"/>
          <a:ext cx="25450800" cy="370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3" name="Tekstboks 1">
          <a:extLst>
            <a:ext uri="{FF2B5EF4-FFF2-40B4-BE49-F238E27FC236}">
              <a16:creationId xmlns:a16="http://schemas.microsoft.com/office/drawing/2014/main" id="{210FD3FF-AABA-433E-B8CF-C531BD28E214}"/>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twoCellAnchor>
    <xdr:from>
      <xdr:col>10</xdr:col>
      <xdr:colOff>414866</xdr:colOff>
      <xdr:row>46</xdr:row>
      <xdr:rowOff>167215</xdr:rowOff>
    </xdr:from>
    <xdr:to>
      <xdr:col>17</xdr:col>
      <xdr:colOff>423332</xdr:colOff>
      <xdr:row>56</xdr:row>
      <xdr:rowOff>56444</xdr:rowOff>
    </xdr:to>
    <xdr:sp macro="" textlink="">
      <xdr:nvSpPr>
        <xdr:cNvPr id="25" name="Stregbilledforklaring 1 13">
          <a:extLst>
            <a:ext uri="{FF2B5EF4-FFF2-40B4-BE49-F238E27FC236}">
              <a16:creationId xmlns:a16="http://schemas.microsoft.com/office/drawing/2014/main" id="{E1C0F354-0F64-4E52-B030-43DEC0CAB9AA}"/>
            </a:ext>
          </a:extLst>
        </xdr:cNvPr>
        <xdr:cNvSpPr/>
      </xdr:nvSpPr>
      <xdr:spPr>
        <a:xfrm rot="16200000">
          <a:off x="10232318" y="8821207"/>
          <a:ext cx="1794229" cy="3366911"/>
        </a:xfrm>
        <a:prstGeom prst="borderCallout1">
          <a:avLst>
            <a:gd name="adj1" fmla="val 18293"/>
            <a:gd name="adj2" fmla="val 31"/>
            <a:gd name="adj3" fmla="val -51193"/>
            <a:gd name="adj4" fmla="val -4579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6" name="Tekstboks 1">
          <a:extLst>
            <a:ext uri="{FF2B5EF4-FFF2-40B4-BE49-F238E27FC236}">
              <a16:creationId xmlns:a16="http://schemas.microsoft.com/office/drawing/2014/main" id="{A2EB87C7-03D1-4B24-898E-01E585B32470}"/>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200" b="0" i="0" baseline="0">
              <a:solidFill>
                <a:schemeClr val="dk1"/>
              </a:solidFill>
              <a:effectLst/>
              <a:latin typeface="+mn-lt"/>
              <a:ea typeface="+mn-ea"/>
              <a:cs typeface="+mn-cs"/>
            </a:rPr>
            <a:t> og skal stemme overens med beløbet angivet i projektets totalbudget i fanebladet "Samlet budgetoversigt. </a:t>
          </a:r>
          <a:endParaRPr lang="da-DK" sz="1200">
            <a:effectLst/>
          </a:endParaRPr>
        </a:p>
      </xdr:txBody>
    </xdr:sp>
    <xdr:clientData/>
  </xdr:twoCellAnchor>
  <xdr:twoCellAnchor>
    <xdr:from>
      <xdr:col>1</xdr:col>
      <xdr:colOff>2463800</xdr:colOff>
      <xdr:row>32</xdr:row>
      <xdr:rowOff>127000</xdr:rowOff>
    </xdr:from>
    <xdr:to>
      <xdr:col>4</xdr:col>
      <xdr:colOff>392906</xdr:colOff>
      <xdr:row>38</xdr:row>
      <xdr:rowOff>74614</xdr:rowOff>
    </xdr:to>
    <xdr:sp macro="" textlink="">
      <xdr:nvSpPr>
        <xdr:cNvPr id="17" name="Stregbilledforklaring 1 13">
          <a:extLst>
            <a:ext uri="{FF2B5EF4-FFF2-40B4-BE49-F238E27FC236}">
              <a16:creationId xmlns:a16="http://schemas.microsoft.com/office/drawing/2014/main" id="{75853366-1921-451F-8D5A-E8EB88C77D6E}"/>
            </a:ext>
          </a:extLst>
        </xdr:cNvPr>
        <xdr:cNvSpPr/>
      </xdr:nvSpPr>
      <xdr:spPr>
        <a:xfrm rot="16200000">
          <a:off x="4375546" y="5814087"/>
          <a:ext cx="1090614" cy="3263106"/>
        </a:xfrm>
        <a:prstGeom prst="borderCallout1">
          <a:avLst>
            <a:gd name="adj1" fmla="val 99281"/>
            <a:gd name="adj2" fmla="val 54374"/>
            <a:gd name="adj3" fmla="val 189698"/>
            <a:gd name="adj4" fmla="val 6620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2463800</xdr:colOff>
      <xdr:row>32</xdr:row>
      <xdr:rowOff>127000</xdr:rowOff>
    </xdr:from>
    <xdr:to>
      <xdr:col>4</xdr:col>
      <xdr:colOff>383381</xdr:colOff>
      <xdr:row>38</xdr:row>
      <xdr:rowOff>50803</xdr:rowOff>
    </xdr:to>
    <xdr:sp macro="" textlink="">
      <xdr:nvSpPr>
        <xdr:cNvPr id="18" name="Tekstfelt 17">
          <a:extLst>
            <a:ext uri="{FF2B5EF4-FFF2-40B4-BE49-F238E27FC236}">
              <a16:creationId xmlns:a16="http://schemas.microsoft.com/office/drawing/2014/main" id="{536ADD9F-76A5-4C99-B1F0-4881EB469071}"/>
            </a:ext>
          </a:extLst>
        </xdr:cNvPr>
        <xdr:cNvSpPr txBox="1"/>
      </xdr:nvSpPr>
      <xdr:spPr>
        <a:xfrm>
          <a:off x="3302000" y="6908800"/>
          <a:ext cx="3278981" cy="10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en milepæl. En milepæl kan markere en vigtig beslutning, et resultat</a:t>
          </a:r>
          <a:r>
            <a:rPr lang="da-DK" sz="1200" baseline="0"/>
            <a:t> eller en færdiggørelse af i projektlevering.</a:t>
          </a:r>
          <a:endParaRPr lang="da-DK" sz="1200"/>
        </a:p>
      </xdr:txBody>
    </xdr:sp>
    <xdr:clientData/>
  </xdr:twoCellAnchor>
  <xdr:twoCellAnchor>
    <xdr:from>
      <xdr:col>1</xdr:col>
      <xdr:colOff>2120901</xdr:colOff>
      <xdr:row>10</xdr:row>
      <xdr:rowOff>25400</xdr:rowOff>
    </xdr:from>
    <xdr:to>
      <xdr:col>3</xdr:col>
      <xdr:colOff>451645</xdr:colOff>
      <xdr:row>14</xdr:row>
      <xdr:rowOff>57147</xdr:rowOff>
    </xdr:to>
    <xdr:sp macro="" textlink="">
      <xdr:nvSpPr>
        <xdr:cNvPr id="19" name="Stregbilledforklaring 1 8">
          <a:extLst>
            <a:ext uri="{FF2B5EF4-FFF2-40B4-BE49-F238E27FC236}">
              <a16:creationId xmlns:a16="http://schemas.microsoft.com/office/drawing/2014/main" id="{DCFC22F4-F80B-44B2-995D-4EFE69C8D7BC}"/>
            </a:ext>
          </a:extLst>
        </xdr:cNvPr>
        <xdr:cNvSpPr/>
      </xdr:nvSpPr>
      <xdr:spPr>
        <a:xfrm rot="16200000">
          <a:off x="4165999" y="1409302"/>
          <a:ext cx="793747" cy="3207544"/>
        </a:xfrm>
        <a:prstGeom prst="borderCallout1">
          <a:avLst>
            <a:gd name="adj1" fmla="val 99281"/>
            <a:gd name="adj2" fmla="val 54374"/>
            <a:gd name="adj3" fmla="val 135604"/>
            <a:gd name="adj4" fmla="val -3276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2120901</xdr:colOff>
      <xdr:row>10</xdr:row>
      <xdr:rowOff>25400</xdr:rowOff>
    </xdr:from>
    <xdr:to>
      <xdr:col>3</xdr:col>
      <xdr:colOff>463550</xdr:colOff>
      <xdr:row>14</xdr:row>
      <xdr:rowOff>46036</xdr:rowOff>
    </xdr:to>
    <xdr:sp macro="" textlink="">
      <xdr:nvSpPr>
        <xdr:cNvPr id="20" name="Tekstfelt 19">
          <a:extLst>
            <a:ext uri="{FF2B5EF4-FFF2-40B4-BE49-F238E27FC236}">
              <a16:creationId xmlns:a16="http://schemas.microsoft.com/office/drawing/2014/main" id="{EC79E9CC-9EF9-4D2A-91BA-64D49646EEA4}"/>
            </a:ext>
          </a:extLst>
        </xdr:cNvPr>
        <xdr:cNvSpPr txBox="1"/>
      </xdr:nvSpPr>
      <xdr:spPr>
        <a:xfrm>
          <a:off x="2959101" y="2616200"/>
          <a:ext cx="3219449" cy="782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hvordan</a:t>
          </a:r>
          <a:r>
            <a:rPr lang="da-DK" sz="1200" baseline="0"/>
            <a:t> tidsforløbet i en arbejdspakke kan visualiseres i gantt-diagrammet.</a:t>
          </a:r>
          <a:endParaRPr lang="da-DK" sz="1200"/>
        </a:p>
      </xdr:txBody>
    </xdr:sp>
    <xdr:clientData/>
  </xdr:twoCellAnchor>
  <xdr:twoCellAnchor>
    <xdr:from>
      <xdr:col>27</xdr:col>
      <xdr:colOff>571500</xdr:colOff>
      <xdr:row>0</xdr:row>
      <xdr:rowOff>393700</xdr:rowOff>
    </xdr:from>
    <xdr:to>
      <xdr:col>33</xdr:col>
      <xdr:colOff>324646</xdr:colOff>
      <xdr:row>3</xdr:row>
      <xdr:rowOff>304800</xdr:rowOff>
    </xdr:to>
    <xdr:sp macro="" textlink="">
      <xdr:nvSpPr>
        <xdr:cNvPr id="21" name="Stregbilledforklaring 1 1">
          <a:extLst>
            <a:ext uri="{FF2B5EF4-FFF2-40B4-BE49-F238E27FC236}">
              <a16:creationId xmlns:a16="http://schemas.microsoft.com/office/drawing/2014/main" id="{04856E8A-23D4-4698-8AB5-4DBD929561CC}"/>
            </a:ext>
          </a:extLst>
        </xdr:cNvPr>
        <xdr:cNvSpPr/>
      </xdr:nvSpPr>
      <xdr:spPr>
        <a:xfrm rot="5400000">
          <a:off x="26952973" y="-968773"/>
          <a:ext cx="990600" cy="3715546"/>
        </a:xfrm>
        <a:prstGeom prst="borderCallout1">
          <a:avLst>
            <a:gd name="adj1" fmla="val 99540"/>
            <a:gd name="adj2" fmla="val 55738"/>
            <a:gd name="adj3" fmla="val 112300"/>
            <a:gd name="adj4" fmla="val 1642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571500</xdr:colOff>
      <xdr:row>0</xdr:row>
      <xdr:rowOff>393700</xdr:rowOff>
    </xdr:from>
    <xdr:to>
      <xdr:col>33</xdr:col>
      <xdr:colOff>226219</xdr:colOff>
      <xdr:row>3</xdr:row>
      <xdr:rowOff>254000</xdr:rowOff>
    </xdr:to>
    <xdr:sp macro="" textlink="">
      <xdr:nvSpPr>
        <xdr:cNvPr id="22" name="Tekstfelt 21">
          <a:extLst>
            <a:ext uri="{FF2B5EF4-FFF2-40B4-BE49-F238E27FC236}">
              <a16:creationId xmlns:a16="http://schemas.microsoft.com/office/drawing/2014/main" id="{789987DE-4667-492D-8AC9-CA467C8A2188}"/>
            </a:ext>
          </a:extLst>
        </xdr:cNvPr>
        <xdr:cNvSpPr txBox="1"/>
      </xdr:nvSpPr>
      <xdr:spPr>
        <a:xfrm>
          <a:off x="25590500" y="393700"/>
          <a:ext cx="3617119"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Vær</a:t>
          </a:r>
          <a:r>
            <a:rPr lang="da-DK" sz="1200" baseline="0"/>
            <a:t> opmærksom på at det totale budget og det totale timetal skal stemme overens med tallene angivet i fra den samlede budgetoversigt (fane 1). Markeres med grønt når tallene stemmer</a:t>
          </a:r>
          <a:endParaRPr lang="da-DK" sz="1200"/>
        </a:p>
      </xdr:txBody>
    </xdr:sp>
    <xdr:clientData/>
  </xdr:twoCellAnchor>
  <xdr:twoCellAnchor>
    <xdr:from>
      <xdr:col>23</xdr:col>
      <xdr:colOff>25400</xdr:colOff>
      <xdr:row>0</xdr:row>
      <xdr:rowOff>25400</xdr:rowOff>
    </xdr:from>
    <xdr:to>
      <xdr:col>27</xdr:col>
      <xdr:colOff>127000</xdr:colOff>
      <xdr:row>1</xdr:row>
      <xdr:rowOff>335360</xdr:rowOff>
    </xdr:to>
    <xdr:sp macro="" textlink="">
      <xdr:nvSpPr>
        <xdr:cNvPr id="23" name="Rektangel 22">
          <a:extLst>
            <a:ext uri="{FF2B5EF4-FFF2-40B4-BE49-F238E27FC236}">
              <a16:creationId xmlns:a16="http://schemas.microsoft.com/office/drawing/2014/main" id="{DF4E5E78-2F34-46C4-B752-F4C2C88B0EA7}"/>
            </a:ext>
          </a:extLst>
        </xdr:cNvPr>
        <xdr:cNvSpPr/>
      </xdr:nvSpPr>
      <xdr:spPr>
        <a:xfrm>
          <a:off x="15392400" y="25400"/>
          <a:ext cx="9753600" cy="8433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279400</xdr:colOff>
      <xdr:row>47</xdr:row>
      <xdr:rowOff>38100</xdr:rowOff>
    </xdr:from>
    <xdr:to>
      <xdr:col>33</xdr:col>
      <xdr:colOff>84666</xdr:colOff>
      <xdr:row>58</xdr:row>
      <xdr:rowOff>359833</xdr:rowOff>
    </xdr:to>
    <xdr:sp macro="" textlink="">
      <xdr:nvSpPr>
        <xdr:cNvPr id="24" name="Stregbilledforklaring 1 1">
          <a:extLst>
            <a:ext uri="{FF2B5EF4-FFF2-40B4-BE49-F238E27FC236}">
              <a16:creationId xmlns:a16="http://schemas.microsoft.com/office/drawing/2014/main" id="{589F29E4-F333-4065-BEDD-C618F3CAF482}"/>
            </a:ext>
          </a:extLst>
        </xdr:cNvPr>
        <xdr:cNvSpPr/>
      </xdr:nvSpPr>
      <xdr:spPr>
        <a:xfrm rot="5400000">
          <a:off x="25717500" y="9271000"/>
          <a:ext cx="2946400" cy="3742266"/>
        </a:xfrm>
        <a:prstGeom prst="borderCallout1">
          <a:avLst>
            <a:gd name="adj1" fmla="val 51345"/>
            <a:gd name="adj2" fmla="val 100610"/>
            <a:gd name="adj3" fmla="val 93277"/>
            <a:gd name="adj4" fmla="val 13946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B</a:t>
          </a:r>
        </a:p>
      </xdr:txBody>
    </xdr:sp>
    <xdr:clientData/>
  </xdr:twoCellAnchor>
  <xdr:twoCellAnchor>
    <xdr:from>
      <xdr:col>27</xdr:col>
      <xdr:colOff>309034</xdr:colOff>
      <xdr:row>48</xdr:row>
      <xdr:rowOff>4233</xdr:rowOff>
    </xdr:from>
    <xdr:to>
      <xdr:col>33</xdr:col>
      <xdr:colOff>42334</xdr:colOff>
      <xdr:row>58</xdr:row>
      <xdr:rowOff>179917</xdr:rowOff>
    </xdr:to>
    <xdr:sp macro="" textlink="">
      <xdr:nvSpPr>
        <xdr:cNvPr id="6" name="Tekstfelt 5">
          <a:extLst>
            <a:ext uri="{FF2B5EF4-FFF2-40B4-BE49-F238E27FC236}">
              <a16:creationId xmlns:a16="http://schemas.microsoft.com/office/drawing/2014/main" id="{0AB5F2F9-EC67-4C13-8D09-AEAC1DFBBD91}"/>
            </a:ext>
          </a:extLst>
        </xdr:cNvPr>
        <xdr:cNvSpPr txBox="1"/>
      </xdr:nvSpPr>
      <xdr:spPr>
        <a:xfrm>
          <a:off x="25349201" y="9825566"/>
          <a:ext cx="3670300" cy="2609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Bemærk</a:t>
          </a:r>
          <a:r>
            <a:rPr lang="da-DK" sz="1200"/>
            <a:t> at denne arbejdspakke kun er tilgængelig hvis projektet</a:t>
          </a:r>
          <a:r>
            <a:rPr lang="da-DK" sz="1200" baseline="0"/>
            <a:t> ønsker bistand til effektevaluering og -måling, fra plantefondens tilknyttede eksterne evaluator</a:t>
          </a:r>
        </a:p>
        <a:p>
          <a:endParaRPr lang="da-DK" sz="1200" baseline="0"/>
        </a:p>
        <a:p>
          <a:r>
            <a:rPr lang="da-DK" sz="1200" u="sng" baseline="0"/>
            <a:t>Det konkrete eksempel:</a:t>
          </a:r>
          <a:r>
            <a:rPr lang="da-DK" sz="1200" u="none" baseline="0"/>
            <a:t> Bemærk at det afsatte  antal timer vil variere fra projekt til projekt. Dog anbefaler </a:t>
          </a:r>
          <a:r>
            <a:rPr lang="da-DK" sz="1200" baseline="0"/>
            <a:t>Plantefondssekretariatet, at der som minimum afsættes 100 timer fra de relevante projektdeltagere til arbejdet med effektmåling. Det endelige antal timer til forberedelse og gennemførsel af effektmåling fastlægges i dialog med ekstern evaluator i forbindelse med opstartsmødet (efterkvalificering).</a:t>
          </a:r>
        </a:p>
        <a:p>
          <a:endParaRPr lang="da-DK" sz="1200"/>
        </a:p>
      </xdr:txBody>
    </xdr:sp>
    <xdr:clientData/>
  </xdr:twoCellAnchor>
  <xdr:twoCellAnchor>
    <xdr:from>
      <xdr:col>10</xdr:col>
      <xdr:colOff>412750</xdr:colOff>
      <xdr:row>47</xdr:row>
      <xdr:rowOff>10584</xdr:rowOff>
    </xdr:from>
    <xdr:to>
      <xdr:col>17</xdr:col>
      <xdr:colOff>366888</xdr:colOff>
      <xdr:row>56</xdr:row>
      <xdr:rowOff>49389</xdr:rowOff>
    </xdr:to>
    <xdr:sp macro="" textlink="">
      <xdr:nvSpPr>
        <xdr:cNvPr id="15" name="Tekstfelt 14">
          <a:extLst>
            <a:ext uri="{FF2B5EF4-FFF2-40B4-BE49-F238E27FC236}">
              <a16:creationId xmlns:a16="http://schemas.microsoft.com/office/drawing/2014/main" id="{36A913C0-B56A-4AED-88CB-C953837C9CAC}"/>
            </a:ext>
          </a:extLst>
        </xdr:cNvPr>
        <xdr:cNvSpPr txBox="1"/>
      </xdr:nvSpPr>
      <xdr:spPr>
        <a:xfrm>
          <a:off x="9443861" y="9641417"/>
          <a:ext cx="3312583" cy="175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Plantefondssekretariatets</a:t>
          </a:r>
          <a:r>
            <a:rPr lang="da-DK" sz="1200" baseline="0"/>
            <a:t> estimat af det forventede tidsforbrug til opgaverne forbundet med effektmåling.</a:t>
          </a:r>
        </a:p>
        <a:p>
          <a:r>
            <a:rPr lang="da-DK" sz="1200" b="1" baseline="0"/>
            <a:t>Bemærk</a:t>
          </a:r>
          <a:r>
            <a:rPr lang="da-DK" sz="1200" b="0" baseline="0"/>
            <a:t> at dette vil være variabelt alt efter projekt. Endeligt antal timer afsat til arbejdspakken, fastlægges i dialog med ekstern evaluator ved projektets efterkvalificering. Det er dog vigtigt at projektholder afsætter </a:t>
          </a:r>
          <a:r>
            <a:rPr lang="da-DK" sz="1200" b="0" u="sng" baseline="0"/>
            <a:t>nok</a:t>
          </a:r>
          <a:r>
            <a:rPr lang="da-DK" sz="1200" b="0" baseline="0"/>
            <a:t> tid til effektstyring.</a:t>
          </a:r>
          <a:endParaRPr lang="da-DK" sz="1200" b="1"/>
        </a:p>
      </xdr:txBody>
    </xdr:sp>
    <xdr:clientData/>
  </xdr:twoCellAnchor>
  <xdr:twoCellAnchor>
    <xdr:from>
      <xdr:col>15</xdr:col>
      <xdr:colOff>70556</xdr:colOff>
      <xdr:row>56</xdr:row>
      <xdr:rowOff>63500</xdr:rowOff>
    </xdr:from>
    <xdr:to>
      <xdr:col>17</xdr:col>
      <xdr:colOff>433917</xdr:colOff>
      <xdr:row>58</xdr:row>
      <xdr:rowOff>285750</xdr:rowOff>
    </xdr:to>
    <xdr:cxnSp macro="">
      <xdr:nvCxnSpPr>
        <xdr:cNvPr id="26" name="Lige forbindelse 25">
          <a:extLst>
            <a:ext uri="{FF2B5EF4-FFF2-40B4-BE49-F238E27FC236}">
              <a16:creationId xmlns:a16="http://schemas.microsoft.com/office/drawing/2014/main" id="{B3ADCD1F-AE29-4310-8EBE-D43AC49A1E24}"/>
            </a:ext>
          </a:extLst>
        </xdr:cNvPr>
        <xdr:cNvCxnSpPr/>
      </xdr:nvCxnSpPr>
      <xdr:spPr>
        <a:xfrm>
          <a:off x="11500556" y="11408833"/>
          <a:ext cx="1322917" cy="1125361"/>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52917</xdr:colOff>
      <xdr:row>56</xdr:row>
      <xdr:rowOff>70556</xdr:rowOff>
    </xdr:from>
    <xdr:to>
      <xdr:col>13</xdr:col>
      <xdr:colOff>359834</xdr:colOff>
      <xdr:row>60</xdr:row>
      <xdr:rowOff>190500</xdr:rowOff>
    </xdr:to>
    <xdr:cxnSp macro="">
      <xdr:nvCxnSpPr>
        <xdr:cNvPr id="27" name="Lige forbindelse 26">
          <a:extLst>
            <a:ext uri="{FF2B5EF4-FFF2-40B4-BE49-F238E27FC236}">
              <a16:creationId xmlns:a16="http://schemas.microsoft.com/office/drawing/2014/main" id="{AB8DB065-3802-4965-8B79-7DE732C0044D}"/>
            </a:ext>
          </a:extLst>
        </xdr:cNvPr>
        <xdr:cNvCxnSpPr/>
      </xdr:nvCxnSpPr>
      <xdr:spPr>
        <a:xfrm flipH="1">
          <a:off x="10523361" y="11415889"/>
          <a:ext cx="306917" cy="24976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303388</xdr:colOff>
      <xdr:row>56</xdr:row>
      <xdr:rowOff>49389</xdr:rowOff>
    </xdr:from>
    <xdr:to>
      <xdr:col>21</xdr:col>
      <xdr:colOff>381000</xdr:colOff>
      <xdr:row>59</xdr:row>
      <xdr:rowOff>148166</xdr:rowOff>
    </xdr:to>
    <xdr:cxnSp macro="">
      <xdr:nvCxnSpPr>
        <xdr:cNvPr id="28" name="Lige forbindelse 27">
          <a:extLst>
            <a:ext uri="{FF2B5EF4-FFF2-40B4-BE49-F238E27FC236}">
              <a16:creationId xmlns:a16="http://schemas.microsoft.com/office/drawing/2014/main" id="{EA34E53F-6FFB-4657-BC12-EEB1B7AF13DE}"/>
            </a:ext>
          </a:extLst>
        </xdr:cNvPr>
        <xdr:cNvCxnSpPr/>
      </xdr:nvCxnSpPr>
      <xdr:spPr>
        <a:xfrm>
          <a:off x="12692944" y="11394722"/>
          <a:ext cx="1996723" cy="187677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u324800\AppData\Local\Microsoft\Windows\INetCache\Content.Outlook\EERWKWDU\GUDP%20Budgetoversigt%20og%20Gantt-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erno_Cache_XXXXX"/>
      <sheetName val="1. Projektets omkostninger"/>
      <sheetName val="2. Samlet budgetoversigt"/>
      <sheetName val="3. Gantt-diagram"/>
      <sheetName val="4. Eksempel på Gantt-diagram"/>
      <sheetName val="5. Liste over leveringstyper"/>
      <sheetName val="6. Liste over tilskudsprocenter"/>
      <sheetName val="1.1. Eksempel på budget"/>
      <sheetName val="2.1 Eksempel på specifikationer"/>
      <sheetName val="3.1. Eksempel på Gantt-diagram"/>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tema">
  <a:themeElements>
    <a:clrScheme name="Gudp grøn">
      <a:dk1>
        <a:sysClr val="windowText" lastClr="000000"/>
      </a:dk1>
      <a:lt1>
        <a:sysClr val="window" lastClr="FFFFFF"/>
      </a:lt1>
      <a:dk2>
        <a:srgbClr val="44546A"/>
      </a:dk2>
      <a:lt2>
        <a:srgbClr val="E7E6E6"/>
      </a:lt2>
      <a:accent1>
        <a:srgbClr val="EAF1DC"/>
      </a:accent1>
      <a:accent2>
        <a:srgbClr val="007A37"/>
      </a:accent2>
      <a:accent3>
        <a:srgbClr val="2C663A"/>
      </a:accent3>
      <a:accent4>
        <a:srgbClr val="00765A"/>
      </a:accent4>
      <a:accent5>
        <a:srgbClr val="006633"/>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eur-lex.europa.eu/resource.html?uri=cellar:9e8d52e1-2c70-11e6-b497-01aa75ed71a1.0003.01/DOC_5&amp;format=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
  <sheetViews>
    <sheetView workbookViewId="0"/>
  </sheetViews>
  <sheetFormatPr defaultColWidth="9" defaultRowHeight="14.25"/>
  <cols>
    <col min="1" max="16384" width="9" style="10"/>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DDA8-7003-4B8A-98A3-FDD35778CD65}">
  <sheetPr codeName="Ark3">
    <tabColor theme="0" tint="-0.14999847407452621"/>
  </sheetPr>
  <dimension ref="A1:H23"/>
  <sheetViews>
    <sheetView workbookViewId="0">
      <selection activeCell="F37" sqref="F37"/>
    </sheetView>
  </sheetViews>
  <sheetFormatPr defaultColWidth="9" defaultRowHeight="14.25"/>
  <cols>
    <col min="1" max="1" width="16.125" customWidth="1"/>
    <col min="2" max="2" width="21.25" customWidth="1"/>
    <col min="3" max="3" width="25" customWidth="1"/>
    <col min="4" max="4" width="23.875" customWidth="1"/>
    <col min="5" max="5" width="38.625" customWidth="1"/>
    <col min="6" max="6" width="29.875" customWidth="1"/>
    <col min="7" max="7" width="28.5" customWidth="1"/>
    <col min="8" max="8" width="19.625" customWidth="1"/>
    <col min="9" max="10" width="17.125" customWidth="1"/>
  </cols>
  <sheetData>
    <row r="1" spans="1:8" ht="15.75">
      <c r="A1" s="678" t="s">
        <v>512</v>
      </c>
      <c r="C1" s="661" t="s">
        <v>513</v>
      </c>
      <c r="D1" s="670"/>
      <c r="E1" s="661"/>
      <c r="F1" s="667"/>
      <c r="G1" s="667"/>
      <c r="H1" s="661"/>
    </row>
    <row r="2" spans="1:8" ht="15">
      <c r="A2" s="663"/>
      <c r="B2" s="663"/>
      <c r="C2" s="666"/>
      <c r="D2" s="665"/>
      <c r="E2" s="665"/>
      <c r="F2" s="663"/>
      <c r="G2" s="663"/>
      <c r="H2" s="663"/>
    </row>
    <row r="3" spans="1:8" ht="46.5">
      <c r="A3" s="682" t="s">
        <v>518</v>
      </c>
      <c r="B3" s="683" t="s">
        <v>516</v>
      </c>
      <c r="C3" s="682" t="s">
        <v>519</v>
      </c>
      <c r="D3" s="682" t="s">
        <v>520</v>
      </c>
      <c r="E3" s="682" t="s">
        <v>521</v>
      </c>
      <c r="F3" s="682" t="s">
        <v>522</v>
      </c>
      <c r="G3" s="682" t="s">
        <v>523</v>
      </c>
      <c r="H3" s="683" t="s">
        <v>524</v>
      </c>
    </row>
    <row r="4" spans="1:8">
      <c r="A4" s="684"/>
      <c r="B4" s="685"/>
      <c r="C4" s="686"/>
      <c r="D4" s="686"/>
      <c r="E4" s="686"/>
      <c r="F4" s="686"/>
      <c r="G4" s="684"/>
      <c r="H4" s="684"/>
    </row>
    <row r="5" spans="1:8">
      <c r="A5" s="684"/>
      <c r="B5" s="685"/>
      <c r="C5" s="686"/>
      <c r="D5" s="686"/>
      <c r="E5" s="686"/>
      <c r="F5" s="686"/>
      <c r="G5" s="684"/>
      <c r="H5" s="684"/>
    </row>
    <row r="6" spans="1:8">
      <c r="A6" s="684"/>
      <c r="B6" s="685"/>
      <c r="C6" s="686"/>
      <c r="D6" s="686"/>
      <c r="E6" s="686"/>
      <c r="F6" s="686"/>
      <c r="G6" s="684"/>
      <c r="H6" s="684"/>
    </row>
    <row r="7" spans="1:8">
      <c r="A7" s="684"/>
      <c r="B7" s="685"/>
      <c r="C7" s="686"/>
      <c r="D7" s="686"/>
      <c r="E7" s="686"/>
      <c r="F7" s="686"/>
      <c r="G7" s="684"/>
      <c r="H7" s="684"/>
    </row>
    <row r="8" spans="1:8">
      <c r="A8" s="684"/>
      <c r="B8" s="685"/>
      <c r="C8" s="686"/>
      <c r="D8" s="686"/>
      <c r="E8" s="686"/>
      <c r="F8" s="686"/>
      <c r="G8" s="684"/>
      <c r="H8" s="684"/>
    </row>
    <row r="9" spans="1:8">
      <c r="A9" s="684"/>
      <c r="B9" s="685"/>
      <c r="C9" s="686"/>
      <c r="D9" s="686"/>
      <c r="E9" s="686"/>
      <c r="F9" s="686"/>
      <c r="G9" s="684"/>
      <c r="H9" s="684"/>
    </row>
    <row r="10" spans="1:8">
      <c r="A10" s="684"/>
      <c r="B10" s="685"/>
      <c r="C10" s="686"/>
      <c r="D10" s="686"/>
      <c r="E10" s="686"/>
      <c r="F10" s="686"/>
      <c r="G10" s="684"/>
      <c r="H10" s="684"/>
    </row>
    <row r="11" spans="1:8">
      <c r="A11" s="684"/>
      <c r="B11" s="685"/>
      <c r="C11" s="686"/>
      <c r="D11" s="686"/>
      <c r="E11" s="686"/>
      <c r="F11" s="686"/>
      <c r="G11" s="684"/>
      <c r="H11" s="684"/>
    </row>
    <row r="12" spans="1:8">
      <c r="A12" s="684"/>
      <c r="B12" s="685"/>
      <c r="C12" s="686"/>
      <c r="D12" s="686"/>
      <c r="E12" s="686"/>
      <c r="F12" s="686"/>
      <c r="G12" s="684"/>
      <c r="H12" s="684"/>
    </row>
    <row r="13" spans="1:8">
      <c r="A13" s="684"/>
      <c r="B13" s="685"/>
      <c r="C13" s="686"/>
      <c r="D13" s="686"/>
      <c r="E13" s="686"/>
      <c r="F13" s="686"/>
      <c r="G13" s="684"/>
      <c r="H13" s="684"/>
    </row>
    <row r="14" spans="1:8">
      <c r="A14" s="684"/>
      <c r="B14" s="685"/>
      <c r="C14" s="686"/>
      <c r="D14" s="686"/>
      <c r="E14" s="686"/>
      <c r="F14" s="686"/>
      <c r="G14" s="684"/>
      <c r="H14" s="684"/>
    </row>
    <row r="15" spans="1:8">
      <c r="A15" s="684"/>
      <c r="B15" s="685"/>
      <c r="C15" s="686"/>
      <c r="D15" s="686"/>
      <c r="E15" s="686"/>
      <c r="F15" s="686"/>
      <c r="G15" s="684"/>
      <c r="H15" s="684"/>
    </row>
    <row r="16" spans="1:8">
      <c r="A16" s="684"/>
      <c r="B16" s="685"/>
      <c r="C16" s="686"/>
      <c r="D16" s="686"/>
      <c r="E16" s="686"/>
      <c r="F16" s="686"/>
      <c r="G16" s="684"/>
      <c r="H16" s="684"/>
    </row>
    <row r="17" spans="1:8">
      <c r="A17" s="684"/>
      <c r="B17" s="685"/>
      <c r="C17" s="686"/>
      <c r="D17" s="686"/>
      <c r="E17" s="686"/>
      <c r="F17" s="686"/>
      <c r="G17" s="684"/>
      <c r="H17" s="684"/>
    </row>
    <row r="18" spans="1:8">
      <c r="A18" s="684"/>
      <c r="B18" s="685"/>
      <c r="C18" s="686"/>
      <c r="D18" s="686"/>
      <c r="E18" s="686"/>
      <c r="F18" s="686"/>
      <c r="G18" s="684"/>
      <c r="H18" s="684"/>
    </row>
    <row r="19" spans="1:8">
      <c r="A19" s="684"/>
      <c r="B19" s="685"/>
      <c r="C19" s="686"/>
      <c r="D19" s="686"/>
      <c r="E19" s="686"/>
      <c r="F19" s="686"/>
      <c r="G19" s="684"/>
      <c r="H19" s="684"/>
    </row>
    <row r="20" spans="1:8">
      <c r="A20" s="684"/>
      <c r="B20" s="685"/>
      <c r="C20" s="686"/>
      <c r="D20" s="686"/>
      <c r="E20" s="685"/>
      <c r="F20" s="686"/>
      <c r="G20" s="684"/>
      <c r="H20" s="684"/>
    </row>
    <row r="21" spans="1:8">
      <c r="A21" s="684"/>
      <c r="B21" s="685"/>
      <c r="C21" s="686"/>
      <c r="D21" s="686"/>
      <c r="E21" s="686"/>
      <c r="F21" s="686"/>
      <c r="G21" s="684"/>
      <c r="H21" s="684"/>
    </row>
    <row r="22" spans="1:8">
      <c r="A22" s="684"/>
      <c r="B22" s="685"/>
      <c r="C22" s="686"/>
      <c r="D22" s="686"/>
      <c r="E22" s="686"/>
      <c r="F22" s="686"/>
      <c r="G22" s="684"/>
      <c r="H22" s="684"/>
    </row>
    <row r="23" spans="1:8">
      <c r="A23" s="684"/>
      <c r="B23" s="685"/>
      <c r="C23" s="686"/>
      <c r="D23" s="686"/>
      <c r="E23" s="686"/>
      <c r="F23" s="686"/>
      <c r="G23" s="684"/>
      <c r="H23" s="684"/>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DF0F-84B6-4815-ABEA-F6B64C30462F}">
  <sheetPr codeName="Ark8">
    <tabColor rgb="FF61B0A8"/>
  </sheetPr>
  <dimension ref="A1:AL459"/>
  <sheetViews>
    <sheetView zoomScale="110" zoomScaleNormal="110" zoomScaleSheetLayoutView="90" zoomScalePageLayoutView="75" workbookViewId="0">
      <selection activeCell="C18" sqref="C18"/>
    </sheetView>
  </sheetViews>
  <sheetFormatPr defaultColWidth="8.625" defaultRowHeight="14.25"/>
  <cols>
    <col min="1" max="1" width="19.625" customWidth="1"/>
    <col min="2" max="2" width="21.5" customWidth="1"/>
    <col min="3" max="4" width="30.625" customWidth="1"/>
    <col min="5" max="5" width="25.625" customWidth="1"/>
    <col min="6" max="6" width="22" bestFit="1" customWidth="1"/>
    <col min="7" max="7" width="16.5" customWidth="1"/>
    <col min="8" max="8" width="29.625" customWidth="1"/>
    <col min="9" max="9" width="13.625" bestFit="1" customWidth="1"/>
    <col min="10" max="10" width="11.5" customWidth="1"/>
    <col min="11" max="13" width="8.625" customWidth="1"/>
    <col min="14" max="14" width="11.125" customWidth="1"/>
    <col min="15" max="15" width="5.625" customWidth="1"/>
    <col min="16" max="16" width="5.125" customWidth="1"/>
    <col min="17" max="17" width="17.625" customWidth="1"/>
    <col min="18" max="18" width="17.75" style="5" customWidth="1"/>
    <col min="19" max="19" width="50.625" style="15" hidden="1" customWidth="1"/>
    <col min="20" max="20" width="41.625" style="6" hidden="1" customWidth="1"/>
    <col min="21" max="21" width="36.875" style="6" hidden="1" customWidth="1"/>
    <col min="22" max="22" width="43.625" hidden="1" customWidth="1"/>
    <col min="23" max="23" width="19.625" style="6" hidden="1" customWidth="1"/>
    <col min="24" max="24" width="40.125" hidden="1" customWidth="1"/>
    <col min="25" max="25" width="30.125" hidden="1" customWidth="1"/>
    <col min="26" max="26" width="13.125" hidden="1" customWidth="1"/>
    <col min="27" max="27" width="50.625" hidden="1" customWidth="1"/>
    <col min="28" max="28" width="12.375" hidden="1" customWidth="1"/>
    <col min="29" max="29" width="8.625" hidden="1" customWidth="1"/>
    <col min="30" max="30" width="10.875" hidden="1" customWidth="1"/>
    <col min="31" max="31" width="10.125" hidden="1" customWidth="1"/>
    <col min="32" max="32" width="9.125" hidden="1" customWidth="1"/>
    <col min="33" max="33" width="9.625" hidden="1" customWidth="1"/>
    <col min="34" max="34" width="6.5" hidden="1" customWidth="1"/>
    <col min="35" max="35" width="7.125" hidden="1" customWidth="1"/>
    <col min="36" max="36" width="6.625" hidden="1" customWidth="1"/>
    <col min="37" max="37" width="10.625" hidden="1" customWidth="1"/>
    <col min="38" max="38" width="14.125" hidden="1" customWidth="1"/>
    <col min="39" max="41" width="0" hidden="1" customWidth="1"/>
  </cols>
  <sheetData>
    <row r="1" spans="1:31" ht="15">
      <c r="A1" s="856" t="s">
        <v>541</v>
      </c>
      <c r="B1" s="856"/>
      <c r="C1" s="856"/>
      <c r="D1" s="856"/>
      <c r="E1" s="856"/>
    </row>
    <row r="2" spans="1:31" ht="15" thickBot="1"/>
    <row r="3" spans="1:31" ht="15">
      <c r="A3" s="251" t="s">
        <v>542</v>
      </c>
      <c r="B3" s="857" t="s">
        <v>543</v>
      </c>
      <c r="C3" s="858"/>
      <c r="D3" s="858"/>
      <c r="E3" s="858"/>
      <c r="F3" s="858"/>
      <c r="G3" s="859"/>
      <c r="I3" s="860" t="s">
        <v>544</v>
      </c>
      <c r="J3" s="861"/>
      <c r="K3" s="862"/>
    </row>
    <row r="4" spans="1:31" ht="15.75" thickBot="1">
      <c r="A4" s="252"/>
      <c r="B4" s="252"/>
      <c r="C4" s="253" t="s">
        <v>545</v>
      </c>
      <c r="D4" s="253"/>
      <c r="E4" s="254"/>
      <c r="F4" s="254"/>
      <c r="I4" s="863" t="s">
        <v>546</v>
      </c>
      <c r="J4" s="864"/>
      <c r="K4" s="865"/>
    </row>
    <row r="5" spans="1:31" ht="15.75" thickBot="1">
      <c r="A5" s="240"/>
      <c r="B5" s="255" t="s">
        <v>547</v>
      </c>
      <c r="C5" s="255" t="s">
        <v>548</v>
      </c>
      <c r="D5" s="255" t="s">
        <v>549</v>
      </c>
      <c r="E5" s="256" t="s">
        <v>550</v>
      </c>
      <c r="F5" s="256" t="s">
        <v>551</v>
      </c>
      <c r="P5" s="5"/>
      <c r="Q5" s="15"/>
      <c r="R5" s="15"/>
      <c r="S5" s="6"/>
      <c r="U5"/>
      <c r="V5" s="6"/>
    </row>
    <row r="6" spans="1:31" ht="20.25">
      <c r="A6" s="257" t="s">
        <v>552</v>
      </c>
      <c r="B6" s="42">
        <f>B24+B47+B69+B91+B113+B135+B157+B179+B201+B223+B245+B267+B289+B311+B333+B355+B377+B399+B421+B443</f>
        <v>0</v>
      </c>
      <c r="C6" s="42">
        <f t="shared" ref="C6:F6" si="0">C24+C47+C69+C91+C113+C135+C157+C179+C201+C223+C245+C267+C289+C311+C333+C355+C377+C399+C421+C443</f>
        <v>1950000</v>
      </c>
      <c r="D6" s="42">
        <f t="shared" si="0"/>
        <v>0</v>
      </c>
      <c r="E6" s="56">
        <f t="shared" si="0"/>
        <v>1950000</v>
      </c>
      <c r="F6" s="51">
        <f t="shared" si="0"/>
        <v>3033</v>
      </c>
      <c r="H6" s="258"/>
      <c r="I6" s="258"/>
      <c r="J6" s="258"/>
      <c r="K6" s="258"/>
      <c r="L6" s="258"/>
      <c r="M6" s="258"/>
      <c r="P6" s="250"/>
      <c r="Q6" s="250"/>
      <c r="R6" s="250"/>
      <c r="S6" s="248"/>
      <c r="T6" s="248"/>
      <c r="U6" s="249"/>
      <c r="V6" s="64"/>
    </row>
    <row r="7" spans="1:31">
      <c r="A7" s="259" t="s">
        <v>553</v>
      </c>
      <c r="B7" s="49">
        <f t="shared" ref="B7:E16" si="1">B25+B48+B70+B92+B114+B136+B158+B180+B202+B224+B246+B268+B290+B312+B334+B356+B378+B400+B422+B444</f>
        <v>0</v>
      </c>
      <c r="C7" s="48">
        <f t="shared" si="1"/>
        <v>0</v>
      </c>
      <c r="D7" s="48">
        <f t="shared" si="1"/>
        <v>0</v>
      </c>
      <c r="E7" s="57">
        <f t="shared" si="1"/>
        <v>0</v>
      </c>
      <c r="F7" s="52"/>
      <c r="H7" s="258"/>
      <c r="I7" s="258"/>
      <c r="J7" s="258"/>
      <c r="K7" s="258"/>
      <c r="L7" s="258"/>
      <c r="M7" s="258"/>
      <c r="P7" s="5"/>
      <c r="Q7" s="15"/>
      <c r="R7" s="15"/>
      <c r="S7" s="6"/>
      <c r="U7" s="238"/>
      <c r="V7" s="6"/>
    </row>
    <row r="8" spans="1:31">
      <c r="A8" s="259" t="s">
        <v>554</v>
      </c>
      <c r="B8" s="49">
        <f t="shared" si="1"/>
        <v>0</v>
      </c>
      <c r="C8" s="48">
        <f t="shared" si="1"/>
        <v>350000</v>
      </c>
      <c r="D8" s="48">
        <f t="shared" si="1"/>
        <v>0</v>
      </c>
      <c r="E8" s="57">
        <f t="shared" si="1"/>
        <v>350000</v>
      </c>
      <c r="F8" s="52"/>
      <c r="H8" s="258"/>
      <c r="I8" s="258"/>
      <c r="J8" s="258"/>
      <c r="K8" s="258"/>
      <c r="L8" s="258"/>
      <c r="M8" s="258"/>
      <c r="P8" s="5"/>
      <c r="Q8" s="15"/>
      <c r="R8" s="15"/>
      <c r="S8" s="6"/>
      <c r="U8" s="238"/>
      <c r="V8" s="6"/>
    </row>
    <row r="9" spans="1:31" ht="15">
      <c r="A9" s="259" t="s">
        <v>555</v>
      </c>
      <c r="B9" s="49">
        <f t="shared" si="1"/>
        <v>0</v>
      </c>
      <c r="C9" s="48">
        <f t="shared" si="1"/>
        <v>20000</v>
      </c>
      <c r="D9" s="48">
        <f t="shared" si="1"/>
        <v>0</v>
      </c>
      <c r="E9" s="57">
        <f t="shared" si="1"/>
        <v>20000</v>
      </c>
      <c r="F9" s="52"/>
      <c r="H9" s="258"/>
      <c r="I9" s="258"/>
      <c r="J9" s="258"/>
      <c r="K9" s="258"/>
      <c r="L9" s="258"/>
      <c r="M9" s="258"/>
      <c r="P9" s="245"/>
      <c r="Q9" s="245"/>
      <c r="R9" s="245"/>
      <c r="S9" s="6"/>
      <c r="U9" s="238"/>
      <c r="V9" s="6"/>
    </row>
    <row r="10" spans="1:31">
      <c r="A10" s="259" t="s">
        <v>556</v>
      </c>
      <c r="B10" s="49">
        <f t="shared" si="1"/>
        <v>0</v>
      </c>
      <c r="C10" s="48">
        <f t="shared" si="1"/>
        <v>3000</v>
      </c>
      <c r="D10" s="48">
        <f t="shared" si="1"/>
        <v>0</v>
      </c>
      <c r="E10" s="57">
        <f t="shared" si="1"/>
        <v>3000</v>
      </c>
      <c r="F10" s="52"/>
      <c r="H10" s="258"/>
      <c r="I10" s="258"/>
      <c r="J10" s="258"/>
      <c r="K10" s="258"/>
      <c r="L10" s="258"/>
      <c r="M10" s="258"/>
      <c r="P10" s="246"/>
      <c r="Q10" s="5"/>
      <c r="S10" s="6"/>
      <c r="U10" s="238"/>
      <c r="V10" s="6"/>
    </row>
    <row r="11" spans="1:31">
      <c r="A11" s="259" t="s">
        <v>557</v>
      </c>
      <c r="B11" s="49">
        <f t="shared" si="1"/>
        <v>0</v>
      </c>
      <c r="C11" s="48">
        <f t="shared" si="1"/>
        <v>0</v>
      </c>
      <c r="D11" s="48">
        <f t="shared" si="1"/>
        <v>0</v>
      </c>
      <c r="E11" s="57">
        <f t="shared" si="1"/>
        <v>0</v>
      </c>
      <c r="F11" s="52"/>
      <c r="H11" s="258"/>
      <c r="I11" s="258"/>
      <c r="J11" s="258"/>
      <c r="K11" s="258"/>
      <c r="L11" s="258"/>
      <c r="M11" s="258"/>
      <c r="P11" s="5"/>
      <c r="Q11" s="5"/>
      <c r="S11" s="6"/>
      <c r="U11" s="238"/>
      <c r="V11" s="6"/>
    </row>
    <row r="12" spans="1:31" ht="15" thickBot="1">
      <c r="A12" s="260" t="s">
        <v>57</v>
      </c>
      <c r="B12" s="49">
        <f t="shared" si="1"/>
        <v>0</v>
      </c>
      <c r="C12" s="48">
        <f t="shared" si="1"/>
        <v>40000</v>
      </c>
      <c r="D12" s="41">
        <f t="shared" si="1"/>
        <v>0</v>
      </c>
      <c r="E12" s="57">
        <f t="shared" si="1"/>
        <v>40000</v>
      </c>
      <c r="F12" s="52"/>
      <c r="H12" s="258"/>
      <c r="I12" s="258"/>
      <c r="J12" s="258"/>
      <c r="K12" s="258"/>
      <c r="L12" s="258"/>
      <c r="M12" s="258"/>
      <c r="P12" s="5"/>
      <c r="Q12" s="5"/>
      <c r="S12" s="6"/>
      <c r="U12" s="238"/>
      <c r="V12" s="6"/>
    </row>
    <row r="13" spans="1:31" ht="15">
      <c r="A13" s="261" t="s">
        <v>558</v>
      </c>
      <c r="B13" s="50">
        <f t="shared" si="1"/>
        <v>0</v>
      </c>
      <c r="C13" s="42">
        <f t="shared" si="1"/>
        <v>2357000</v>
      </c>
      <c r="D13" s="48">
        <f t="shared" si="1"/>
        <v>0</v>
      </c>
      <c r="E13" s="56">
        <f t="shared" si="1"/>
        <v>2357000</v>
      </c>
      <c r="F13" s="52"/>
      <c r="H13" s="258"/>
      <c r="I13" s="258"/>
      <c r="J13" s="258"/>
      <c r="K13" s="258"/>
      <c r="L13" s="258"/>
      <c r="M13" s="258"/>
      <c r="P13" s="246"/>
      <c r="Q13" s="5"/>
      <c r="S13" s="6"/>
      <c r="U13" s="238"/>
      <c r="V13" s="6"/>
    </row>
    <row r="14" spans="1:31" ht="15.75" thickBot="1">
      <c r="A14" s="260" t="s">
        <v>121</v>
      </c>
      <c r="B14" s="48">
        <f t="shared" si="1"/>
        <v>0</v>
      </c>
      <c r="C14" s="48">
        <f t="shared" si="1"/>
        <v>585000</v>
      </c>
      <c r="D14" s="41">
        <f t="shared" si="1"/>
        <v>0</v>
      </c>
      <c r="E14" s="57">
        <f t="shared" si="1"/>
        <v>585000</v>
      </c>
      <c r="F14" s="53"/>
      <c r="H14" s="258"/>
      <c r="I14" s="258"/>
      <c r="J14" s="258"/>
      <c r="K14" s="258"/>
      <c r="L14" s="258"/>
      <c r="M14" s="258"/>
      <c r="P14" s="5"/>
      <c r="Q14" s="5"/>
      <c r="S14" s="6"/>
      <c r="U14" s="238"/>
      <c r="V14" s="6"/>
      <c r="AE14" s="36"/>
    </row>
    <row r="15" spans="1:31" ht="15.75" thickBot="1">
      <c r="A15" s="262" t="s">
        <v>550</v>
      </c>
      <c r="B15" s="45">
        <f t="shared" si="1"/>
        <v>0</v>
      </c>
      <c r="C15" s="45">
        <f t="shared" si="1"/>
        <v>2912000</v>
      </c>
      <c r="D15" s="41">
        <f t="shared" si="1"/>
        <v>0</v>
      </c>
      <c r="E15" s="56">
        <f t="shared" si="1"/>
        <v>2942000</v>
      </c>
      <c r="F15" s="53"/>
      <c r="H15" s="258"/>
      <c r="I15" s="258"/>
      <c r="J15" s="258"/>
      <c r="K15" s="258"/>
      <c r="L15" s="258"/>
      <c r="M15" s="258"/>
      <c r="P15" s="5"/>
      <c r="Q15" s="5"/>
      <c r="S15" s="6"/>
      <c r="U15" s="238"/>
      <c r="V15" s="6"/>
      <c r="AE15" s="37"/>
    </row>
    <row r="16" spans="1:31" ht="14.45" customHeight="1" thickBot="1">
      <c r="A16" s="263" t="s">
        <v>559</v>
      </c>
      <c r="B16" s="42">
        <f t="shared" si="1"/>
        <v>0</v>
      </c>
      <c r="C16" s="42">
        <f t="shared" si="1"/>
        <v>30000</v>
      </c>
      <c r="D16" s="48">
        <f t="shared" si="1"/>
        <v>100000</v>
      </c>
      <c r="E16" s="54">
        <f t="shared" si="1"/>
        <v>0</v>
      </c>
      <c r="F16" s="260"/>
      <c r="P16" s="246"/>
      <c r="Q16" s="246"/>
      <c r="R16" s="246"/>
      <c r="S16" s="6"/>
      <c r="U16" s="238"/>
      <c r="V16" s="6"/>
      <c r="AE16" s="36"/>
    </row>
    <row r="17" spans="1:36">
      <c r="P17" s="246"/>
      <c r="Q17" s="246"/>
      <c r="R17" s="246"/>
      <c r="S17" s="6"/>
      <c r="U17" s="238"/>
      <c r="V17" s="6"/>
      <c r="AF17" s="36"/>
    </row>
    <row r="18" spans="1:36" ht="15">
      <c r="A18" s="1" t="s">
        <v>560</v>
      </c>
      <c r="B18" s="72" t="s">
        <v>561</v>
      </c>
      <c r="C18" s="35" t="s">
        <v>562</v>
      </c>
      <c r="D18" s="35"/>
      <c r="E18" s="1" t="s">
        <v>563</v>
      </c>
      <c r="F18" s="264" t="s">
        <v>101</v>
      </c>
      <c r="G18" s="35"/>
      <c r="H18" s="43"/>
      <c r="I18" s="44"/>
      <c r="J18" s="35"/>
      <c r="K18" s="35"/>
      <c r="L18" s="35"/>
      <c r="M18" s="35"/>
      <c r="P18" s="246"/>
      <c r="Q18" s="246"/>
      <c r="R18" s="246"/>
      <c r="S18" s="34"/>
      <c r="U18" s="238"/>
      <c r="W18"/>
      <c r="X18" s="19"/>
      <c r="AA18" s="35" t="str">
        <f>IF(NOT(ISERROR(MATCH("Selvfinansieret",B19,0))),"",IF(NOT(ISERROR(MATCH(B19,{"ABER"},0))),IF(X18=0,"",X18),IF(NOT(ISERROR(MATCH(B19,{"GEBER"},0))),IF(AG34=0,"",AG34),IF(NOT(ISERROR(MATCH(B19,{"FIBER"},0))),IF(Z18=0,"",Z18),""))))</f>
        <v/>
      </c>
      <c r="AF18" s="35"/>
    </row>
    <row r="19" spans="1:36" ht="15" customHeight="1" thickBot="1">
      <c r="A19" s="1" t="s">
        <v>564</v>
      </c>
      <c r="B19" s="265" t="s">
        <v>565</v>
      </c>
      <c r="C19" s="35"/>
      <c r="D19" s="35"/>
      <c r="E19" s="1" t="s">
        <v>97</v>
      </c>
      <c r="F19" s="266" t="s">
        <v>106</v>
      </c>
      <c r="G19" s="35"/>
      <c r="H19" s="43"/>
      <c r="I19" s="44"/>
      <c r="J19" s="35"/>
      <c r="K19" s="35"/>
      <c r="L19" s="35"/>
      <c r="M19" s="35"/>
      <c r="P19" s="244"/>
      <c r="Q19" s="244"/>
      <c r="R19" s="244"/>
      <c r="S19" s="19"/>
      <c r="U19" s="238"/>
      <c r="W19"/>
      <c r="X19" s="19"/>
      <c r="Y19" s="20"/>
      <c r="AA19" s="35"/>
      <c r="AF19" s="35"/>
    </row>
    <row r="20" spans="1:36" ht="30">
      <c r="A20" s="1" t="s">
        <v>566</v>
      </c>
      <c r="B20" s="265" t="s">
        <v>567</v>
      </c>
      <c r="C20" s="1"/>
      <c r="D20" s="1"/>
      <c r="E20" s="234" t="s">
        <v>568</v>
      </c>
      <c r="F20" s="235" t="str">
        <f>IFERROR(IF(NOT(ISERROR(MATCH(B19,{"ABER"},0))),INDEX(#REF!,MATCH(B20,#REF!,0),MATCH(AA23,#REF!,0)),IF(NOT(ISERROR(MATCH(B19,{"GBER"},0))),INDEX(#REF!,MATCH(B20,#REF!,0),MATCH(AA23,#REF!,0)),IF(NOT(ISERROR(MATCH(B19,{"FIBER"},0))),INDEX(#REF!,MATCH(B20,#REF!,0),MATCH(AA23,#REF!,0)),""))),"")</f>
        <v/>
      </c>
      <c r="G20" s="46" t="s">
        <v>569</v>
      </c>
      <c r="H20" s="59" t="s">
        <v>570</v>
      </c>
      <c r="I20" s="60"/>
      <c r="J20" s="109" t="s">
        <v>151</v>
      </c>
      <c r="K20" s="109"/>
      <c r="L20" s="109"/>
      <c r="M20" s="267"/>
      <c r="P20" s="244"/>
      <c r="Q20" s="244"/>
      <c r="R20" s="244"/>
      <c r="S20" s="19"/>
      <c r="U20" s="238"/>
      <c r="W20"/>
      <c r="X20" s="37"/>
      <c r="AB20" s="19"/>
      <c r="AF20" s="35"/>
    </row>
    <row r="21" spans="1:36" ht="30.75" thickBot="1">
      <c r="A21" s="1"/>
      <c r="B21" s="1"/>
      <c r="C21" s="1"/>
      <c r="D21" s="1"/>
      <c r="E21" s="236" t="s">
        <v>571</v>
      </c>
      <c r="F21" s="237"/>
      <c r="G21" s="46"/>
      <c r="H21" s="59"/>
      <c r="I21" s="60"/>
      <c r="J21" s="109"/>
      <c r="K21" s="109"/>
      <c r="L21" s="109"/>
      <c r="M21" s="267"/>
      <c r="P21" s="244"/>
      <c r="Q21" s="244"/>
      <c r="R21" s="244"/>
      <c r="S21" s="19"/>
      <c r="U21" s="238"/>
      <c r="W21"/>
      <c r="X21" s="37"/>
      <c r="AB21" s="19"/>
      <c r="AF21" s="35"/>
    </row>
    <row r="22" spans="1:36" ht="15">
      <c r="A22" s="1"/>
      <c r="B22" s="1"/>
      <c r="C22" s="1"/>
      <c r="D22" s="1"/>
      <c r="E22" s="46"/>
      <c r="F22" s="61" t="str">
        <f>IFERROR(IF(NOT(ISERROR(MATCH(B19,{"ABER"},0))),INDEX(#REF!,MATCH(B20,#REF!,0),MATCH(AA23,#REF!,0)),IF(NOT(ISERROR(MATCH(B19,{"GBER"},0))),INDEX(#REF!,MATCH(B20,#REF!,0),MATCH(AA23,#REF!,0)),IF(NOT(ISERROR(MATCH(B19,{"FIBER"},0))),INDEX(#REF!,MATCH(B20,#REF!,0),MATCH(AA23,#REF!,0)),""))),"")</f>
        <v/>
      </c>
      <c r="G22" s="109"/>
      <c r="H22" s="109" t="str">
        <f>IFERROR(IF(E33*(1-F22)-C34&lt;0,F22-((E33*F22+C34)-E33)/E33,""),"")</f>
        <v/>
      </c>
      <c r="I22" s="109" t="str">
        <f>IFERROR(IF(D34&lt;&gt;0,IF(D34=E33,0,IF(C34&gt;0,(F22-D34/E33)-H22,"HA")),IF(E33*(1-F22)-C34&lt;0,((F22-((E33*F22+C34+D34)-E33)/E33)),"")),"")</f>
        <v/>
      </c>
      <c r="J22" s="268" t="e">
        <f>I22-H23</f>
        <v>#VALUE!</v>
      </c>
      <c r="K22" s="109"/>
      <c r="L22" s="109"/>
      <c r="M22" s="267"/>
      <c r="P22" s="244"/>
      <c r="Q22" s="244"/>
      <c r="R22" s="244"/>
      <c r="S22" s="19"/>
      <c r="U22" s="238"/>
      <c r="V22" s="35"/>
      <c r="W22" s="35" t="s">
        <v>179</v>
      </c>
      <c r="X22" s="35" t="s">
        <v>180</v>
      </c>
      <c r="Y22" s="35" t="s">
        <v>181</v>
      </c>
      <c r="AA22" s="7" t="s">
        <v>144</v>
      </c>
      <c r="AB22" s="7" t="s">
        <v>97</v>
      </c>
    </row>
    <row r="23" spans="1:36" ht="15.75" thickBot="1">
      <c r="A23" s="269"/>
      <c r="B23" s="256" t="s">
        <v>547</v>
      </c>
      <c r="C23" s="256" t="s">
        <v>548</v>
      </c>
      <c r="D23" s="256" t="s">
        <v>549</v>
      </c>
      <c r="E23" s="270" t="s">
        <v>550</v>
      </c>
      <c r="F23" s="270" t="s">
        <v>551</v>
      </c>
      <c r="G23" s="109"/>
      <c r="H23" s="268" t="e">
        <f>(F22-D34/E33)</f>
        <v>#VALUE!</v>
      </c>
      <c r="I23" s="109"/>
      <c r="J23" s="109"/>
      <c r="K23" s="109"/>
      <c r="L23" s="109"/>
      <c r="M23" s="267"/>
      <c r="P23" s="244"/>
      <c r="Q23" s="244"/>
      <c r="R23" s="244"/>
      <c r="S23" s="6"/>
      <c r="T23"/>
      <c r="U23" s="238"/>
      <c r="V23" s="35"/>
      <c r="W23" s="35"/>
      <c r="X23" s="35"/>
      <c r="Z23" s="19"/>
      <c r="AA23" s="6" t="str">
        <f>CONCATENATE(F18," - ",AB23)</f>
        <v>Lille virksomhed - Samarbejde</v>
      </c>
      <c r="AB23" t="str">
        <f>F19</f>
        <v>Samarbejde</v>
      </c>
    </row>
    <row r="24" spans="1:36" ht="14.1" customHeight="1">
      <c r="A24" t="s">
        <v>552</v>
      </c>
      <c r="B24" s="39">
        <f>IFERROR(IF(E24=0,0,Y24),0)</f>
        <v>0</v>
      </c>
      <c r="C24" s="39">
        <f t="shared" ref="C24:C30" si="2">IFERROR(E24-B24,0)</f>
        <v>850000</v>
      </c>
      <c r="D24" s="39"/>
      <c r="E24" s="271">
        <v>850000</v>
      </c>
      <c r="F24" s="272">
        <v>2720</v>
      </c>
      <c r="G24" s="846" t="s">
        <v>572</v>
      </c>
      <c r="H24" s="847"/>
      <c r="I24" s="847"/>
      <c r="J24" s="847"/>
      <c r="K24" s="847"/>
      <c r="L24" s="847"/>
      <c r="M24" s="847"/>
      <c r="N24" s="847"/>
      <c r="O24" s="847"/>
      <c r="P24" s="247"/>
      <c r="Q24" s="8"/>
      <c r="R24" s="8"/>
      <c r="S24" s="6"/>
      <c r="U24" s="238"/>
      <c r="W24">
        <f>IFERROR(IF(E24=0,0,E24*H22),0)</f>
        <v>0</v>
      </c>
      <c r="X24" s="35" t="e">
        <f>IF(E24=0,0,E24*F20)</f>
        <v>#VALUE!</v>
      </c>
      <c r="Y24" s="35" t="e">
        <f>IF(NOT(ISERROR(MATCH("Selvfinansieret",B19,0))),0,IF(OR(NOT(ISERROR(MATCH("Ej statsstøtte",B19,0))),NOT(ISERROR(MATCH(B19,AI30:AI32,0)))),E24,IF(AND(D34=0,C34=0),X24,IF(AND(D34&gt;0,C34=0),V24,IF(AND(D34&gt;0,C34&gt;0,V24=0),0,IF(AND(W24&lt;&gt;0,W24&lt;V24),W24,V24))))))</f>
        <v>#VALUE!</v>
      </c>
      <c r="AA24" s="6"/>
      <c r="AB24" s="6"/>
      <c r="AE24" s="855" t="s">
        <v>573</v>
      </c>
      <c r="AF24" s="855"/>
      <c r="AG24" s="855"/>
    </row>
    <row r="25" spans="1:36" ht="14.1" customHeight="1">
      <c r="A25" t="s">
        <v>553</v>
      </c>
      <c r="B25" s="39">
        <f t="shared" ref="B25:B30" si="3">IFERROR(IF(E25=0,0,Y25),0)</f>
        <v>0</v>
      </c>
      <c r="C25" s="39">
        <f t="shared" si="2"/>
        <v>0</v>
      </c>
      <c r="D25" s="39"/>
      <c r="E25" s="271">
        <v>0</v>
      </c>
      <c r="F25" s="21"/>
      <c r="G25" s="849"/>
      <c r="H25" s="850"/>
      <c r="I25" s="850"/>
      <c r="J25" s="850"/>
      <c r="K25" s="850"/>
      <c r="L25" s="850"/>
      <c r="M25" s="850"/>
      <c r="N25" s="850"/>
      <c r="O25" s="850"/>
      <c r="P25" s="242"/>
      <c r="R25"/>
      <c r="S25" s="6"/>
      <c r="U25" s="238"/>
      <c r="W25">
        <f>IFERROR(IF(E25=0,0,E25*H22),0)</f>
        <v>0</v>
      </c>
      <c r="X25" s="35">
        <f>IF(E25=0,0,E25*F20)</f>
        <v>0</v>
      </c>
      <c r="Y25" s="35">
        <f>IF(NOT(ISERROR(MATCH("Selvfinansieret",B20,0))),0,IF(OR(NOT(ISERROR(MATCH("Ej statsstøtte",B20,0))),NOT(ISERROR(MATCH(B20,AI31:AI33,0)))),E25,IF(AND(D34=0,C34=0),X25,IF(AND(D34&gt;0,C34=0),V25,IF(AND(D34&gt;0,C34&gt;0,V25=0),0,IF(AND(W25&lt;&gt;0,W25&lt;V25),W25,V25))))))</f>
        <v>0</v>
      </c>
      <c r="AA25" s="6"/>
      <c r="AB25" s="6"/>
    </row>
    <row r="26" spans="1:36" ht="14.1" customHeight="1">
      <c r="A26" t="s">
        <v>554</v>
      </c>
      <c r="B26" s="39">
        <f t="shared" si="3"/>
        <v>0</v>
      </c>
      <c r="C26" s="39">
        <f t="shared" si="2"/>
        <v>100000</v>
      </c>
      <c r="D26" s="39"/>
      <c r="E26" s="271">
        <v>100000</v>
      </c>
      <c r="F26" s="21"/>
      <c r="G26" s="849"/>
      <c r="H26" s="850"/>
      <c r="I26" s="850"/>
      <c r="J26" s="850"/>
      <c r="K26" s="850"/>
      <c r="L26" s="850"/>
      <c r="M26" s="850"/>
      <c r="N26" s="850"/>
      <c r="O26" s="850"/>
      <c r="P26" s="243"/>
      <c r="Q26" s="244"/>
      <c r="R26" s="244"/>
      <c r="S26" s="6"/>
      <c r="U26" s="238"/>
      <c r="W26">
        <f>IFERROR(IF(E26=0,0,E26*H22),0)</f>
        <v>0</v>
      </c>
      <c r="X26" s="35" t="e">
        <f>IF(E26=0,0,E26*F20)</f>
        <v>#VALUE!</v>
      </c>
      <c r="Y26" s="35" t="e">
        <f>IF(NOT(ISERROR(MATCH("Selvfinansieret",B22,0))),0,IF(OR(NOT(ISERROR(MATCH("Ej statsstøtte",B22,0))),NOT(ISERROR(MATCH(B22,AI32:AI34,0)))),E26,IF(AND(D34=0,C34=0),X26,IF(AND(D34&gt;0,C34=0),V26,IF(AND(D34&gt;0,C34&gt;0,V26=0),0,IF(AND(W26&lt;&gt;0,W26&lt;V26),W26,V26))))))</f>
        <v>#VALUE!</v>
      </c>
      <c r="AA26" s="6"/>
      <c r="AB26" s="6"/>
      <c r="AD26" s="8" t="s">
        <v>574</v>
      </c>
      <c r="AE26" s="8" t="s">
        <v>575</v>
      </c>
      <c r="AF26" s="8" t="s">
        <v>565</v>
      </c>
      <c r="AG26" s="8" t="s">
        <v>576</v>
      </c>
      <c r="AH26" s="8" t="s">
        <v>98</v>
      </c>
      <c r="AI26" s="8" t="s">
        <v>577</v>
      </c>
      <c r="AJ26" s="8" t="s">
        <v>578</v>
      </c>
    </row>
    <row r="27" spans="1:36" ht="14.1" customHeight="1">
      <c r="A27" t="s">
        <v>555</v>
      </c>
      <c r="B27" s="39">
        <f t="shared" si="3"/>
        <v>0</v>
      </c>
      <c r="C27" s="39">
        <f t="shared" si="2"/>
        <v>20000</v>
      </c>
      <c r="D27" s="39"/>
      <c r="E27" s="271">
        <v>20000</v>
      </c>
      <c r="F27" s="21"/>
      <c r="G27" s="849"/>
      <c r="H27" s="850"/>
      <c r="I27" s="850"/>
      <c r="J27" s="850"/>
      <c r="K27" s="850"/>
      <c r="L27" s="850"/>
      <c r="M27" s="850"/>
      <c r="N27" s="850"/>
      <c r="O27" s="850"/>
      <c r="P27" s="243"/>
      <c r="Q27" s="244"/>
      <c r="R27" s="244"/>
      <c r="S27" s="6"/>
      <c r="U27" s="238"/>
      <c r="W27">
        <f>IFERROR(IF(E27=0,0,E27*H22),0)</f>
        <v>0</v>
      </c>
      <c r="X27" s="35" t="e">
        <f>IF(E27=0,0,E27*F20)</f>
        <v>#VALUE!</v>
      </c>
      <c r="Y27" s="35" t="e">
        <f>IF(NOT(ISERROR(MATCH("Selvfinansieret",B23,0))),0,IF(OR(NOT(ISERROR(MATCH("Ej statsstøtte",B23,0))),NOT(ISERROR(MATCH(B23,AI33:AI35,0)))),E27,IF(AND(D34=0,C34=0),X27,IF(AND(D34&gt;0,C34=0),V27,IF(AND(D34&gt;0,C34&gt;0,V27=0),0,IF(AND(W27&lt;&gt;0,W27&lt;V27),W27,V27))))))</f>
        <v>#VALUE!</v>
      </c>
      <c r="AA27" t="s">
        <v>101</v>
      </c>
      <c r="AB27" t="s">
        <v>102</v>
      </c>
      <c r="AD27" t="s">
        <v>579</v>
      </c>
      <c r="AE27" t="s">
        <v>579</v>
      </c>
      <c r="AF27" t="s">
        <v>580</v>
      </c>
      <c r="AG27" s="32" t="s">
        <v>581</v>
      </c>
      <c r="AH27" s="35" t="str">
        <f>IF(NOT(ISERROR(MATCH("Selvfinansieret",B19,0))),"",IF(NOT(ISERROR(MATCH(B19,{"ABER"},0))),AE27,IF(NOT(ISERROR(MATCH(B19,{"GBER"},0))),AF27,IF(NOT(ISERROR(MATCH(B19,{"FIBER"},0))),AG27,IF(NOT(ISERROR(MATCH(B19,{"Ej statsstøtte"},0))),AD27,"")))))</f>
        <v>Grundforskning</v>
      </c>
      <c r="AI27" s="33" t="s">
        <v>575</v>
      </c>
    </row>
    <row r="28" spans="1:36" ht="14.1" customHeight="1">
      <c r="A28" t="s">
        <v>556</v>
      </c>
      <c r="B28" s="39">
        <f t="shared" si="3"/>
        <v>0</v>
      </c>
      <c r="C28" s="39">
        <f t="shared" si="2"/>
        <v>3000</v>
      </c>
      <c r="D28" s="39"/>
      <c r="E28" s="271">
        <v>3000</v>
      </c>
      <c r="F28" s="21"/>
      <c r="G28" s="849"/>
      <c r="H28" s="850"/>
      <c r="I28" s="850"/>
      <c r="J28" s="850"/>
      <c r="K28" s="850"/>
      <c r="L28" s="850"/>
      <c r="M28" s="850"/>
      <c r="N28" s="850"/>
      <c r="O28" s="850"/>
      <c r="P28" s="243"/>
      <c r="Q28" s="244"/>
      <c r="R28" s="244"/>
      <c r="S28" s="6"/>
      <c r="U28" s="238"/>
      <c r="W28">
        <f>IFERROR(IF(E28=0,0,E28*H22),0)</f>
        <v>0</v>
      </c>
      <c r="X28" s="35" t="e">
        <f>IF(E28=0,0,E28*F20)</f>
        <v>#VALUE!</v>
      </c>
      <c r="Y28" s="35" t="e">
        <f>IF(NOT(ISERROR(MATCH("Selvfinansieret",B24,0))),0,IF(OR(NOT(ISERROR(MATCH("Ej statsstøtte",B24,0))),NOT(ISERROR(MATCH(B24,AI34:AI36,0)))),E28,IF(AND(D34=0,C34=0),X28,IF(AND(D34&gt;0,C34=0),V28,IF(AND(D34&gt;0,C34&gt;0,V28=0),0,IF(AND(W28&lt;&gt;0,W28&lt;V28),W28,V28))))))</f>
        <v>#VALUE!</v>
      </c>
      <c r="AA28" t="s">
        <v>105</v>
      </c>
      <c r="AB28" t="s">
        <v>106</v>
      </c>
      <c r="AD28" t="s">
        <v>582</v>
      </c>
      <c r="AE28" t="s">
        <v>582</v>
      </c>
      <c r="AF28" t="s">
        <v>583</v>
      </c>
      <c r="AG28" s="32" t="s">
        <v>584</v>
      </c>
      <c r="AH28" s="35" t="str">
        <f>IF(NOT(ISERROR(MATCH("Selvfinansieret",B19,0))),"",IF(NOT(ISERROR(MATCH(B19,{"ABER"},0))),AE28,IF(NOT(ISERROR(MATCH(B19,{"GBER"},0))),AF28,IF(NOT(ISERROR(MATCH(B19,{"FIBER"},0))),AG28,IF(NOT(ISERROR(MATCH(B19,{"Ej statsstøtte"},0))),AD28,"")))))</f>
        <v>Industriel forskning</v>
      </c>
      <c r="AI28" s="34" t="s">
        <v>565</v>
      </c>
    </row>
    <row r="29" spans="1:36" ht="45">
      <c r="A29" t="s">
        <v>557</v>
      </c>
      <c r="B29" s="39">
        <f t="shared" si="3"/>
        <v>0</v>
      </c>
      <c r="C29" s="39">
        <f t="shared" si="2"/>
        <v>0</v>
      </c>
      <c r="D29" s="39"/>
      <c r="E29" s="271">
        <v>0</v>
      </c>
      <c r="F29" s="21"/>
      <c r="G29" s="849"/>
      <c r="H29" s="850"/>
      <c r="I29" s="850"/>
      <c r="J29" s="850"/>
      <c r="K29" s="850"/>
      <c r="L29" s="850"/>
      <c r="M29" s="850"/>
      <c r="N29" s="850"/>
      <c r="O29" s="850"/>
      <c r="P29" s="243"/>
      <c r="Q29" s="244"/>
      <c r="R29" s="244"/>
      <c r="S29" s="6"/>
      <c r="T29" s="19"/>
      <c r="U29" s="239"/>
      <c r="W29">
        <f>IFERROR(IF(E29=0,0,E29*H22),0)</f>
        <v>0</v>
      </c>
      <c r="X29" s="35">
        <f>IF(E29=0,0,E29*F20)</f>
        <v>0</v>
      </c>
      <c r="Y29" s="35">
        <f>IF(NOT(ISERROR(MATCH("Selvfinansieret",B25,0))),0,IF(OR(NOT(ISERROR(MATCH("Ej statsstøtte",B25,0))),NOT(ISERROR(MATCH(B25,AI35:AI37,0)))),E29,IF(AND(D34=0,C34=0),X29,IF(AND(D34&gt;0,C34=0),V29,IF(AND(D34&gt;0,C34&gt;0,V29=0),0,IF(AND(W29&lt;&gt;0,W29&lt;V29),W29,V29))))))</f>
        <v>0</v>
      </c>
      <c r="Z29" s="35"/>
      <c r="AA29" t="s">
        <v>585</v>
      </c>
      <c r="AD29" t="s">
        <v>584</v>
      </c>
      <c r="AE29" t="s">
        <v>584</v>
      </c>
      <c r="AF29" t="s">
        <v>567</v>
      </c>
      <c r="AG29" s="55" t="s">
        <v>586</v>
      </c>
      <c r="AH29" s="35" t="str">
        <f>IF(NOT(ISERROR(MATCH("Selvfinansieret",B19,0))),"",IF(NOT(ISERROR(MATCH(B19,{"ABER"},0))),AE29,IF(NOT(ISERROR(MATCH(B19,{"GBER"},0))),AF29,IF(NOT(ISERROR(MATCH(B19,{"FIBER"},0))),AG29,IF(NOT(ISERROR(MATCH(B19,{"Ej statsstøtte"},0))),AD29,"")))))</f>
        <v>Eksperimentel udvikling</v>
      </c>
      <c r="AI29" s="34" t="s">
        <v>576</v>
      </c>
    </row>
    <row r="30" spans="1:36" ht="14.45" customHeight="1" thickBot="1">
      <c r="A30" s="240" t="s">
        <v>57</v>
      </c>
      <c r="B30" s="39">
        <f t="shared" si="3"/>
        <v>0</v>
      </c>
      <c r="C30" s="39">
        <f t="shared" si="2"/>
        <v>20000</v>
      </c>
      <c r="D30" s="39"/>
      <c r="E30" s="273">
        <v>20000</v>
      </c>
      <c r="F30" s="21"/>
      <c r="G30" s="849"/>
      <c r="H30" s="850"/>
      <c r="I30" s="850"/>
      <c r="J30" s="850"/>
      <c r="K30" s="850"/>
      <c r="L30" s="850"/>
      <c r="M30" s="850"/>
      <c r="N30" s="850"/>
      <c r="O30" s="850"/>
      <c r="P30" s="242"/>
      <c r="R30"/>
      <c r="S30" s="6"/>
      <c r="T30" s="19"/>
      <c r="U30" s="239"/>
      <c r="W30">
        <f>IFERROR(IF(E30=0,0,E30*H22),0)</f>
        <v>0</v>
      </c>
      <c r="X30" s="35" t="e">
        <f>IF(E30=0,0,E30*F20)</f>
        <v>#VALUE!</v>
      </c>
      <c r="Y30" s="35" t="e">
        <f>IF(NOT(ISERROR(MATCH("Selvfinansieret",B26,0))),0,IF(OR(NOT(ISERROR(MATCH("Ej statsstøtte",B26,0))),NOT(ISERROR(MATCH(B26,AI36:AI38,0)))),E30,IF(AND(D34=0,C34=0),X30,IF(AND(D34&gt;0,C34=0),V30,IF(AND(D34&gt;0,C34&gt;0,V30=0),0,IF(AND(W30&lt;&gt;0,W30&lt;V30),W30,V30))))))</f>
        <v>#VALUE!</v>
      </c>
      <c r="Z30" s="35"/>
      <c r="AA30" t="s">
        <v>587</v>
      </c>
      <c r="AD30" t="s">
        <v>588</v>
      </c>
      <c r="AE30" t="s">
        <v>588</v>
      </c>
      <c r="AF30" t="s">
        <v>589</v>
      </c>
      <c r="AG30" s="20" t="str">
        <f>""</f>
        <v/>
      </c>
      <c r="AH30" s="35" t="str">
        <f>IF(NOT(ISERROR(MATCH("Selvfinansieret",B19,0))),"",IF(NOT(ISERROR(MATCH(B19,{"ABER"},0))),AE30,IF(NOT(ISERROR(MATCH(B19,{"GBER"},0))),AF30,IF(NOT(ISERROR(MATCH(B19,{"FIBER"},0))),AG30,IF(NOT(ISERROR(MATCH(B19,{"Ej statsstøtte"},0))),AD30,"")))))</f>
        <v>Gennemførlighedsundersøgelser</v>
      </c>
      <c r="AI30" s="19" t="s">
        <v>590</v>
      </c>
    </row>
    <row r="31" spans="1:36" ht="14.1" customHeight="1">
      <c r="A31" s="142" t="s">
        <v>558</v>
      </c>
      <c r="B31" s="40">
        <f>SUM(B24+B25+B26+B27-B28-B29+B30)</f>
        <v>0</v>
      </c>
      <c r="C31" s="40">
        <f>SUM(C24+C25+C26+C27-C28-C29+C30)</f>
        <v>987000</v>
      </c>
      <c r="D31" s="40"/>
      <c r="E31" s="40">
        <f>SUM(B31:C31)</f>
        <v>987000</v>
      </c>
      <c r="F31" s="23"/>
      <c r="G31" s="849"/>
      <c r="H31" s="850"/>
      <c r="I31" s="850"/>
      <c r="J31" s="850"/>
      <c r="K31" s="850"/>
      <c r="L31" s="850"/>
      <c r="M31" s="850"/>
      <c r="N31" s="850"/>
      <c r="O31" s="850"/>
      <c r="P31" s="242"/>
      <c r="R31"/>
      <c r="S31"/>
      <c r="T31"/>
      <c r="U31" s="238"/>
      <c r="W31">
        <f>IFERROR(IF(E31=0,0,E31*H22),0)</f>
        <v>0</v>
      </c>
      <c r="X31" s="35" t="e">
        <f>IF(E31=0,0,E31*F20)</f>
        <v>#VALUE!</v>
      </c>
      <c r="Y31" s="35" t="e">
        <f>IF(NOT(ISERROR(MATCH("Selvfinansieret",B27,0))),0,IF(OR(NOT(ISERROR(MATCH("Ej statsstøtte",B27,0))),NOT(ISERROR(MATCH(B27,AI37:AI39,0)))),E31,IF(AND(D34=0,C34=0),X31,IF(AND(D34&gt;0,C34=0),V31,IF(AND(D34&gt;0,C34&gt;0,V31=0),0,IF(AND(W31&lt;&gt;0,W31&lt;V31),W31,V31))))))</f>
        <v>#VALUE!</v>
      </c>
      <c r="Z31" s="35"/>
      <c r="AA31" t="s">
        <v>591</v>
      </c>
      <c r="AD31" t="s">
        <v>592</v>
      </c>
      <c r="AE31" t="s">
        <v>593</v>
      </c>
      <c r="AF31" t="s">
        <v>594</v>
      </c>
      <c r="AG31" s="20" t="str">
        <f>""</f>
        <v/>
      </c>
      <c r="AH31" s="35" t="str">
        <f>IF(NOT(ISERROR(MATCH("Selvfinansieret",B19,0))),"",IF(NOT(ISERROR(MATCH(B19,{"ABER"},0))),AE31,IF(NOT(ISERROR(MATCH(B19,{"GBER"},0))),AF31,IF(NOT(ISERROR(MATCH(B19,{"FIBER"},0))),AG31,IF(NOT(ISERROR(MATCH(B19,{"Ej statsstøtte"},0))),AD31,"")))))</f>
        <v>Uddannelse</v>
      </c>
      <c r="AI31" s="19" t="s">
        <v>595</v>
      </c>
    </row>
    <row r="32" spans="1:36" ht="14.45" customHeight="1" thickBot="1">
      <c r="A32" s="274" t="s">
        <v>121</v>
      </c>
      <c r="B32" s="48">
        <f>IFERROR(IF(E32=0,0,Y32),0)</f>
        <v>0</v>
      </c>
      <c r="C32" s="39">
        <f>IFERROR(E32-B32,0)</f>
        <v>255000</v>
      </c>
      <c r="D32" s="39"/>
      <c r="E32" s="273">
        <v>255000</v>
      </c>
      <c r="F32" s="22"/>
      <c r="G32" s="849"/>
      <c r="H32" s="850"/>
      <c r="I32" s="850"/>
      <c r="J32" s="850"/>
      <c r="K32" s="850"/>
      <c r="L32" s="850"/>
      <c r="M32" s="850"/>
      <c r="N32" s="850"/>
      <c r="O32" s="850"/>
      <c r="P32" s="243"/>
      <c r="Q32" s="244"/>
      <c r="R32" s="244"/>
      <c r="S32"/>
      <c r="T32"/>
      <c r="U32" s="238"/>
      <c r="W32">
        <f>IFERROR(IF(E32=0,0,E32*H22),0)</f>
        <v>0</v>
      </c>
      <c r="X32" s="35" t="e">
        <f>IF(E32=0,0,E32*F20)</f>
        <v>#VALUE!</v>
      </c>
      <c r="Y32" s="35" t="e">
        <f>IF(NOT(ISERROR(MATCH("Selvfinansieret",B28,0))),0,IF(OR(NOT(ISERROR(MATCH("Ej statsstøtte",B28,0))),NOT(ISERROR(MATCH(B28,AI38:AI40,0)))),E32,IF(AND(D34=0,C34=0),X32,IF(AND(D34&gt;0,C34=0),V32,IF(AND(D34&gt;0,C34&gt;0,V32=0),0,IF(AND(W32&lt;&gt;0,W32&lt;V32),W32,V32))))))</f>
        <v>#VALUE!</v>
      </c>
      <c r="Z32" s="35"/>
      <c r="AA32" s="6"/>
      <c r="AB32" s="6"/>
      <c r="AD32" t="s">
        <v>593</v>
      </c>
      <c r="AE32" t="s">
        <v>596</v>
      </c>
      <c r="AF32" t="s">
        <v>592</v>
      </c>
      <c r="AG32" s="20" t="str">
        <f>""</f>
        <v/>
      </c>
      <c r="AH32" s="35" t="str">
        <f>IF(NOT(ISERROR(MATCH("Selvfinansieret",B19,0))),"",IF(NOT(ISERROR(MATCH(B19,{"ABER"},0))),AE32,IF(NOT(ISERROR(MATCH(B19,{"GBER"},0))),AF32,IF(NOT(ISERROR(MATCH(B19,{"FIBER"},0))),AG32,IF(NOT(ISERROR(MATCH(B19,{"Ej statsstøtte"},0))),AD32,"")))))</f>
        <v>Støtte til innovationsklynger</v>
      </c>
      <c r="AI32" s="19" t="s">
        <v>597</v>
      </c>
    </row>
    <row r="33" spans="1:35" ht="14.45" customHeight="1" thickBot="1">
      <c r="A33" s="275" t="s">
        <v>550</v>
      </c>
      <c r="B33" s="63">
        <f>IF(B31+B32&lt;=0,0,B31+B32)</f>
        <v>0</v>
      </c>
      <c r="C33" s="58">
        <f>IF(C31+C32-C34&lt;=0,0,C31+C32-C34)</f>
        <v>1242000</v>
      </c>
      <c r="D33" s="42"/>
      <c r="E33" s="276">
        <f>SUM(E24+E25+E26+E27-E28-E29+E30)+E32</f>
        <v>1242000</v>
      </c>
      <c r="F33" s="105"/>
      <c r="G33" s="852"/>
      <c r="H33" s="853"/>
      <c r="I33" s="853"/>
      <c r="J33" s="853"/>
      <c r="K33" s="853"/>
      <c r="L33" s="853"/>
      <c r="M33" s="853"/>
      <c r="N33" s="853"/>
      <c r="O33" s="853"/>
      <c r="P33" s="243"/>
      <c r="Q33" s="244"/>
      <c r="R33" s="244"/>
      <c r="S33"/>
      <c r="T33"/>
      <c r="U33" s="238"/>
      <c r="W33">
        <f>IFERROR(IF(E33=0,0,E33*H22),0)</f>
        <v>0</v>
      </c>
      <c r="Y33" s="35">
        <f>IF(NOT(ISERROR(MATCH("Selvfinansieret",B29,0))),0,IF(OR(NOT(ISERROR(MATCH("Ej statsstøtte",B29,0))),NOT(ISERROR(MATCH(B29,AI39:AI41,0)))),E33,IF(AND(D34=0,C34=0),X33,IF(AND(D34&gt;0,C34=0),V33,IF(AND(D34&gt;0,C34&gt;0,V33=0),0,IF(AND(W33&lt;&gt;0,W33&lt;V33),W33,V33))))))</f>
        <v>0</v>
      </c>
      <c r="Z33" s="35"/>
      <c r="AA33" s="33"/>
      <c r="AB33" s="33"/>
      <c r="AD33" t="s">
        <v>596</v>
      </c>
      <c r="AE33" s="20" t="str">
        <f>""</f>
        <v/>
      </c>
      <c r="AF33" t="s">
        <v>584</v>
      </c>
      <c r="AG33" s="20" t="str">
        <f>""</f>
        <v/>
      </c>
      <c r="AH33" s="35" t="str">
        <f>IF(NOT(ISERROR(MATCH("Selvfinansieret",B19,0))),"",IF(NOT(ISERROR(MATCH(B19,{"ABER"},0))),AE33,IF(NOT(ISERROR(MATCH(B19,{"GBER"},0))),AF33,IF(NOT(ISERROR(MATCH(B19,{"FIBER"},0))),AG33,IF(NOT(ISERROR(MATCH(B19,{"Ej statsstøtte"},0))),AD33,"")))))</f>
        <v>Konsulentbistand</v>
      </c>
      <c r="AI33" s="6" t="s">
        <v>598</v>
      </c>
    </row>
    <row r="34" spans="1:35" ht="15">
      <c r="A34" s="277" t="s">
        <v>559</v>
      </c>
      <c r="B34" s="278">
        <f>B33</f>
        <v>0</v>
      </c>
      <c r="C34" s="279"/>
      <c r="D34" s="279"/>
      <c r="E34" s="280">
        <f>SUM(B24+B25+B26+B27-B28-B29+B30)</f>
        <v>0</v>
      </c>
      <c r="F34" s="38"/>
      <c r="P34" s="244"/>
      <c r="Q34" s="244"/>
      <c r="R34" s="244"/>
      <c r="S34"/>
      <c r="T34"/>
      <c r="U34" s="238"/>
      <c r="W34"/>
      <c r="Y34" s="35"/>
      <c r="Z34" s="35"/>
      <c r="AA34" s="15"/>
      <c r="AB34" s="34"/>
      <c r="AC34" s="6"/>
      <c r="AD34" t="s">
        <v>581</v>
      </c>
      <c r="AE34" t="str">
        <f>""</f>
        <v/>
      </c>
      <c r="AF34" s="20" t="s">
        <v>599</v>
      </c>
      <c r="AG34" s="20" t="str">
        <f>""</f>
        <v/>
      </c>
      <c r="AH34" s="35" t="str">
        <f>IF(NOT(ISERROR(MATCH("Selvfinansieret",B19,0))),"",IF(NOT(ISERROR(MATCH(B19,{"ABER"},0))),AE34,IF(NOT(ISERROR(MATCH(B19,{"GBER"},0))),AF34,IF(NOT(ISERROR(MATCH(B19,{"FIBER"},0))),AG34,IF(NOT(ISERROR(MATCH(B19,{"Ej statsstøtte"},0))),AD34,"")))))</f>
        <v>Deltagelse i messer</v>
      </c>
      <c r="AI34" t="s">
        <v>600</v>
      </c>
    </row>
    <row r="35" spans="1:35" ht="15">
      <c r="A35" s="281"/>
      <c r="B35" s="282"/>
      <c r="C35" s="282"/>
      <c r="D35" s="282"/>
      <c r="E35" s="283"/>
      <c r="F35" s="30"/>
      <c r="P35" s="244"/>
      <c r="Q35" s="244"/>
      <c r="R35" s="244"/>
      <c r="S35"/>
      <c r="T35"/>
      <c r="U35" s="238"/>
      <c r="W35"/>
      <c r="Y35" s="35"/>
      <c r="Z35" s="35"/>
      <c r="AA35" s="35"/>
      <c r="AD35" t="s">
        <v>586</v>
      </c>
      <c r="AE35" t="str">
        <f>""</f>
        <v/>
      </c>
      <c r="AF35" t="str">
        <f>""</f>
        <v/>
      </c>
      <c r="AG35" s="20" t="str">
        <f>""</f>
        <v/>
      </c>
      <c r="AH35" s="35" t="str">
        <f>IF(NOT(ISERROR(MATCH("Selvfinansieret",B19,0))),"",IF(NOT(ISERROR(MATCH(B19,{"ABER"},0))),AE35,IF(NOT(ISERROR(MATCH(B19,{"GBER"},0))),AF35,IF(NOT(ISERROR(MATCH(B19,{"FIBER"},0))),AG35,IF(NOT(ISERROR(MATCH(B19,{"Ej statsstøtte"},0))),AD35,"")))))</f>
        <v/>
      </c>
    </row>
    <row r="36" spans="1:35" ht="14.1" customHeight="1">
      <c r="A36" s="284"/>
      <c r="B36" s="285"/>
      <c r="C36" s="285"/>
      <c r="D36" s="285"/>
      <c r="E36" s="286" t="s">
        <v>601</v>
      </c>
      <c r="F36" s="287" t="str">
        <f>F20</f>
        <v/>
      </c>
      <c r="G36" s="30"/>
      <c r="P36" s="244"/>
      <c r="Q36" s="244"/>
      <c r="R36" s="244"/>
      <c r="S36"/>
      <c r="T36"/>
      <c r="U36" s="238"/>
      <c r="W36"/>
      <c r="Z36" s="35"/>
    </row>
    <row r="37" spans="1:35" ht="30">
      <c r="A37" s="284"/>
      <c r="B37" s="285"/>
      <c r="C37" s="285"/>
      <c r="D37" s="285"/>
      <c r="E37" s="288" t="s">
        <v>602</v>
      </c>
      <c r="F37" s="287" t="str">
        <f>IFERROR(IF(H22="",H23,IF(H22&lt;=0,0,H22)),"")</f>
        <v/>
      </c>
      <c r="G37" s="30"/>
      <c r="P37" s="244"/>
      <c r="Q37" s="244"/>
      <c r="R37" s="244"/>
      <c r="S37"/>
      <c r="T37"/>
      <c r="U37" s="238"/>
      <c r="W37"/>
      <c r="Z37" s="35"/>
    </row>
    <row r="38" spans="1:35" ht="15">
      <c r="A38" s="2"/>
      <c r="B38" s="3"/>
      <c r="C38" s="3"/>
      <c r="D38" s="3"/>
      <c r="E38" s="4" t="s">
        <v>603</v>
      </c>
      <c r="F38" s="24">
        <f>IF(NOT(ISERROR(MATCH("Ej statsstøtte",B19,0))),0,IFERROR(E32/E31,0))</f>
        <v>0.25835866261398177</v>
      </c>
      <c r="G38" s="289"/>
      <c r="P38" s="244"/>
      <c r="Q38" s="244"/>
      <c r="R38" s="244"/>
      <c r="S38"/>
      <c r="T38"/>
      <c r="U38" s="238"/>
      <c r="W38"/>
    </row>
    <row r="39" spans="1:35" ht="15.75" thickBot="1">
      <c r="A39" s="13" t="s">
        <v>604</v>
      </c>
      <c r="B39" s="14">
        <f>IFERROR(E33/$E$15,0)</f>
        <v>0.42216179469748472</v>
      </c>
      <c r="C39" s="3"/>
      <c r="D39" s="3"/>
      <c r="E39" s="8" t="s">
        <v>605</v>
      </c>
      <c r="F39" s="24">
        <f>IFERROR(E32/E24,0)</f>
        <v>0.3</v>
      </c>
      <c r="P39" s="244"/>
      <c r="Q39" s="244"/>
      <c r="R39" s="244"/>
      <c r="S39" s="240"/>
      <c r="T39" s="240"/>
      <c r="U39" s="241"/>
      <c r="W39"/>
    </row>
    <row r="40" spans="1:35" ht="15">
      <c r="A40" s="290" t="s">
        <v>606</v>
      </c>
      <c r="B40" s="291">
        <f>IFERROR(B15/E15,0)</f>
        <v>0</v>
      </c>
      <c r="E40" s="8"/>
      <c r="R40"/>
      <c r="S40"/>
      <c r="T40"/>
      <c r="U40"/>
      <c r="W40"/>
    </row>
    <row r="41" spans="1:35" ht="15">
      <c r="D41" s="35"/>
      <c r="E41" s="1"/>
      <c r="F41" s="35"/>
      <c r="G41" s="35"/>
      <c r="H41" s="35"/>
      <c r="I41" s="35"/>
      <c r="J41" s="35"/>
      <c r="K41" s="35"/>
      <c r="L41" s="35"/>
      <c r="M41" s="35"/>
      <c r="N41" s="35"/>
      <c r="R41"/>
      <c r="S41"/>
      <c r="T41"/>
      <c r="U41"/>
      <c r="W41"/>
      <c r="AD41" s="20"/>
    </row>
    <row r="42" spans="1:35" ht="15">
      <c r="A42" s="1" t="s">
        <v>560</v>
      </c>
      <c r="B42" s="72" t="s">
        <v>561</v>
      </c>
      <c r="C42" s="35" t="s">
        <v>136</v>
      </c>
      <c r="D42" s="35"/>
      <c r="E42" s="1" t="s">
        <v>563</v>
      </c>
      <c r="F42" s="264" t="s">
        <v>101</v>
      </c>
      <c r="G42" s="35"/>
      <c r="H42" s="43"/>
      <c r="I42" s="44"/>
      <c r="J42" s="35"/>
      <c r="K42" s="35"/>
      <c r="L42" s="35"/>
      <c r="M42" s="35"/>
      <c r="R42" s="11"/>
      <c r="S42" s="16"/>
      <c r="T42" s="34"/>
      <c r="W42"/>
      <c r="X42" s="19"/>
      <c r="AA42" s="35" t="str">
        <f>IF(NOT(ISERROR(MATCH("Selvfinansieret",B43,0))),"",IF(NOT(ISERROR(MATCH(B43,{"ABER"},0))),IF(X42=0,"",X42),IF(NOT(ISERROR(MATCH(B43,{"GEBER"},0))),IF(AG57=0,"",AG57),IF(NOT(ISERROR(MATCH(B43,{"FIBER"},0))),IF(Z42=0,"",Z42),""))))</f>
        <v/>
      </c>
      <c r="AF42" s="35"/>
    </row>
    <row r="43" spans="1:35" ht="15">
      <c r="A43" s="1" t="s">
        <v>564</v>
      </c>
      <c r="B43" s="265" t="s">
        <v>565</v>
      </c>
      <c r="C43" s="35"/>
      <c r="D43" s="35"/>
      <c r="E43" s="1" t="s">
        <v>97</v>
      </c>
      <c r="F43" s="265" t="str">
        <f>IF(ISBLANK($F$19),"Projektform skal vælges ved hovedansøger",$F$19)</f>
        <v>Samarbejde</v>
      </c>
      <c r="G43" s="35"/>
      <c r="H43" s="43"/>
      <c r="I43" s="44"/>
      <c r="J43" s="35"/>
      <c r="K43" s="35"/>
      <c r="L43" s="35"/>
      <c r="M43" s="35"/>
      <c r="R43" s="11"/>
      <c r="S43" s="16"/>
      <c r="T43" s="19"/>
      <c r="W43"/>
      <c r="X43" s="19"/>
      <c r="Y43" s="20"/>
      <c r="AA43" s="35"/>
      <c r="AF43" s="35"/>
    </row>
    <row r="44" spans="1:35" ht="30">
      <c r="A44" s="1" t="s">
        <v>566</v>
      </c>
      <c r="B44" s="265" t="s">
        <v>594</v>
      </c>
      <c r="C44" s="1"/>
      <c r="D44" s="1"/>
      <c r="E44" s="46" t="s">
        <v>148</v>
      </c>
      <c r="F44" s="47" t="str">
        <f>IFERROR(IF(NOT(ISERROR(MATCH(B43,{"ABER"},0))),INDEX(#REF!,MATCH(B44,#REF!,0),MATCH(AA46,#REF!,0)),IF(NOT(ISERROR(MATCH(B43,{"GBER"},0))),INDEX(#REF!,MATCH(B44,#REF!,0),MATCH(AA46,#REF!,0)),IF(NOT(ISERROR(MATCH(B43,{"FIBER"},0))),INDEX(#REF!,MATCH(B44,#REF!,0),MATCH(AA46,#REF!,0)),""))),"")</f>
        <v/>
      </c>
      <c r="G44" s="46" t="s">
        <v>569</v>
      </c>
      <c r="H44" s="59" t="s">
        <v>570</v>
      </c>
      <c r="I44" s="60"/>
      <c r="J44" s="109" t="s">
        <v>151</v>
      </c>
      <c r="K44" s="109"/>
      <c r="L44" s="35"/>
      <c r="M44" s="35"/>
      <c r="R44" s="12"/>
      <c r="S44" s="17"/>
      <c r="T44" s="19"/>
      <c r="W44"/>
      <c r="X44" s="37"/>
      <c r="AB44" s="19"/>
      <c r="AF44" s="35"/>
    </row>
    <row r="45" spans="1:35" ht="15">
      <c r="A45" s="1"/>
      <c r="B45" s="1"/>
      <c r="C45" s="1"/>
      <c r="D45" s="1"/>
      <c r="E45" s="46"/>
      <c r="F45" s="61" t="str">
        <f>IFERROR(IF(NOT(ISERROR(MATCH(B43,{"ABER"},0))),INDEX(#REF!,MATCH(B44,#REF!,0),MATCH(AA46,#REF!,0)),IF(NOT(ISERROR(MATCH(B43,{"GBER"},0))),INDEX(#REF!,MATCH(B44,#REF!,0),MATCH(AA46,#REF!,0)),IF(NOT(ISERROR(MATCH(B43,{"FIBER"},0))),INDEX(#REF!,MATCH(B44,#REF!,0),MATCH(AA46,#REF!,0)),""))),"")</f>
        <v/>
      </c>
      <c r="G45" s="109"/>
      <c r="H45" s="109" t="str">
        <f>IFERROR(IF(E56*(1-F45)-C57&lt;0,F45-((E56*F45+C57)-E56)/E56,""),"")</f>
        <v/>
      </c>
      <c r="I45" s="109" t="str">
        <f>IFERROR(IF(D57&lt;&gt;0,IF(D57=E56,0,IF(C57&gt;0,(F45-D57/E56)-H45,"HA")),IF(E56*(1-F45)-C57&lt;0,((F45-((E56*F45+C57+D57)-E56)/E56)),"")),"")</f>
        <v/>
      </c>
      <c r="J45" s="268" t="e">
        <f>I45-H46</f>
        <v>#VALUE!</v>
      </c>
      <c r="K45" s="109"/>
      <c r="L45" s="35"/>
      <c r="M45" s="35"/>
      <c r="R45" s="12"/>
      <c r="S45" s="17"/>
      <c r="T45" s="19"/>
      <c r="U45" s="6" t="s">
        <v>177</v>
      </c>
      <c r="V45" t="s">
        <v>178</v>
      </c>
      <c r="W45" s="35" t="s">
        <v>179</v>
      </c>
      <c r="X45" s="35" t="s">
        <v>180</v>
      </c>
      <c r="Y45" s="35" t="s">
        <v>181</v>
      </c>
      <c r="AA45" s="7" t="s">
        <v>144</v>
      </c>
      <c r="AB45" s="7" t="s">
        <v>97</v>
      </c>
    </row>
    <row r="46" spans="1:35" ht="15.75" thickBot="1">
      <c r="A46" s="269"/>
      <c r="B46" s="256" t="s">
        <v>547</v>
      </c>
      <c r="C46" s="256" t="s">
        <v>548</v>
      </c>
      <c r="D46" s="256" t="s">
        <v>549</v>
      </c>
      <c r="E46" s="256" t="s">
        <v>550</v>
      </c>
      <c r="F46" s="256" t="s">
        <v>551</v>
      </c>
      <c r="G46" s="35"/>
      <c r="H46" s="268" t="e">
        <f>(F45-D57/E56)</f>
        <v>#VALUE!</v>
      </c>
      <c r="I46" s="109"/>
      <c r="J46" s="35"/>
      <c r="K46" s="109"/>
      <c r="L46" s="35"/>
      <c r="M46" s="35"/>
      <c r="Q46" s="7"/>
      <c r="R46" s="18"/>
      <c r="S46" s="6"/>
      <c r="U46"/>
      <c r="W46" s="35"/>
      <c r="X46" s="35"/>
      <c r="Z46" s="19"/>
      <c r="AA46" s="6" t="str">
        <f>CONCATENATE(F42," - ",AB46)</f>
        <v>Lille virksomhed - Samarbejde</v>
      </c>
      <c r="AB46" t="str">
        <f>F43</f>
        <v>Samarbejde</v>
      </c>
    </row>
    <row r="47" spans="1:35" ht="14.1" customHeight="1">
      <c r="A47" t="s">
        <v>552</v>
      </c>
      <c r="B47" s="39">
        <f>IFERROR(IF(E47=0,0,Y47),0)</f>
        <v>0</v>
      </c>
      <c r="C47" s="39">
        <f t="shared" ref="C47:C53" si="4">IFERROR(E47-B47,0)</f>
        <v>100000</v>
      </c>
      <c r="D47" s="39"/>
      <c r="E47" s="292">
        <v>100000</v>
      </c>
      <c r="F47" s="272">
        <v>313</v>
      </c>
      <c r="G47" s="846" t="s">
        <v>572</v>
      </c>
      <c r="H47" s="847"/>
      <c r="I47" s="847"/>
      <c r="J47" s="847"/>
      <c r="K47" s="847"/>
      <c r="L47" s="847"/>
      <c r="M47" s="847"/>
      <c r="N47" s="847"/>
      <c r="O47" s="848"/>
      <c r="Q47" s="9"/>
      <c r="R47" s="15"/>
      <c r="S47" s="6"/>
      <c r="U47" s="6" t="e">
        <f>((F45-((E56*F45+C57)-E56)/E56))*E47</f>
        <v>#VALUE!</v>
      </c>
      <c r="V47" t="e">
        <f>H46*E47</f>
        <v>#VALUE!</v>
      </c>
      <c r="W47">
        <f>IFERROR(IF(E47=0,0,E47*H45),0)</f>
        <v>0</v>
      </c>
      <c r="X47" s="35" t="e">
        <f>IF(E47=0,0,E47*F44)</f>
        <v>#VALUE!</v>
      </c>
      <c r="Y47" s="35" t="e">
        <f>IF(NOT(ISERROR(MATCH("Selvfinansieret",B43,0))),0,IF(OR(NOT(ISERROR(MATCH("Ej statsstøtte",B43,0))),NOT(ISERROR(MATCH(B43,AI53:AI55,0)))),E47,IF(AND(D57=0,C57=0),X47,IF(AND(D57&gt;0,C57=0),V47,IF(AND(D57&gt;0,C57&gt;0,V47=0),0,IF(AND(W47&lt;&gt;0,W47&lt;V47),W47,V47))))))</f>
        <v>#VALUE!</v>
      </c>
      <c r="AA47" s="6"/>
      <c r="AB47" s="6"/>
      <c r="AE47" s="855" t="s">
        <v>573</v>
      </c>
      <c r="AF47" s="855"/>
      <c r="AG47" s="855"/>
    </row>
    <row r="48" spans="1:35" ht="14.1" customHeight="1">
      <c r="A48" t="s">
        <v>553</v>
      </c>
      <c r="B48" s="39">
        <f t="shared" ref="B48:B53" si="5">IFERROR(IF(E48=0,0,Y48),0)</f>
        <v>0</v>
      </c>
      <c r="C48" s="39">
        <f t="shared" si="4"/>
        <v>0</v>
      </c>
      <c r="D48" s="39"/>
      <c r="E48" s="292"/>
      <c r="F48" s="21"/>
      <c r="G48" s="849"/>
      <c r="H48" s="850"/>
      <c r="I48" s="850"/>
      <c r="J48" s="850"/>
      <c r="K48" s="850"/>
      <c r="L48" s="850"/>
      <c r="M48" s="850"/>
      <c r="N48" s="850"/>
      <c r="O48" s="851"/>
      <c r="Q48" s="15"/>
      <c r="R48" s="15"/>
      <c r="S48" s="5"/>
      <c r="U48" s="6" t="e">
        <f>((F45-((E56*F45+C57+D57)-E56)/E56))*E48</f>
        <v>#VALUE!</v>
      </c>
      <c r="V48" t="e">
        <f>H46*E48</f>
        <v>#VALUE!</v>
      </c>
      <c r="W48">
        <f>IFERROR(IF(E48=0,0,E48*H45),0)</f>
        <v>0</v>
      </c>
      <c r="X48" s="35">
        <f>IF(E48=0,0,E48*F44)</f>
        <v>0</v>
      </c>
      <c r="Y48" s="35" t="e">
        <f>IF(NOT(ISERROR(MATCH("Selvfinansieret",B44,0))),0,IF(OR(NOT(ISERROR(MATCH("Ej statsstøtte",B44,0))),NOT(ISERROR(MATCH(B44,AI54:AI56,0)))),E48,IF(AND(D57=0,C57=0),X48,IF(AND(D57&gt;0,C57=0),V48,IF(AND(D57&gt;0,C57&gt;0,V48=0),0,IF(AND(W48&lt;&gt;0,W48&lt;V48),W48,V48))))))</f>
        <v>#VALUE!</v>
      </c>
      <c r="AA48" s="6"/>
      <c r="AB48" s="6"/>
    </row>
    <row r="49" spans="1:36" ht="14.1" customHeight="1">
      <c r="A49" t="s">
        <v>554</v>
      </c>
      <c r="B49" s="39">
        <f t="shared" si="5"/>
        <v>0</v>
      </c>
      <c r="C49" s="39">
        <f t="shared" si="4"/>
        <v>50000</v>
      </c>
      <c r="D49" s="39"/>
      <c r="E49" s="292">
        <v>50000</v>
      </c>
      <c r="F49" s="21"/>
      <c r="G49" s="849"/>
      <c r="H49" s="850"/>
      <c r="I49" s="850"/>
      <c r="J49" s="850"/>
      <c r="K49" s="850"/>
      <c r="L49" s="850"/>
      <c r="M49" s="850"/>
      <c r="N49" s="850"/>
      <c r="O49" s="851"/>
      <c r="Q49" s="15"/>
      <c r="R49" s="15"/>
      <c r="S49" s="5"/>
      <c r="U49" s="6" t="e">
        <f>((F45-((E56*F45+C57+D57)-E56)/E56))*E49</f>
        <v>#VALUE!</v>
      </c>
      <c r="V49" t="e">
        <f>H46*E49</f>
        <v>#VALUE!</v>
      </c>
      <c r="W49">
        <f>IFERROR(IF(E49=0,0,E49*H45),0)</f>
        <v>0</v>
      </c>
      <c r="X49" s="35" t="e">
        <f>IF(E49=0,0,E49*F44)</f>
        <v>#VALUE!</v>
      </c>
      <c r="Y49" s="35" t="e">
        <f>IF(NOT(ISERROR(MATCH("Selvfinansieret",B45,0))),0,IF(OR(NOT(ISERROR(MATCH("Ej statsstøtte",B45,0))),NOT(ISERROR(MATCH(B45,AI55:AI57,0)))),E49,IF(AND(D57=0,C57=0),X49,IF(AND(D57&gt;0,C57=0),V49,IF(AND(D57&gt;0,C57&gt;0,V49=0),0,IF(AND(W49&lt;&gt;0,W49&lt;V49),W49,V49))))))</f>
        <v>#VALUE!</v>
      </c>
      <c r="AA49" s="6"/>
      <c r="AB49" s="6"/>
      <c r="AD49" s="8" t="s">
        <v>574</v>
      </c>
      <c r="AE49" s="8" t="s">
        <v>575</v>
      </c>
      <c r="AF49" s="8" t="s">
        <v>565</v>
      </c>
      <c r="AG49" s="8" t="s">
        <v>576</v>
      </c>
      <c r="AH49" s="8" t="s">
        <v>98</v>
      </c>
      <c r="AI49" s="8" t="s">
        <v>577</v>
      </c>
      <c r="AJ49" s="8" t="s">
        <v>578</v>
      </c>
    </row>
    <row r="50" spans="1:36" ht="14.1" customHeight="1">
      <c r="A50" t="s">
        <v>555</v>
      </c>
      <c r="B50" s="39">
        <f t="shared" si="5"/>
        <v>0</v>
      </c>
      <c r="C50" s="39">
        <f t="shared" si="4"/>
        <v>0</v>
      </c>
      <c r="D50" s="39"/>
      <c r="E50" s="292"/>
      <c r="F50" s="21"/>
      <c r="G50" s="849"/>
      <c r="H50" s="850"/>
      <c r="I50" s="850"/>
      <c r="J50" s="850"/>
      <c r="K50" s="850"/>
      <c r="L50" s="850"/>
      <c r="M50" s="850"/>
      <c r="N50" s="850"/>
      <c r="O50" s="851"/>
      <c r="P50" s="35"/>
      <c r="Q50" s="15"/>
      <c r="R50" s="15"/>
      <c r="S50" s="5"/>
      <c r="U50" s="6" t="e">
        <f>((F45-((E56*F45+C57+D57)-E56)/E56))*E50</f>
        <v>#VALUE!</v>
      </c>
      <c r="V50" t="e">
        <f>H46*E50</f>
        <v>#VALUE!</v>
      </c>
      <c r="W50">
        <f>IFERROR(IF(E50=0,0,E50*H45),0)</f>
        <v>0</v>
      </c>
      <c r="X50" s="35">
        <f>IF(E50=0,0,E50*F44)</f>
        <v>0</v>
      </c>
      <c r="Y50" s="35" t="e">
        <f>IF(NOT(ISERROR(MATCH("Selvfinansieret",B46,0))),0,IF(OR(NOT(ISERROR(MATCH("Ej statsstøtte",B46,0))),NOT(ISERROR(MATCH(B46,AI56:AI58,0)))),E50,IF(AND(D57=0,C57=0),X50,IF(AND(D57&gt;0,C57=0),V50,IF(AND(D57&gt;0,C57&gt;0,V50=0),0,IF(AND(W50&lt;&gt;0,W50&lt;V50),W50,V50))))))</f>
        <v>#VALUE!</v>
      </c>
      <c r="AA50" t="s">
        <v>101</v>
      </c>
      <c r="AB50" t="s">
        <v>102</v>
      </c>
      <c r="AD50" t="s">
        <v>579</v>
      </c>
      <c r="AE50" t="s">
        <v>579</v>
      </c>
      <c r="AF50" t="s">
        <v>580</v>
      </c>
      <c r="AG50" s="32" t="s">
        <v>581</v>
      </c>
      <c r="AH50" s="35" t="str">
        <f>IF(NOT(ISERROR(MATCH("Selvfinansieret",B43,0))),"",IF(NOT(ISERROR(MATCH(B43,{"ABER"},0))),AE50,IF(NOT(ISERROR(MATCH(B43,{"GBER"},0))),AF50,IF(NOT(ISERROR(MATCH(B43,{"FIBER"},0))),AG50,IF(NOT(ISERROR(MATCH(B43,{"Ej statsstøtte"},0))),AD50,"")))))</f>
        <v>Grundforskning</v>
      </c>
      <c r="AI50" s="33" t="s">
        <v>575</v>
      </c>
    </row>
    <row r="51" spans="1:36" ht="14.1" customHeight="1">
      <c r="A51" t="s">
        <v>556</v>
      </c>
      <c r="B51" s="39">
        <f t="shared" si="5"/>
        <v>0</v>
      </c>
      <c r="C51" s="39">
        <f t="shared" si="4"/>
        <v>0</v>
      </c>
      <c r="D51" s="39"/>
      <c r="E51" s="292"/>
      <c r="F51" s="21"/>
      <c r="G51" s="849"/>
      <c r="H51" s="850"/>
      <c r="I51" s="850"/>
      <c r="J51" s="850"/>
      <c r="K51" s="850"/>
      <c r="L51" s="850"/>
      <c r="M51" s="850"/>
      <c r="N51" s="850"/>
      <c r="O51" s="851"/>
      <c r="P51" s="35"/>
      <c r="Q51" s="15"/>
      <c r="R51" s="15"/>
      <c r="S51" s="5"/>
      <c r="U51" s="6" t="e">
        <f>((F45-((E56*F45+C57+D57)-E56)/E56))*E51</f>
        <v>#VALUE!</v>
      </c>
      <c r="V51" t="e">
        <f>H46*E51</f>
        <v>#VALUE!</v>
      </c>
      <c r="W51">
        <f>IFERROR(IF(E51=0,0,E51*H45),0)</f>
        <v>0</v>
      </c>
      <c r="X51" s="35">
        <f>IF(E51=0,0,E51*F44)</f>
        <v>0</v>
      </c>
      <c r="Y51" s="35" t="e">
        <f>IF(NOT(ISERROR(MATCH("Selvfinansieret",B47,0))),0,IF(OR(NOT(ISERROR(MATCH("Ej statsstøtte",B47,0))),NOT(ISERROR(MATCH(B47,AI57:AI59,0)))),E51,IF(AND(D57=0,C57=0),X51,IF(AND(D57&gt;0,C57=0),V51,IF(AND(D57&gt;0,C57&gt;0,V51=0),0,IF(AND(W51&lt;&gt;0,W51&lt;V51),W51,V51))))))</f>
        <v>#VALUE!</v>
      </c>
      <c r="AA51" t="s">
        <v>105</v>
      </c>
      <c r="AB51" t="s">
        <v>106</v>
      </c>
      <c r="AD51" t="s">
        <v>582</v>
      </c>
      <c r="AE51" t="s">
        <v>582</v>
      </c>
      <c r="AF51" t="s">
        <v>583</v>
      </c>
      <c r="AG51" s="32" t="s">
        <v>584</v>
      </c>
      <c r="AH51" s="35" t="str">
        <f>IF(NOT(ISERROR(MATCH("Selvfinansieret",B43,0))),"",IF(NOT(ISERROR(MATCH(B43,{"ABER"},0))),AE51,IF(NOT(ISERROR(MATCH(B43,{"GBER"},0))),AF51,IF(NOT(ISERROR(MATCH(B43,{"FIBER"},0))),AG51,IF(NOT(ISERROR(MATCH(B43,{"Ej statsstøtte"},0))),AD51,"")))))</f>
        <v>Industriel forskning</v>
      </c>
      <c r="AI51" s="34" t="s">
        <v>565</v>
      </c>
    </row>
    <row r="52" spans="1:36" ht="45">
      <c r="A52" t="s">
        <v>557</v>
      </c>
      <c r="B52" s="39">
        <f t="shared" si="5"/>
        <v>0</v>
      </c>
      <c r="C52" s="39">
        <f t="shared" si="4"/>
        <v>0</v>
      </c>
      <c r="D52" s="39"/>
      <c r="E52" s="292"/>
      <c r="F52" s="21"/>
      <c r="G52" s="849"/>
      <c r="H52" s="850"/>
      <c r="I52" s="850"/>
      <c r="J52" s="850"/>
      <c r="K52" s="850"/>
      <c r="L52" s="850"/>
      <c r="M52" s="850"/>
      <c r="N52" s="850"/>
      <c r="O52" s="851"/>
      <c r="Q52" s="15"/>
      <c r="R52" s="15"/>
      <c r="S52" s="5"/>
      <c r="U52" s="6" t="e">
        <f>((F45-((E56*F45+C57+D57)-E56)/E56))*E52</f>
        <v>#VALUE!</v>
      </c>
      <c r="V52" t="e">
        <f>H46*E52</f>
        <v>#VALUE!</v>
      </c>
      <c r="W52">
        <f>IFERROR(IF(E52=0,0,E52*H45),0)</f>
        <v>0</v>
      </c>
      <c r="X52" s="35">
        <f>IF(E52=0,0,E52*F44)</f>
        <v>0</v>
      </c>
      <c r="Y52" s="35" t="e">
        <f>IF(NOT(ISERROR(MATCH("Selvfinansieret",B48,0))),0,IF(OR(NOT(ISERROR(MATCH("Ej statsstøtte",B48,0))),NOT(ISERROR(MATCH(B48,AI58:AI60,0)))),E52,IF(AND(D57=0,C57=0),X52,IF(AND(D57&gt;0,C57=0),V52,IF(AND(D57&gt;0,C57&gt;0,V52=0),0,IF(AND(W52&lt;&gt;0,W52&lt;V52),W52,V52))))))</f>
        <v>#VALUE!</v>
      </c>
      <c r="Z52" s="35"/>
      <c r="AA52" t="s">
        <v>585</v>
      </c>
      <c r="AD52" t="s">
        <v>584</v>
      </c>
      <c r="AE52" t="s">
        <v>584</v>
      </c>
      <c r="AF52" t="s">
        <v>567</v>
      </c>
      <c r="AG52" s="55" t="s">
        <v>586</v>
      </c>
      <c r="AH52" s="35" t="str">
        <f>IF(NOT(ISERROR(MATCH("Selvfinansieret",B43,0))),"",IF(NOT(ISERROR(MATCH(B43,{"ABER"},0))),AE52,IF(NOT(ISERROR(MATCH(B43,{"GBER"},0))),AF52,IF(NOT(ISERROR(MATCH(B43,{"FIBER"},0))),AG52,IF(NOT(ISERROR(MATCH(B43,{"Ej statsstøtte"},0))),AD52,"")))))</f>
        <v>Eksperimentel udvikling</v>
      </c>
      <c r="AI52" s="34" t="s">
        <v>576</v>
      </c>
    </row>
    <row r="53" spans="1:36" ht="14.45" customHeight="1" thickBot="1">
      <c r="A53" s="240" t="s">
        <v>57</v>
      </c>
      <c r="B53" s="39">
        <f t="shared" si="5"/>
        <v>0</v>
      </c>
      <c r="C53" s="39">
        <f t="shared" si="4"/>
        <v>20000</v>
      </c>
      <c r="D53" s="39"/>
      <c r="E53" s="293">
        <v>20000</v>
      </c>
      <c r="F53" s="104"/>
      <c r="G53" s="849"/>
      <c r="H53" s="850"/>
      <c r="I53" s="850"/>
      <c r="J53" s="850"/>
      <c r="K53" s="850"/>
      <c r="L53" s="850"/>
      <c r="M53" s="850"/>
      <c r="N53" s="850"/>
      <c r="O53" s="851"/>
      <c r="Q53" s="15"/>
      <c r="R53" s="15"/>
      <c r="S53" s="5"/>
      <c r="U53" s="6" t="e">
        <f>((F45-((E56*F45+C57+D57)-E56)/E56))*E53</f>
        <v>#VALUE!</v>
      </c>
      <c r="V53" t="e">
        <f>H46*E53</f>
        <v>#VALUE!</v>
      </c>
      <c r="W53">
        <f>IFERROR(IF(E53=0,0,E53*H45),0)</f>
        <v>0</v>
      </c>
      <c r="X53" s="35" t="e">
        <f>IF(E53=0,0,E53*F44)</f>
        <v>#VALUE!</v>
      </c>
      <c r="Y53" s="35" t="e">
        <f>IF(NOT(ISERROR(MATCH("Selvfinansieret",B49,0))),0,IF(OR(NOT(ISERROR(MATCH("Ej statsstøtte",B49,0))),NOT(ISERROR(MATCH(B49,AI59:AI61,0)))),E53,IF(AND(D57=0,C57=0),X53,IF(AND(D57&gt;0,C57=0),V53,IF(AND(D57&gt;0,C57&gt;0,V53=0),0,IF(AND(W53&lt;&gt;0,W53&lt;V53),W53,V53))))))</f>
        <v>#VALUE!</v>
      </c>
      <c r="Z53" s="35"/>
      <c r="AA53" t="s">
        <v>587</v>
      </c>
      <c r="AD53" t="s">
        <v>588</v>
      </c>
      <c r="AE53" t="s">
        <v>588</v>
      </c>
      <c r="AF53" t="s">
        <v>589</v>
      </c>
      <c r="AG53" s="20" t="str">
        <f>""</f>
        <v/>
      </c>
      <c r="AH53" s="35" t="str">
        <f>IF(NOT(ISERROR(MATCH("Selvfinansieret",B43,0))),"",IF(NOT(ISERROR(MATCH(B43,{"ABER"},0))),AE53,IF(NOT(ISERROR(MATCH(B43,{"GBER"},0))),AF53,IF(NOT(ISERROR(MATCH(B43,{"FIBER"},0))),AG53,IF(NOT(ISERROR(MATCH(B43,{"Ej statsstøtte"},0))),AD53,"")))))</f>
        <v>Gennemførlighedsundersøgelser</v>
      </c>
      <c r="AI53" s="19" t="s">
        <v>590</v>
      </c>
    </row>
    <row r="54" spans="1:36" ht="14.1" customHeight="1">
      <c r="A54" s="142" t="s">
        <v>558</v>
      </c>
      <c r="B54" s="40">
        <f>SUM(B47+B48+B49+B50-B51-B52+B53)</f>
        <v>0</v>
      </c>
      <c r="C54" s="40">
        <f>SUM(C47+C48+C49+C50-C51-C52+C53)</f>
        <v>170000</v>
      </c>
      <c r="D54" s="40"/>
      <c r="E54" s="40">
        <f>SUM(B54:C54)</f>
        <v>170000</v>
      </c>
      <c r="F54" s="23"/>
      <c r="G54" s="849"/>
      <c r="H54" s="850"/>
      <c r="I54" s="850"/>
      <c r="J54" s="850"/>
      <c r="K54" s="850"/>
      <c r="L54" s="850"/>
      <c r="M54" s="850"/>
      <c r="N54" s="850"/>
      <c r="O54" s="851"/>
      <c r="P54" s="8"/>
      <c r="R54"/>
      <c r="S54"/>
      <c r="T54"/>
      <c r="U54" s="6" t="e">
        <f>((F45-((E56*F45+C57+D57)-E56)/E56))*E54</f>
        <v>#VALUE!</v>
      </c>
      <c r="V54" t="e">
        <f>H46*E54</f>
        <v>#VALUE!</v>
      </c>
      <c r="W54">
        <f>IFERROR(IF(E54=0,0,E54*H45),0)</f>
        <v>0</v>
      </c>
      <c r="X54" s="35" t="e">
        <f>IF(E54=0,0,E54*F44)</f>
        <v>#VALUE!</v>
      </c>
      <c r="Y54" s="35" t="e">
        <f>IF(NOT(ISERROR(MATCH("Selvfinansieret",B50,0))),0,IF(OR(NOT(ISERROR(MATCH("Ej statsstøtte",B50,0))),NOT(ISERROR(MATCH(B50,AI60:AI62,0)))),E54,IF(AND(D57=0,C57=0),X54,IF(AND(D57&gt;0,C57=0),V54,IF(AND(D57&gt;0,C57&gt;0,V54=0),0,IF(AND(W54&lt;&gt;0,W54&lt;V54),W54,V54))))))</f>
        <v>#VALUE!</v>
      </c>
      <c r="Z54" s="35"/>
      <c r="AA54" t="s">
        <v>591</v>
      </c>
      <c r="AD54" t="s">
        <v>592</v>
      </c>
      <c r="AE54" t="s">
        <v>593</v>
      </c>
      <c r="AF54" t="s">
        <v>594</v>
      </c>
      <c r="AG54" s="20" t="str">
        <f>""</f>
        <v/>
      </c>
      <c r="AH54" s="35" t="str">
        <f>IF(NOT(ISERROR(MATCH("Selvfinansieret",B43,0))),"",IF(NOT(ISERROR(MATCH(B43,{"ABER"},0))),AE54,IF(NOT(ISERROR(MATCH(B43,{"GBER"},0))),AF54,IF(NOT(ISERROR(MATCH(B43,{"FIBER"},0))),AG54,IF(NOT(ISERROR(MATCH(B43,{"Ej statsstøtte"},0))),AD54,"")))))</f>
        <v>Uddannelse</v>
      </c>
      <c r="AI54" s="19" t="s">
        <v>595</v>
      </c>
    </row>
    <row r="55" spans="1:36" ht="14.45" customHeight="1" thickBot="1">
      <c r="A55" s="274" t="s">
        <v>121</v>
      </c>
      <c r="B55" s="41">
        <f>IFERROR(IF(E55=0,0,Y55),0)</f>
        <v>0</v>
      </c>
      <c r="C55" s="39">
        <f>IFERROR(E55-B55,0)</f>
        <v>30000</v>
      </c>
      <c r="D55" s="39"/>
      <c r="E55" s="293">
        <v>30000</v>
      </c>
      <c r="F55" s="22"/>
      <c r="G55" s="849"/>
      <c r="H55" s="850"/>
      <c r="I55" s="850"/>
      <c r="J55" s="850"/>
      <c r="K55" s="850"/>
      <c r="L55" s="850"/>
      <c r="M55" s="850"/>
      <c r="N55" s="850"/>
      <c r="O55" s="851"/>
      <c r="R55"/>
      <c r="S55"/>
      <c r="T55"/>
      <c r="U55" s="6" t="e">
        <f>((F45-((E56*F45+C57+D57)-E56)/E56))*E55</f>
        <v>#VALUE!</v>
      </c>
      <c r="V55" t="e">
        <f>H46*E55</f>
        <v>#VALUE!</v>
      </c>
      <c r="W55">
        <f>IFERROR(IF(E55=0,0,E55*H45),0)</f>
        <v>0</v>
      </c>
      <c r="X55" s="35" t="e">
        <f>IF(E55=0,0,E55*F44)</f>
        <v>#VALUE!</v>
      </c>
      <c r="Y55" s="35" t="e">
        <f>IF(NOT(ISERROR(MATCH("Selvfinansieret",B51,0))),0,IF(OR(NOT(ISERROR(MATCH("Ej statsstøtte",B51,0))),NOT(ISERROR(MATCH(B51,AI61:AI63,0)))),E55,IF(AND(D57=0,C57=0),X55,IF(AND(D57&gt;0,C57=0),V55,IF(AND(D57&gt;0,C57&gt;0,V55=0),0,IF(AND(W55&lt;&gt;0,W55&lt;V55),W55,V55))))))</f>
        <v>#VALUE!</v>
      </c>
      <c r="Z55" s="35"/>
      <c r="AA55" s="6"/>
      <c r="AB55" s="6"/>
      <c r="AD55" t="s">
        <v>593</v>
      </c>
      <c r="AE55" t="s">
        <v>596</v>
      </c>
      <c r="AF55" t="s">
        <v>592</v>
      </c>
      <c r="AG55" s="20" t="str">
        <f>""</f>
        <v/>
      </c>
      <c r="AH55" s="35" t="str">
        <f>IF(NOT(ISERROR(MATCH("Selvfinansieret",B43,0))),"",IF(NOT(ISERROR(MATCH(B43,{"ABER"},0))),AE55,IF(NOT(ISERROR(MATCH(B43,{"GBER"},0))),AF55,IF(NOT(ISERROR(MATCH(B43,{"FIBER"},0))),AG55,IF(NOT(ISERROR(MATCH(B43,{"Ej statsstøtte"},0))),AD55,"")))))</f>
        <v>Støtte til innovationsklynger</v>
      </c>
      <c r="AI55" s="19" t="s">
        <v>597</v>
      </c>
    </row>
    <row r="56" spans="1:36" ht="14.45" customHeight="1" thickBot="1">
      <c r="A56" s="275" t="s">
        <v>550</v>
      </c>
      <c r="B56" s="62">
        <f>IF(B54+B55&lt;=0,0,B54+B55)</f>
        <v>0</v>
      </c>
      <c r="C56" s="58">
        <f>IF(C54+C55-C57&lt;=0,0,C54+C55-C57)</f>
        <v>170000</v>
      </c>
      <c r="D56" s="42"/>
      <c r="E56" s="276">
        <f>SUM(E47+E48+E49+E50-E51-E52+E53)+E55</f>
        <v>200000</v>
      </c>
      <c r="F56" s="31"/>
      <c r="G56" s="852"/>
      <c r="H56" s="853"/>
      <c r="I56" s="853"/>
      <c r="J56" s="853"/>
      <c r="K56" s="853"/>
      <c r="L56" s="853"/>
      <c r="M56" s="853"/>
      <c r="N56" s="853"/>
      <c r="O56" s="854"/>
      <c r="P56" s="8"/>
      <c r="R56"/>
      <c r="S56"/>
      <c r="T56"/>
      <c r="U56" s="6" t="e">
        <f>((F45-((E56*F45+C57+D57)-E56)/E56))*E56</f>
        <v>#VALUE!</v>
      </c>
      <c r="V56" t="e">
        <f>H46*E56</f>
        <v>#VALUE!</v>
      </c>
      <c r="W56">
        <f>IFERROR(IF(E56=0,0,E56*H45),0)</f>
        <v>0</v>
      </c>
      <c r="Y56" s="35" t="e">
        <f>IF(NOT(ISERROR(MATCH("Selvfinansieret",B52,0))),0,IF(OR(NOT(ISERROR(MATCH("Ej statsstøtte",B52,0))),NOT(ISERROR(MATCH(B52,AI62:AI64,0)))),E56,IF(AND(D57=0,C57=0),X56,IF(AND(D57&gt;0,C57=0),V56,IF(AND(D57&gt;0,C57&gt;0,V56=0),0,IF(AND(W56&lt;&gt;0,W56&lt;V56),W56,V56))))))</f>
        <v>#VALUE!</v>
      </c>
      <c r="Z56" s="35"/>
      <c r="AA56" s="33"/>
      <c r="AB56" s="33"/>
      <c r="AD56" t="s">
        <v>596</v>
      </c>
      <c r="AE56" s="20" t="str">
        <f>""</f>
        <v/>
      </c>
      <c r="AF56" t="s">
        <v>584</v>
      </c>
      <c r="AG56" s="20" t="str">
        <f>""</f>
        <v/>
      </c>
      <c r="AH56" s="35" t="str">
        <f>IF(NOT(ISERROR(MATCH("Selvfinansieret",B43,0))),"",IF(NOT(ISERROR(MATCH(B43,{"ABER"},0))),AE56,IF(NOT(ISERROR(MATCH(B43,{"GBER"},0))),AF56,IF(NOT(ISERROR(MATCH(B43,{"FIBER"},0))),AG56,IF(NOT(ISERROR(MATCH(B43,{"Ej statsstøtte"},0))),AD56,"")))))</f>
        <v>Konsulentbistand</v>
      </c>
      <c r="AI56" s="6" t="s">
        <v>598</v>
      </c>
    </row>
    <row r="57" spans="1:36" ht="15">
      <c r="A57" s="277" t="s">
        <v>559</v>
      </c>
      <c r="B57" s="294">
        <f>B56</f>
        <v>0</v>
      </c>
      <c r="C57" s="279">
        <v>30000</v>
      </c>
      <c r="D57" s="279"/>
      <c r="E57" s="280">
        <f>SUM(B47+B48+B49+B50-B51-B52+B53)</f>
        <v>0</v>
      </c>
      <c r="F57" s="38"/>
      <c r="P57" s="8"/>
      <c r="R57"/>
      <c r="S57"/>
      <c r="T57"/>
      <c r="U57"/>
      <c r="W57"/>
      <c r="Y57" s="35"/>
      <c r="Z57" s="35"/>
      <c r="AA57" s="15"/>
      <c r="AB57" s="34"/>
      <c r="AC57" s="6"/>
      <c r="AD57" t="s">
        <v>581</v>
      </c>
      <c r="AE57" t="str">
        <f>""</f>
        <v/>
      </c>
      <c r="AF57" s="20" t="s">
        <v>599</v>
      </c>
      <c r="AG57" s="20" t="str">
        <f>""</f>
        <v/>
      </c>
      <c r="AH57" s="35" t="str">
        <f>IF(NOT(ISERROR(MATCH("Selvfinansieret",B43,0))),"",IF(NOT(ISERROR(MATCH(B43,{"ABER"},0))),AE57,IF(NOT(ISERROR(MATCH(B43,{"GBER"},0))),AF57,IF(NOT(ISERROR(MATCH(B43,{"FIBER"},0))),AG57,IF(NOT(ISERROR(MATCH(B43,{"Ej statsstøtte"},0))),AD57,"")))))</f>
        <v>Deltagelse i messer</v>
      </c>
      <c r="AI57" t="s">
        <v>600</v>
      </c>
    </row>
    <row r="58" spans="1:36" ht="15">
      <c r="A58" s="281"/>
      <c r="B58" s="282"/>
      <c r="C58" s="282"/>
      <c r="D58" s="282"/>
      <c r="E58" s="283"/>
      <c r="F58" s="30"/>
      <c r="P58" s="8"/>
      <c r="R58"/>
      <c r="S58"/>
      <c r="T58"/>
      <c r="U58"/>
      <c r="W58"/>
      <c r="Y58" s="35"/>
      <c r="Z58" s="35"/>
      <c r="AA58" s="35"/>
      <c r="AD58" t="s">
        <v>586</v>
      </c>
      <c r="AE58" t="str">
        <f>""</f>
        <v/>
      </c>
      <c r="AF58" t="str">
        <f>""</f>
        <v/>
      </c>
      <c r="AG58" s="20" t="str">
        <f>""</f>
        <v/>
      </c>
      <c r="AH58" s="35" t="str">
        <f>IF(NOT(ISERROR(MATCH("Selvfinansieret",B43,0))),"",IF(NOT(ISERROR(MATCH(B43,{"ABER"},0))),AE58,IF(NOT(ISERROR(MATCH(B43,{"GBER"},0))),AF58,IF(NOT(ISERROR(MATCH(B43,{"FIBER"},0))),AG58,IF(NOT(ISERROR(MATCH(B43,{"Ej statsstøtte"},0))),AD58,"")))))</f>
        <v/>
      </c>
    </row>
    <row r="59" spans="1:36" ht="15">
      <c r="A59" s="284"/>
      <c r="B59" s="285"/>
      <c r="C59" s="285"/>
      <c r="D59" s="285"/>
      <c r="E59" s="286" t="s">
        <v>601</v>
      </c>
      <c r="F59" s="287" t="str">
        <f>F44</f>
        <v/>
      </c>
      <c r="G59" s="30"/>
      <c r="Q59" s="8"/>
      <c r="R59"/>
      <c r="S59"/>
      <c r="T59"/>
      <c r="U59"/>
      <c r="W59"/>
      <c r="Z59" s="35"/>
    </row>
    <row r="60" spans="1:36" ht="30">
      <c r="A60" s="284"/>
      <c r="B60" s="285"/>
      <c r="C60" s="285"/>
      <c r="D60" s="285"/>
      <c r="E60" s="288" t="s">
        <v>602</v>
      </c>
      <c r="F60" s="287">
        <f>IFERROR(B56/E56,"")</f>
        <v>0</v>
      </c>
      <c r="G60" s="30"/>
      <c r="Q60" s="8"/>
      <c r="R60"/>
      <c r="S60"/>
      <c r="T60"/>
      <c r="U60"/>
      <c r="W60"/>
      <c r="Z60" s="35"/>
    </row>
    <row r="61" spans="1:36" ht="15">
      <c r="A61" s="2"/>
      <c r="B61" s="3"/>
      <c r="C61" s="3"/>
      <c r="D61" s="3"/>
      <c r="E61" s="4" t="s">
        <v>603</v>
      </c>
      <c r="F61" s="24">
        <f>IF(NOT(ISERROR(MATCH("Ej statsstøtte",B43,0))),0,IFERROR(E55/E54,0))</f>
        <v>0.17647058823529413</v>
      </c>
      <c r="G61" s="289"/>
      <c r="R61"/>
      <c r="S61"/>
      <c r="T61"/>
      <c r="U61"/>
      <c r="W61"/>
    </row>
    <row r="62" spans="1:36" ht="15">
      <c r="A62" s="13" t="s">
        <v>604</v>
      </c>
      <c r="B62" s="14">
        <f>IFERROR(E56/$E$15,0)</f>
        <v>6.7980965329707682E-2</v>
      </c>
      <c r="C62" s="3"/>
      <c r="D62" s="3"/>
      <c r="E62" s="8" t="s">
        <v>605</v>
      </c>
      <c r="F62" s="24">
        <f>IFERROR(E55/E47,0)</f>
        <v>0.3</v>
      </c>
      <c r="R62"/>
      <c r="S62"/>
      <c r="T62"/>
      <c r="U62"/>
      <c r="W62"/>
    </row>
    <row r="63" spans="1:36" ht="15">
      <c r="A63" s="290"/>
      <c r="B63" s="291"/>
      <c r="E63" s="8"/>
      <c r="R63"/>
      <c r="S63"/>
      <c r="T63"/>
      <c r="U63"/>
      <c r="W63"/>
    </row>
    <row r="64" spans="1:36" ht="15">
      <c r="A64" s="1" t="s">
        <v>560</v>
      </c>
      <c r="B64" s="72" t="s">
        <v>607</v>
      </c>
      <c r="C64" s="35" t="s">
        <v>138</v>
      </c>
      <c r="D64" s="35"/>
      <c r="E64" s="1" t="s">
        <v>563</v>
      </c>
      <c r="F64" s="264" t="s">
        <v>101</v>
      </c>
      <c r="G64" s="35"/>
      <c r="H64" s="43"/>
      <c r="I64" s="44"/>
      <c r="J64" s="35"/>
      <c r="K64" s="35"/>
      <c r="L64" s="35"/>
      <c r="M64" s="35"/>
      <c r="R64" s="11"/>
      <c r="S64" s="16"/>
      <c r="T64" s="34"/>
      <c r="W64"/>
      <c r="X64" s="19"/>
      <c r="AA64" s="35" t="str">
        <f>IF(NOT(ISERROR(MATCH("Selvfinansieret",B65,0))),"",IF(NOT(ISERROR(MATCH(B65,{"ABER"},0))),IF(X64=0,"",X64),IF(NOT(ISERROR(MATCH(B65,{"GEBER"},0))),IF(AG79=0,"",AG79),IF(NOT(ISERROR(MATCH(B65,{"FIBER"},0))),IF(Z64=0,"",Z64),""))))</f>
        <v/>
      </c>
      <c r="AF64" s="35"/>
    </row>
    <row r="65" spans="1:36" ht="15">
      <c r="A65" s="1" t="s">
        <v>564</v>
      </c>
      <c r="B65" s="265" t="s">
        <v>565</v>
      </c>
      <c r="C65" s="35"/>
      <c r="D65" s="35"/>
      <c r="E65" s="1" t="s">
        <v>97</v>
      </c>
      <c r="F65" s="265" t="str">
        <f>IF(ISBLANK($F$19),"Projektform skal vælges ved hovedansøger",$F$19)</f>
        <v>Samarbejde</v>
      </c>
      <c r="G65" s="35"/>
      <c r="H65" s="43"/>
      <c r="I65" s="44"/>
      <c r="J65" s="35"/>
      <c r="K65" s="35"/>
      <c r="L65" s="35"/>
      <c r="M65" s="35"/>
      <c r="R65" s="11"/>
      <c r="S65" s="16"/>
      <c r="T65" s="19"/>
      <c r="W65"/>
      <c r="X65" s="19"/>
      <c r="Y65" s="20"/>
      <c r="AA65" s="35"/>
      <c r="AF65" s="35"/>
    </row>
    <row r="66" spans="1:36" ht="30">
      <c r="A66" s="1" t="s">
        <v>566</v>
      </c>
      <c r="B66" s="265" t="s">
        <v>567</v>
      </c>
      <c r="C66" s="1"/>
      <c r="D66" s="1"/>
      <c r="E66" s="46" t="s">
        <v>148</v>
      </c>
      <c r="F66" s="47" t="str">
        <f>IFERROR(IF(NOT(ISERROR(MATCH(B65,{"ABER"},0))),INDEX(#REF!,MATCH(B66,#REF!,0),MATCH(AA68,#REF!,0)),IF(NOT(ISERROR(MATCH(B65,{"GBER"},0))),INDEX(#REF!,MATCH(B66,#REF!,0),MATCH(AA68,#REF!,0)),IF(NOT(ISERROR(MATCH(B65,{"FIBER"},0))),INDEX(#REF!,MATCH(B66,#REF!,0),MATCH(AA68,#REF!,0)),""))),"")</f>
        <v/>
      </c>
      <c r="G66" s="46" t="s">
        <v>569</v>
      </c>
      <c r="H66" s="59" t="s">
        <v>570</v>
      </c>
      <c r="I66" s="60"/>
      <c r="J66" s="109" t="s">
        <v>151</v>
      </c>
      <c r="K66" s="109"/>
      <c r="L66" s="35"/>
      <c r="M66" s="35"/>
      <c r="R66" s="12"/>
      <c r="S66" s="17"/>
      <c r="T66" s="19"/>
      <c r="W66"/>
      <c r="X66" s="37"/>
      <c r="AB66" s="19"/>
      <c r="AF66" s="35"/>
    </row>
    <row r="67" spans="1:36" ht="15">
      <c r="A67" s="1"/>
      <c r="B67" s="1"/>
      <c r="C67" s="1"/>
      <c r="D67" s="1"/>
      <c r="E67" s="46"/>
      <c r="F67" s="61" t="str">
        <f>IFERROR(IF(NOT(ISERROR(MATCH(B65,{"ABER"},0))),INDEX(#REF!,MATCH(B66,#REF!,0),MATCH(AA68,#REF!,0)),IF(NOT(ISERROR(MATCH(B65,{"GBER"},0))),INDEX(#REF!,MATCH(B66,#REF!,0),MATCH(AA68,#REF!,0)),IF(NOT(ISERROR(MATCH(B65,{"FIBER"},0))),INDEX(#REF!,MATCH(B66,#REF!,0),MATCH(AA68,#REF!,0)),""))),"")</f>
        <v/>
      </c>
      <c r="G67" s="109"/>
      <c r="H67" s="109" t="str">
        <f>IFERROR(IF(E78*(1-F67)-C79&lt;0,F67-((E78*F67+C79)-E78)/E78,""),"")</f>
        <v/>
      </c>
      <c r="I67" s="109" t="str">
        <f>IFERROR(IF(D79&lt;&gt;0,IF(D79=E78,0,IF(C79&gt;0,(F67-D79/E78)-H67,"HA")),IF(E78*(1-F67)-C79&lt;0,((F67-((E78*F67+C79+D79)-E78)/E78)),"")),"")</f>
        <v>HA</v>
      </c>
      <c r="J67" s="268" t="e">
        <f>I67-H68</f>
        <v>#VALUE!</v>
      </c>
      <c r="K67" s="109"/>
      <c r="L67" s="35"/>
      <c r="M67" s="35"/>
      <c r="R67" s="12"/>
      <c r="S67" s="17"/>
      <c r="T67" s="19"/>
      <c r="U67" s="6" t="s">
        <v>177</v>
      </c>
      <c r="V67" t="s">
        <v>178</v>
      </c>
      <c r="W67" s="35" t="s">
        <v>179</v>
      </c>
      <c r="X67" s="35" t="s">
        <v>180</v>
      </c>
      <c r="Y67" s="35" t="s">
        <v>181</v>
      </c>
      <c r="AA67" s="7" t="s">
        <v>144</v>
      </c>
      <c r="AB67" s="7" t="s">
        <v>97</v>
      </c>
    </row>
    <row r="68" spans="1:36" ht="15.75" thickBot="1">
      <c r="A68" s="269"/>
      <c r="B68" s="256" t="s">
        <v>547</v>
      </c>
      <c r="C68" s="256" t="s">
        <v>548</v>
      </c>
      <c r="D68" s="256" t="s">
        <v>549</v>
      </c>
      <c r="E68" s="256" t="s">
        <v>550</v>
      </c>
      <c r="F68" s="256" t="s">
        <v>551</v>
      </c>
      <c r="G68" s="35"/>
      <c r="H68" s="268" t="e">
        <f>(F67-D79/E78)</f>
        <v>#VALUE!</v>
      </c>
      <c r="I68" s="109"/>
      <c r="J68" s="35"/>
      <c r="K68" s="109"/>
      <c r="L68" s="35"/>
      <c r="M68" s="35"/>
      <c r="Q68" s="7"/>
      <c r="R68" s="18"/>
      <c r="S68" s="6"/>
      <c r="U68"/>
      <c r="W68" s="35"/>
      <c r="X68" s="35"/>
      <c r="Z68" s="19"/>
      <c r="AA68" s="6" t="str">
        <f>CONCATENATE(F64," - ",AB68)</f>
        <v>Lille virksomhed - Samarbejde</v>
      </c>
      <c r="AB68" t="str">
        <f>F65</f>
        <v>Samarbejde</v>
      </c>
    </row>
    <row r="69" spans="1:36" ht="15">
      <c r="A69" t="s">
        <v>552</v>
      </c>
      <c r="B69" s="39">
        <f>IFERROR(IF(E69=0,0,Y69),0)</f>
        <v>0</v>
      </c>
      <c r="C69" s="39">
        <f t="shared" ref="C69:C75" si="6">IFERROR(E69-B69,0)</f>
        <v>1000000</v>
      </c>
      <c r="D69" s="39"/>
      <c r="E69" s="292">
        <v>1000000</v>
      </c>
      <c r="F69" s="272"/>
      <c r="G69" s="846" t="s">
        <v>572</v>
      </c>
      <c r="H69" s="847"/>
      <c r="I69" s="847"/>
      <c r="J69" s="847"/>
      <c r="K69" s="847"/>
      <c r="L69" s="847"/>
      <c r="M69" s="847"/>
      <c r="N69" s="847"/>
      <c r="O69" s="848"/>
      <c r="Q69" s="9"/>
      <c r="R69" s="15"/>
      <c r="S69" s="6"/>
      <c r="U69" s="6" t="e">
        <f>((F67-((E78*F67+C79)-E78)/E78))*E69</f>
        <v>#VALUE!</v>
      </c>
      <c r="V69" t="e">
        <f>H68*E69</f>
        <v>#VALUE!</v>
      </c>
      <c r="W69">
        <f>IFERROR(IF(E69=0,0,E69*H67),0)</f>
        <v>0</v>
      </c>
      <c r="X69" s="35" t="e">
        <f>IF(E69=0,0,E69*F66)</f>
        <v>#VALUE!</v>
      </c>
      <c r="Y69" s="35" t="e">
        <f>IF(NOT(ISERROR(MATCH("Selvfinansieret",B65,0))),0,IF(OR(NOT(ISERROR(MATCH("Ej statsstøtte",B65,0))),NOT(ISERROR(MATCH(B65,AI75:AI77,0)))),E69,IF(AND(D79=0,C79=0),X69,IF(AND(D79&gt;0,C79=0),V69,IF(AND(D79&gt;0,C79&gt;0,V69=0),0,IF(AND(W69&lt;&gt;0,W69&lt;V69),W69,V69))))))</f>
        <v>#VALUE!</v>
      </c>
      <c r="AA69" s="6"/>
      <c r="AB69" s="6"/>
      <c r="AE69" s="855" t="s">
        <v>573</v>
      </c>
      <c r="AF69" s="855"/>
      <c r="AG69" s="855"/>
    </row>
    <row r="70" spans="1:36" ht="15">
      <c r="A70" t="s">
        <v>553</v>
      </c>
      <c r="B70" s="39">
        <f t="shared" ref="B70:B75" si="7">IFERROR(IF(E70=0,0,Y70),0)</f>
        <v>0</v>
      </c>
      <c r="C70" s="39">
        <f t="shared" si="6"/>
        <v>0</v>
      </c>
      <c r="D70" s="39"/>
      <c r="E70" s="292"/>
      <c r="F70" s="21"/>
      <c r="G70" s="849"/>
      <c r="H70" s="850"/>
      <c r="I70" s="850"/>
      <c r="J70" s="850"/>
      <c r="K70" s="850"/>
      <c r="L70" s="850"/>
      <c r="M70" s="850"/>
      <c r="N70" s="850"/>
      <c r="O70" s="851"/>
      <c r="Q70" s="15"/>
      <c r="R70" s="15"/>
      <c r="S70" s="5"/>
      <c r="U70" s="6" t="e">
        <f>((F67-((E78*F67+C79+D79)-E78)/E78))*E70</f>
        <v>#VALUE!</v>
      </c>
      <c r="V70" t="e">
        <f>H68*E70</f>
        <v>#VALUE!</v>
      </c>
      <c r="W70">
        <f>IFERROR(IF(E70=0,0,E70*H67),0)</f>
        <v>0</v>
      </c>
      <c r="X70" s="35">
        <f>IF(E70=0,0,E70*F66)</f>
        <v>0</v>
      </c>
      <c r="Y70" s="35" t="e">
        <f>IF(NOT(ISERROR(MATCH("Selvfinansieret",B66,0))),0,IF(OR(NOT(ISERROR(MATCH("Ej statsstøtte",B66,0))),NOT(ISERROR(MATCH(B66,AI76:AI78,0)))),E70,IF(AND(D79=0,C79=0),X70,IF(AND(D79&gt;0,C79=0),V70,IF(AND(D79&gt;0,C79&gt;0,V70=0),0,IF(AND(W70&lt;&gt;0,W70&lt;V70),W70,V70))))))</f>
        <v>#VALUE!</v>
      </c>
      <c r="AA70" s="6"/>
      <c r="AB70" s="6"/>
    </row>
    <row r="71" spans="1:36" ht="15">
      <c r="A71" t="s">
        <v>554</v>
      </c>
      <c r="B71" s="39">
        <f t="shared" si="7"/>
        <v>0</v>
      </c>
      <c r="C71" s="39">
        <f t="shared" si="6"/>
        <v>200000</v>
      </c>
      <c r="D71" s="39"/>
      <c r="E71" s="292">
        <v>200000</v>
      </c>
      <c r="F71" s="21"/>
      <c r="G71" s="849"/>
      <c r="H71" s="850"/>
      <c r="I71" s="850"/>
      <c r="J71" s="850"/>
      <c r="K71" s="850"/>
      <c r="L71" s="850"/>
      <c r="M71" s="850"/>
      <c r="N71" s="850"/>
      <c r="O71" s="851"/>
      <c r="Q71" s="15"/>
      <c r="R71" s="15"/>
      <c r="S71" s="5"/>
      <c r="U71" s="6" t="e">
        <f>((F67-((E78*F67+C79+D79)-E78)/E78))*E71</f>
        <v>#VALUE!</v>
      </c>
      <c r="V71" t="e">
        <f>H68*E71</f>
        <v>#VALUE!</v>
      </c>
      <c r="W71">
        <f>IFERROR(IF(E71=0,0,E71*H67),0)</f>
        <v>0</v>
      </c>
      <c r="X71" s="35" t="e">
        <f>IF(E71=0,0,E71*F66)</f>
        <v>#VALUE!</v>
      </c>
      <c r="Y71" s="35" t="e">
        <f>IF(NOT(ISERROR(MATCH("Selvfinansieret",B67,0))),0,IF(OR(NOT(ISERROR(MATCH("Ej statsstøtte",B67,0))),NOT(ISERROR(MATCH(B67,AI77:AI79,0)))),E71,IF(AND(D79=0,C79=0),X71,IF(AND(D79&gt;0,C79=0),V71,IF(AND(D79&gt;0,C79&gt;0,V71=0),0,IF(AND(W71&lt;&gt;0,W71&lt;V71),W71,V71))))))</f>
        <v>#VALUE!</v>
      </c>
      <c r="AA71" s="6"/>
      <c r="AB71" s="6"/>
      <c r="AD71" s="8" t="s">
        <v>574</v>
      </c>
      <c r="AE71" s="8" t="s">
        <v>575</v>
      </c>
      <c r="AF71" s="8" t="s">
        <v>565</v>
      </c>
      <c r="AG71" s="8" t="s">
        <v>576</v>
      </c>
      <c r="AH71" s="8" t="s">
        <v>98</v>
      </c>
      <c r="AI71" s="8" t="s">
        <v>577</v>
      </c>
      <c r="AJ71" s="8" t="s">
        <v>578</v>
      </c>
    </row>
    <row r="72" spans="1:36" ht="15">
      <c r="A72" t="s">
        <v>555</v>
      </c>
      <c r="B72" s="39">
        <f t="shared" si="7"/>
        <v>0</v>
      </c>
      <c r="C72" s="39">
        <f t="shared" si="6"/>
        <v>0</v>
      </c>
      <c r="D72" s="39"/>
      <c r="E72" s="292"/>
      <c r="F72" s="21"/>
      <c r="G72" s="849"/>
      <c r="H72" s="850"/>
      <c r="I72" s="850"/>
      <c r="J72" s="850"/>
      <c r="K72" s="850"/>
      <c r="L72" s="850"/>
      <c r="M72" s="850"/>
      <c r="N72" s="850"/>
      <c r="O72" s="851"/>
      <c r="P72" s="35"/>
      <c r="Q72" s="15"/>
      <c r="R72" s="15"/>
      <c r="S72" s="5"/>
      <c r="U72" s="6" t="e">
        <f>((F67-((E78*F67+C79+D79)-E78)/E78))*E72</f>
        <v>#VALUE!</v>
      </c>
      <c r="V72" t="e">
        <f>H68*E72</f>
        <v>#VALUE!</v>
      </c>
      <c r="W72">
        <f>IFERROR(IF(E72=0,0,E72*H67),0)</f>
        <v>0</v>
      </c>
      <c r="X72" s="35">
        <f>IF(E72=0,0,E72*F66)</f>
        <v>0</v>
      </c>
      <c r="Y72" s="35" t="e">
        <f>IF(NOT(ISERROR(MATCH("Selvfinansieret",B68,0))),0,IF(OR(NOT(ISERROR(MATCH("Ej statsstøtte",B68,0))),NOT(ISERROR(MATCH(B68,AI78:AI80,0)))),E72,IF(AND(D79=0,C79=0),X72,IF(AND(D79&gt;0,C79=0),V72,IF(AND(D79&gt;0,C79&gt;0,V72=0),0,IF(AND(W72&lt;&gt;0,W72&lt;V72),W72,V72))))))</f>
        <v>#VALUE!</v>
      </c>
      <c r="AA72" t="s">
        <v>101</v>
      </c>
      <c r="AB72" t="s">
        <v>102</v>
      </c>
      <c r="AD72" t="s">
        <v>579</v>
      </c>
      <c r="AE72" t="s">
        <v>579</v>
      </c>
      <c r="AF72" t="s">
        <v>580</v>
      </c>
      <c r="AG72" s="32" t="s">
        <v>581</v>
      </c>
      <c r="AH72" s="35" t="str">
        <f>IF(NOT(ISERROR(MATCH("Selvfinansieret",B65,0))),"",IF(NOT(ISERROR(MATCH(B65,{"ABER"},0))),AE72,IF(NOT(ISERROR(MATCH(B65,{"GBER"},0))),AF72,IF(NOT(ISERROR(MATCH(B65,{"FIBER"},0))),AG72,IF(NOT(ISERROR(MATCH(B65,{"Ej statsstøtte"},0))),AD72,"")))))</f>
        <v>Grundforskning</v>
      </c>
      <c r="AI72" s="33" t="s">
        <v>575</v>
      </c>
    </row>
    <row r="73" spans="1:36" ht="15">
      <c r="A73" t="s">
        <v>556</v>
      </c>
      <c r="B73" s="39">
        <f t="shared" si="7"/>
        <v>0</v>
      </c>
      <c r="C73" s="39">
        <f t="shared" si="6"/>
        <v>0</v>
      </c>
      <c r="D73" s="39"/>
      <c r="E73" s="292"/>
      <c r="F73" s="21"/>
      <c r="G73" s="849"/>
      <c r="H73" s="850"/>
      <c r="I73" s="850"/>
      <c r="J73" s="850"/>
      <c r="K73" s="850"/>
      <c r="L73" s="850"/>
      <c r="M73" s="850"/>
      <c r="N73" s="850"/>
      <c r="O73" s="851"/>
      <c r="P73" s="35"/>
      <c r="Q73" s="15"/>
      <c r="R73" s="15"/>
      <c r="S73" s="5"/>
      <c r="U73" s="6" t="e">
        <f>((F67-((E78*F67+C79+D79)-E78)/E78))*E73</f>
        <v>#VALUE!</v>
      </c>
      <c r="V73" t="e">
        <f>H68*E73</f>
        <v>#VALUE!</v>
      </c>
      <c r="W73">
        <f>IFERROR(IF(E73=0,0,E73*H67),0)</f>
        <v>0</v>
      </c>
      <c r="X73" s="35">
        <f>IF(E73=0,0,E73*F66)</f>
        <v>0</v>
      </c>
      <c r="Y73" s="35" t="e">
        <f>IF(NOT(ISERROR(MATCH("Selvfinansieret",B69,0))),0,IF(OR(NOT(ISERROR(MATCH("Ej statsstøtte",B69,0))),NOT(ISERROR(MATCH(B69,AI79:AI81,0)))),E73,IF(AND(D79=0,C79=0),X73,IF(AND(D79&gt;0,C79=0),V73,IF(AND(D79&gt;0,C79&gt;0,V73=0),0,IF(AND(W73&lt;&gt;0,W73&lt;V73),W73,V73))))))</f>
        <v>#VALUE!</v>
      </c>
      <c r="AA73" t="s">
        <v>105</v>
      </c>
      <c r="AB73" t="s">
        <v>106</v>
      </c>
      <c r="AD73" t="s">
        <v>582</v>
      </c>
      <c r="AE73" t="s">
        <v>582</v>
      </c>
      <c r="AF73" t="s">
        <v>583</v>
      </c>
      <c r="AG73" s="32" t="s">
        <v>584</v>
      </c>
      <c r="AH73" s="35" t="str">
        <f>IF(NOT(ISERROR(MATCH("Selvfinansieret",B65,0))),"",IF(NOT(ISERROR(MATCH(B65,{"ABER"},0))),AE73,IF(NOT(ISERROR(MATCH(B65,{"GBER"},0))),AF73,IF(NOT(ISERROR(MATCH(B65,{"FIBER"},0))),AG73,IF(NOT(ISERROR(MATCH(B65,{"Ej statsstøtte"},0))),AD73,"")))))</f>
        <v>Industriel forskning</v>
      </c>
      <c r="AI73" s="34" t="s">
        <v>565</v>
      </c>
    </row>
    <row r="74" spans="1:36" ht="17.25" customHeight="1">
      <c r="A74" t="s">
        <v>557</v>
      </c>
      <c r="B74" s="39">
        <f t="shared" si="7"/>
        <v>0</v>
      </c>
      <c r="C74" s="39">
        <f t="shared" si="6"/>
        <v>0</v>
      </c>
      <c r="D74" s="39"/>
      <c r="E74" s="292"/>
      <c r="F74" s="21"/>
      <c r="G74" s="849"/>
      <c r="H74" s="850"/>
      <c r="I74" s="850"/>
      <c r="J74" s="850"/>
      <c r="K74" s="850"/>
      <c r="L74" s="850"/>
      <c r="M74" s="850"/>
      <c r="N74" s="850"/>
      <c r="O74" s="851"/>
      <c r="Q74" s="15"/>
      <c r="R74" s="15"/>
      <c r="S74" s="5"/>
      <c r="U74" s="6" t="e">
        <f>((F67-((E78*F67+C79+D79)-E78)/E78))*E74</f>
        <v>#VALUE!</v>
      </c>
      <c r="V74" t="e">
        <f>H68*E74</f>
        <v>#VALUE!</v>
      </c>
      <c r="W74">
        <f>IFERROR(IF(E74=0,0,E74*H67),0)</f>
        <v>0</v>
      </c>
      <c r="X74" s="35">
        <f>IF(E74=0,0,E74*F66)</f>
        <v>0</v>
      </c>
      <c r="Y74" s="35" t="e">
        <f>IF(NOT(ISERROR(MATCH("Selvfinansieret",B70,0))),0,IF(OR(NOT(ISERROR(MATCH("Ej statsstøtte",B70,0))),NOT(ISERROR(MATCH(B70,AI80:AI82,0)))),E74,IF(AND(D79=0,C79=0),X74,IF(AND(D79&gt;0,C79=0),V74,IF(AND(D79&gt;0,C79&gt;0,V74=0),0,IF(AND(W74&lt;&gt;0,W74&lt;V74),W74,V74))))))</f>
        <v>#VALUE!</v>
      </c>
      <c r="Z74" s="35"/>
      <c r="AA74" t="s">
        <v>585</v>
      </c>
      <c r="AD74" t="s">
        <v>584</v>
      </c>
      <c r="AE74" t="s">
        <v>584</v>
      </c>
      <c r="AF74" t="s">
        <v>567</v>
      </c>
      <c r="AG74" s="55" t="s">
        <v>586</v>
      </c>
      <c r="AH74" s="35" t="str">
        <f>IF(NOT(ISERROR(MATCH("Selvfinansieret",B65,0))),"",IF(NOT(ISERROR(MATCH(B65,{"ABER"},0))),AE74,IF(NOT(ISERROR(MATCH(B65,{"GBER"},0))),AF74,IF(NOT(ISERROR(MATCH(B65,{"FIBER"},0))),AG74,IF(NOT(ISERROR(MATCH(B65,{"Ej statsstøtte"},0))),AD74,"")))))</f>
        <v>Eksperimentel udvikling</v>
      </c>
      <c r="AI74" s="34" t="s">
        <v>576</v>
      </c>
    </row>
    <row r="75" spans="1:36" ht="15.75" thickBot="1">
      <c r="A75" s="240" t="s">
        <v>57</v>
      </c>
      <c r="B75" s="39">
        <f t="shared" si="7"/>
        <v>0</v>
      </c>
      <c r="C75" s="39">
        <f t="shared" si="6"/>
        <v>0</v>
      </c>
      <c r="D75" s="39"/>
      <c r="E75" s="293"/>
      <c r="F75" s="21"/>
      <c r="G75" s="849"/>
      <c r="H75" s="850"/>
      <c r="I75" s="850"/>
      <c r="J75" s="850"/>
      <c r="K75" s="850"/>
      <c r="L75" s="850"/>
      <c r="M75" s="850"/>
      <c r="N75" s="850"/>
      <c r="O75" s="851"/>
      <c r="Q75" s="15"/>
      <c r="R75" s="15"/>
      <c r="S75" s="5"/>
      <c r="U75" s="6" t="e">
        <f>((F67-((E78*F67+C79+D79)-E78)/E78))*E75</f>
        <v>#VALUE!</v>
      </c>
      <c r="V75" t="e">
        <f>H68*E75</f>
        <v>#VALUE!</v>
      </c>
      <c r="W75">
        <f>IFERROR(IF(E75=0,0,E75*H67),0)</f>
        <v>0</v>
      </c>
      <c r="X75" s="35">
        <f>IF(E75=0,0,E75*F66)</f>
        <v>0</v>
      </c>
      <c r="Y75" s="35" t="e">
        <f>IF(NOT(ISERROR(MATCH("Selvfinansieret",B71,0))),0,IF(OR(NOT(ISERROR(MATCH("Ej statsstøtte",B71,0))),NOT(ISERROR(MATCH(B71,AI81:AI83,0)))),E75,IF(AND(D79=0,C79=0),X75,IF(AND(D79&gt;0,C79=0),V75,IF(AND(D79&gt;0,C79&gt;0,V75=0),0,IF(AND(W75&lt;&gt;0,W75&lt;V75),W75,V75))))))</f>
        <v>#VALUE!</v>
      </c>
      <c r="Z75" s="35"/>
      <c r="AA75" t="s">
        <v>587</v>
      </c>
      <c r="AD75" t="s">
        <v>588</v>
      </c>
      <c r="AE75" t="s">
        <v>588</v>
      </c>
      <c r="AF75" t="s">
        <v>589</v>
      </c>
      <c r="AG75" s="20" t="str">
        <f>""</f>
        <v/>
      </c>
      <c r="AH75" s="35" t="str">
        <f>IF(NOT(ISERROR(MATCH("Selvfinansieret",B65,0))),"",IF(NOT(ISERROR(MATCH(B65,{"ABER"},0))),AE75,IF(NOT(ISERROR(MATCH(B65,{"GBER"},0))),AF75,IF(NOT(ISERROR(MATCH(B65,{"FIBER"},0))),AG75,IF(NOT(ISERROR(MATCH(B65,{"Ej statsstøtte"},0))),AD75,"")))))</f>
        <v>Gennemførlighedsundersøgelser</v>
      </c>
      <c r="AI75" s="19" t="s">
        <v>590</v>
      </c>
    </row>
    <row r="76" spans="1:36" ht="15">
      <c r="A76" s="142" t="s">
        <v>558</v>
      </c>
      <c r="B76" s="40">
        <f>SUM(B69+B70+B71+B72-B73-B74+B75)</f>
        <v>0</v>
      </c>
      <c r="C76" s="40">
        <f>SUM(C69+C70+C71+C72-C73-C74+C75)</f>
        <v>1200000</v>
      </c>
      <c r="D76" s="40"/>
      <c r="E76" s="40">
        <f>SUM(B76:C76)</f>
        <v>1200000</v>
      </c>
      <c r="F76" s="23"/>
      <c r="G76" s="849"/>
      <c r="H76" s="850"/>
      <c r="I76" s="850"/>
      <c r="J76" s="850"/>
      <c r="K76" s="850"/>
      <c r="L76" s="850"/>
      <c r="M76" s="850"/>
      <c r="N76" s="850"/>
      <c r="O76" s="851"/>
      <c r="P76" s="8"/>
      <c r="R76"/>
      <c r="S76"/>
      <c r="T76"/>
      <c r="U76" s="6" t="e">
        <f>((F67-((E78*F67+C79+D79)-E78)/E78))*E76</f>
        <v>#VALUE!</v>
      </c>
      <c r="V76" t="e">
        <f>H68*E76</f>
        <v>#VALUE!</v>
      </c>
      <c r="W76">
        <f>IFERROR(IF(E76=0,0,E76*H67),0)</f>
        <v>0</v>
      </c>
      <c r="X76" s="35" t="e">
        <f>IF(E76=0,0,E76*F66)</f>
        <v>#VALUE!</v>
      </c>
      <c r="Y76" s="35" t="e">
        <f>IF(NOT(ISERROR(MATCH("Selvfinansieret",B72,0))),0,IF(OR(NOT(ISERROR(MATCH("Ej statsstøtte",B72,0))),NOT(ISERROR(MATCH(B72,AI82:AI84,0)))),E76,IF(AND(D79=0,C79=0),X76,IF(AND(D79&gt;0,C79=0),V76,IF(AND(D79&gt;0,C79&gt;0,V76=0),0,IF(AND(W76&lt;&gt;0,W76&lt;V76),W76,V76))))))</f>
        <v>#VALUE!</v>
      </c>
      <c r="Z76" s="35"/>
      <c r="AA76" t="s">
        <v>591</v>
      </c>
      <c r="AD76" t="s">
        <v>592</v>
      </c>
      <c r="AE76" t="s">
        <v>593</v>
      </c>
      <c r="AF76" t="s">
        <v>594</v>
      </c>
      <c r="AG76" s="20" t="str">
        <f>""</f>
        <v/>
      </c>
      <c r="AH76" s="35" t="str">
        <f>IF(NOT(ISERROR(MATCH("Selvfinansieret",B65,0))),"",IF(NOT(ISERROR(MATCH(B65,{"ABER"},0))),AE76,IF(NOT(ISERROR(MATCH(B65,{"GBER"},0))),AF76,IF(NOT(ISERROR(MATCH(B65,{"FIBER"},0))),AG76,IF(NOT(ISERROR(MATCH(B65,{"Ej statsstøtte"},0))),AD76,"")))))</f>
        <v>Uddannelse</v>
      </c>
      <c r="AI76" s="19" t="s">
        <v>595</v>
      </c>
    </row>
    <row r="77" spans="1:36" ht="15.75" thickBot="1">
      <c r="A77" s="274" t="s">
        <v>121</v>
      </c>
      <c r="B77" s="41">
        <f>IFERROR(IF(E77=0,0,Y77),0)</f>
        <v>0</v>
      </c>
      <c r="C77" s="39">
        <f>IFERROR(E77-B77,0)</f>
        <v>300000</v>
      </c>
      <c r="D77" s="39"/>
      <c r="E77" s="293">
        <v>300000</v>
      </c>
      <c r="F77" s="22"/>
      <c r="G77" s="849"/>
      <c r="H77" s="850"/>
      <c r="I77" s="850"/>
      <c r="J77" s="850"/>
      <c r="K77" s="850"/>
      <c r="L77" s="850"/>
      <c r="M77" s="850"/>
      <c r="N77" s="850"/>
      <c r="O77" s="851"/>
      <c r="R77"/>
      <c r="S77"/>
      <c r="T77"/>
      <c r="U77" s="6" t="e">
        <f>((F67-((E78*F67+C79+D79)-E78)/E78))*E77</f>
        <v>#VALUE!</v>
      </c>
      <c r="V77" t="e">
        <f>H68*E77</f>
        <v>#VALUE!</v>
      </c>
      <c r="W77">
        <f>IFERROR(IF(E77=0,0,E77*H67),0)</f>
        <v>0</v>
      </c>
      <c r="X77" s="35" t="e">
        <f>IF(E77=0,0,E77*F66)</f>
        <v>#VALUE!</v>
      </c>
      <c r="Y77" s="35" t="e">
        <f>IF(NOT(ISERROR(MATCH("Selvfinansieret",B73,0))),0,IF(OR(NOT(ISERROR(MATCH("Ej statsstøtte",B73,0))),NOT(ISERROR(MATCH(B73,AI83:AI85,0)))),E77,IF(AND(D79=0,C79=0),X77,IF(AND(D79&gt;0,C79=0),V77,IF(AND(D79&gt;0,C79&gt;0,V77=0),0,IF(AND(W77&lt;&gt;0,W77&lt;V77),W77,V77))))))</f>
        <v>#VALUE!</v>
      </c>
      <c r="Z77" s="35"/>
      <c r="AA77" s="6"/>
      <c r="AB77" s="6"/>
      <c r="AD77" t="s">
        <v>593</v>
      </c>
      <c r="AE77" t="s">
        <v>596</v>
      </c>
      <c r="AF77" t="s">
        <v>592</v>
      </c>
      <c r="AG77" s="20" t="str">
        <f>""</f>
        <v/>
      </c>
      <c r="AH77" s="35" t="str">
        <f>IF(NOT(ISERROR(MATCH("Selvfinansieret",B65,0))),"",IF(NOT(ISERROR(MATCH(B65,{"ABER"},0))),AE77,IF(NOT(ISERROR(MATCH(B65,{"GBER"},0))),AF77,IF(NOT(ISERROR(MATCH(B65,{"FIBER"},0))),AG77,IF(NOT(ISERROR(MATCH(B65,{"Ej statsstøtte"},0))),AD77,"")))))</f>
        <v>Støtte til innovationsklynger</v>
      </c>
      <c r="AI77" s="19" t="s">
        <v>597</v>
      </c>
    </row>
    <row r="78" spans="1:36" ht="15.75" thickBot="1">
      <c r="A78" s="275" t="s">
        <v>550</v>
      </c>
      <c r="B78" s="58">
        <f>IF(B76+B77&lt;=0,0,B76+B77)</f>
        <v>0</v>
      </c>
      <c r="C78" s="58">
        <f>IF(C76+C77-C79&lt;=0,0,C76+C77-C79)</f>
        <v>1500000</v>
      </c>
      <c r="D78" s="42"/>
      <c r="E78" s="276">
        <f>SUM(E69+E70+E71+E72-E73-E74+E75)+E77</f>
        <v>1500000</v>
      </c>
      <c r="F78" s="105"/>
      <c r="G78" s="852"/>
      <c r="H78" s="853"/>
      <c r="I78" s="853"/>
      <c r="J78" s="853"/>
      <c r="K78" s="853"/>
      <c r="L78" s="853"/>
      <c r="M78" s="853"/>
      <c r="N78" s="853"/>
      <c r="O78" s="854"/>
      <c r="P78" s="8"/>
      <c r="R78"/>
      <c r="S78"/>
      <c r="T78"/>
      <c r="U78" s="6" t="e">
        <f>((F67-((E78*F67+C79+D79)-E78)/E78))*E78</f>
        <v>#VALUE!</v>
      </c>
      <c r="V78" t="e">
        <f>H68*E78</f>
        <v>#VALUE!</v>
      </c>
      <c r="W78">
        <f>IFERROR(IF(E78=0,0,E78*H67),0)</f>
        <v>0</v>
      </c>
      <c r="Y78" s="35" t="e">
        <f>IF(NOT(ISERROR(MATCH("Selvfinansieret",B74,0))),0,IF(OR(NOT(ISERROR(MATCH("Ej statsstøtte",B74,0))),NOT(ISERROR(MATCH(B74,AI84:AI86,0)))),E78,IF(AND(D79=0,C79=0),X78,IF(AND(D79&gt;0,C79=0),V78,IF(AND(D79&gt;0,C79&gt;0,V78=0),0,IF(AND(W78&lt;&gt;0,W78&lt;V78),W78,V78))))))</f>
        <v>#VALUE!</v>
      </c>
      <c r="Z78" s="35"/>
      <c r="AA78" s="33"/>
      <c r="AB78" s="33"/>
      <c r="AD78" t="s">
        <v>596</v>
      </c>
      <c r="AE78" s="20" t="str">
        <f>""</f>
        <v/>
      </c>
      <c r="AF78" t="s">
        <v>584</v>
      </c>
      <c r="AG78" s="20" t="str">
        <f>""</f>
        <v/>
      </c>
      <c r="AH78" s="35" t="str">
        <f>IF(NOT(ISERROR(MATCH("Selvfinansieret",B65,0))),"",IF(NOT(ISERROR(MATCH(B65,{"ABER"},0))),AE78,IF(NOT(ISERROR(MATCH(B65,{"GBER"},0))),AF78,IF(NOT(ISERROR(MATCH(B65,{"FIBER"},0))),AG78,IF(NOT(ISERROR(MATCH(B65,{"Ej statsstøtte"},0))),AD78,"")))))</f>
        <v>Konsulentbistand</v>
      </c>
      <c r="AI78" s="6" t="s">
        <v>598</v>
      </c>
    </row>
    <row r="79" spans="1:36" ht="15">
      <c r="A79" s="277" t="s">
        <v>559</v>
      </c>
      <c r="B79" s="280">
        <f>B78</f>
        <v>0</v>
      </c>
      <c r="C79" s="279"/>
      <c r="D79" s="279">
        <v>100000</v>
      </c>
      <c r="E79" s="280">
        <f>SUM(B69+B70+B71+B72-B73-B74+B75)</f>
        <v>0</v>
      </c>
      <c r="F79" s="38"/>
      <c r="P79" s="8"/>
      <c r="R79"/>
      <c r="S79"/>
      <c r="T79"/>
      <c r="U79"/>
      <c r="W79"/>
      <c r="Y79" s="35"/>
      <c r="Z79" s="35"/>
      <c r="AA79" s="15"/>
      <c r="AB79" s="34"/>
      <c r="AC79" s="6"/>
      <c r="AD79" t="s">
        <v>581</v>
      </c>
      <c r="AE79" t="str">
        <f>""</f>
        <v/>
      </c>
      <c r="AF79" s="20" t="s">
        <v>599</v>
      </c>
      <c r="AG79" s="20" t="str">
        <f>""</f>
        <v/>
      </c>
      <c r="AH79" s="35" t="str">
        <f>IF(NOT(ISERROR(MATCH("Selvfinansieret",B65,0))),"",IF(NOT(ISERROR(MATCH(B65,{"ABER"},0))),AE79,IF(NOT(ISERROR(MATCH(B65,{"GBER"},0))),AF79,IF(NOT(ISERROR(MATCH(B65,{"FIBER"},0))),AG79,IF(NOT(ISERROR(MATCH(B65,{"Ej statsstøtte"},0))),AD79,"")))))</f>
        <v>Deltagelse i messer</v>
      </c>
      <c r="AI79" t="s">
        <v>600</v>
      </c>
    </row>
    <row r="80" spans="1:36" ht="15">
      <c r="A80" s="281"/>
      <c r="B80" s="282"/>
      <c r="C80" s="282"/>
      <c r="D80" s="282"/>
      <c r="E80" s="283"/>
      <c r="F80" s="30"/>
      <c r="P80" s="8"/>
      <c r="R80"/>
      <c r="S80"/>
      <c r="T80"/>
      <c r="U80"/>
      <c r="W80"/>
      <c r="Y80" s="35"/>
      <c r="Z80" s="35"/>
      <c r="AA80" s="35"/>
      <c r="AD80" t="s">
        <v>586</v>
      </c>
      <c r="AE80" t="str">
        <f>""</f>
        <v/>
      </c>
      <c r="AF80" t="str">
        <f>""</f>
        <v/>
      </c>
      <c r="AG80" s="20" t="str">
        <f>""</f>
        <v/>
      </c>
      <c r="AH80" s="35" t="str">
        <f>IF(NOT(ISERROR(MATCH("Selvfinansieret",B65,0))),"",IF(NOT(ISERROR(MATCH(B65,{"ABER"},0))),AE80,IF(NOT(ISERROR(MATCH(B65,{"GBER"},0))),AF80,IF(NOT(ISERROR(MATCH(B65,{"FIBER"},0))),AG80,IF(NOT(ISERROR(MATCH(B65,{"Ej statsstøtte"},0))),AD80,"")))))</f>
        <v/>
      </c>
    </row>
    <row r="81" spans="1:36" ht="15">
      <c r="A81" s="284"/>
      <c r="B81" s="285"/>
      <c r="C81" s="285"/>
      <c r="D81" s="285"/>
      <c r="E81" s="286" t="s">
        <v>601</v>
      </c>
      <c r="F81" s="287" t="str">
        <f>F66</f>
        <v/>
      </c>
      <c r="G81" s="30"/>
      <c r="Q81" s="8"/>
      <c r="R81"/>
      <c r="S81"/>
      <c r="T81"/>
      <c r="U81"/>
      <c r="W81"/>
      <c r="Z81" s="35"/>
    </row>
    <row r="82" spans="1:36" ht="30">
      <c r="A82" s="284"/>
      <c r="B82" s="285"/>
      <c r="C82" s="285"/>
      <c r="D82" s="285"/>
      <c r="E82" s="288" t="s">
        <v>602</v>
      </c>
      <c r="F82" s="287">
        <f>IFERROR(B78/E78,"")</f>
        <v>0</v>
      </c>
      <c r="G82" s="30"/>
      <c r="Q82" s="8"/>
      <c r="R82"/>
      <c r="S82"/>
      <c r="T82"/>
      <c r="U82"/>
      <c r="W82"/>
      <c r="Z82" s="35"/>
    </row>
    <row r="83" spans="1:36" ht="15">
      <c r="A83" s="2"/>
      <c r="B83" s="3"/>
      <c r="C83" s="3"/>
      <c r="D83" s="3"/>
      <c r="E83" s="4" t="s">
        <v>603</v>
      </c>
      <c r="F83" s="24">
        <f>IF(NOT(ISERROR(MATCH("Ej statsstøtte",B65,0))),0,IFERROR(E77/E76,0))</f>
        <v>0.25</v>
      </c>
      <c r="G83" s="289"/>
      <c r="R83"/>
      <c r="S83"/>
      <c r="T83"/>
      <c r="U83"/>
      <c r="W83"/>
    </row>
    <row r="84" spans="1:36" ht="15">
      <c r="A84" s="13" t="s">
        <v>604</v>
      </c>
      <c r="B84" s="14">
        <f>IFERROR(E78/$E$15,0)</f>
        <v>0.50985723997280763</v>
      </c>
      <c r="C84" s="3"/>
      <c r="D84" s="3"/>
      <c r="E84" s="8" t="s">
        <v>605</v>
      </c>
      <c r="F84" s="24">
        <f>IFERROR(E77/E69,0)</f>
        <v>0.3</v>
      </c>
      <c r="R84"/>
      <c r="S84"/>
      <c r="T84"/>
      <c r="U84"/>
      <c r="W84"/>
    </row>
    <row r="85" spans="1:36" ht="15">
      <c r="A85" s="290"/>
      <c r="B85" s="291"/>
      <c r="E85" s="8"/>
      <c r="R85"/>
      <c r="S85"/>
      <c r="T85"/>
      <c r="U85"/>
      <c r="W85"/>
    </row>
    <row r="86" spans="1:36" ht="15">
      <c r="A86" s="1" t="s">
        <v>560</v>
      </c>
      <c r="B86" s="72"/>
      <c r="C86" s="35" t="s">
        <v>145</v>
      </c>
      <c r="D86" s="35"/>
      <c r="E86" s="1" t="s">
        <v>563</v>
      </c>
      <c r="F86" s="264"/>
      <c r="G86" s="35"/>
      <c r="H86" s="43"/>
      <c r="I86" s="44"/>
      <c r="J86" s="35"/>
      <c r="K86" s="35"/>
      <c r="L86" s="35"/>
      <c r="M86" s="35"/>
      <c r="R86" s="11"/>
      <c r="S86" s="16"/>
      <c r="T86" s="34"/>
      <c r="W86"/>
      <c r="X86" s="19"/>
      <c r="AA86" s="35" t="str">
        <f>IF(NOT(ISERROR(MATCH("Selvfinansieret",B87,0))),"",IF(NOT(ISERROR(MATCH(B87,{"ABER"},0))),IF(X86=0,"",X86),IF(NOT(ISERROR(MATCH(B87,{"GEBER"},0))),IF(AG101=0,"",AG101),IF(NOT(ISERROR(MATCH(B87,{"FIBER"},0))),IF(Z86=0,"",Z86),""))))</f>
        <v/>
      </c>
      <c r="AF86" s="35"/>
    </row>
    <row r="87" spans="1:36" ht="15">
      <c r="A87" s="1" t="s">
        <v>564</v>
      </c>
      <c r="B87" s="265" t="s">
        <v>595</v>
      </c>
      <c r="C87" s="35"/>
      <c r="D87" s="35"/>
      <c r="E87" s="1" t="s">
        <v>97</v>
      </c>
      <c r="F87" s="265" t="str">
        <f>IF(ISBLANK($F$19),"Projektform skal vælges ved hovedansøger",$F$19)</f>
        <v>Samarbejde</v>
      </c>
      <c r="G87" s="35"/>
      <c r="H87" s="43"/>
      <c r="I87" s="44"/>
      <c r="J87" s="35"/>
      <c r="K87" s="35"/>
      <c r="L87" s="35"/>
      <c r="M87" s="35"/>
      <c r="R87" s="11"/>
      <c r="S87" s="16"/>
      <c r="T87" s="19"/>
      <c r="W87"/>
      <c r="X87" s="19"/>
      <c r="Y87" s="20"/>
      <c r="AA87" s="35"/>
      <c r="AF87" s="35"/>
    </row>
    <row r="88" spans="1:36" ht="30">
      <c r="A88" s="1" t="s">
        <v>566</v>
      </c>
      <c r="B88" s="265"/>
      <c r="C88" s="1"/>
      <c r="D88" s="1"/>
      <c r="E88" s="46" t="s">
        <v>148</v>
      </c>
      <c r="F88" s="47" t="str">
        <f>IFERROR(IF(NOT(ISERROR(MATCH(B87,{"ABER"},0))),INDEX(#REF!,MATCH(B88,#REF!,0),MATCH(AA90,#REF!,0)),IF(NOT(ISERROR(MATCH(B87,{"GBER"},0))),INDEX(#REF!,MATCH(B88,#REF!,0),MATCH(AA90,#REF!,0)),IF(NOT(ISERROR(MATCH(B87,{"FIBER"},0))),INDEX(#REF!,MATCH(B88,#REF!,0),MATCH(AA90,#REF!,0)),""))),"")</f>
        <v/>
      </c>
      <c r="G88" s="46" t="s">
        <v>569</v>
      </c>
      <c r="H88" s="59" t="s">
        <v>570</v>
      </c>
      <c r="I88" s="60"/>
      <c r="J88" s="109" t="s">
        <v>151</v>
      </c>
      <c r="K88" s="109"/>
      <c r="L88" s="35"/>
      <c r="M88" s="35"/>
      <c r="R88" s="12"/>
      <c r="S88" s="17"/>
      <c r="T88" s="19"/>
      <c r="W88"/>
      <c r="X88" s="37"/>
      <c r="AB88" s="19"/>
      <c r="AF88" s="35"/>
    </row>
    <row r="89" spans="1:36" ht="15">
      <c r="A89" s="1"/>
      <c r="B89" s="1"/>
      <c r="C89" s="1"/>
      <c r="D89" s="1"/>
      <c r="E89" s="46"/>
      <c r="F89" s="61" t="str">
        <f>IFERROR(IF(NOT(ISERROR(MATCH(B87,{"ABER"},0))),INDEX(#REF!,MATCH(B88,#REF!,0),MATCH(AA90,#REF!,0)),IF(NOT(ISERROR(MATCH(B87,{"GBER"},0))),INDEX(#REF!,MATCH(B88,#REF!,0),MATCH(AA90,#REF!,0)),IF(NOT(ISERROR(MATCH(B87,{"FIBER"},0))),INDEX(#REF!,MATCH(B88,#REF!,0),MATCH(AA90,#REF!,0)),""))),"")</f>
        <v/>
      </c>
      <c r="G89" s="109"/>
      <c r="H89" s="109" t="str">
        <f>IFERROR(IF(E100*(1-F89)-C101&lt;0,F89-((E100*F89+C101)-E100)/E100,""),"")</f>
        <v/>
      </c>
      <c r="I89" s="109" t="str">
        <f>IFERROR(IF(D101&lt;&gt;0,IF(D101=E100,0,IF(C101&gt;0,(F89-D101/E100)-H89,"HA")),IF(E100*(1-F89)-C101&lt;0,((F89-((E100*F89+C101+D101)-E100)/E100)),"")),"")</f>
        <v/>
      </c>
      <c r="J89" s="268" t="e">
        <f>I89-H90</f>
        <v>#VALUE!</v>
      </c>
      <c r="K89" s="109"/>
      <c r="L89" s="35"/>
      <c r="M89" s="35"/>
      <c r="R89" s="12"/>
      <c r="S89" s="17"/>
      <c r="T89" s="19"/>
      <c r="U89" s="6" t="s">
        <v>177</v>
      </c>
      <c r="V89" t="s">
        <v>178</v>
      </c>
      <c r="W89" s="35" t="s">
        <v>179</v>
      </c>
      <c r="X89" s="35" t="s">
        <v>180</v>
      </c>
      <c r="Y89" s="35" t="s">
        <v>181</v>
      </c>
      <c r="AA89" s="7" t="s">
        <v>144</v>
      </c>
      <c r="AB89" s="7" t="s">
        <v>97</v>
      </c>
    </row>
    <row r="90" spans="1:36" ht="15.75" thickBot="1">
      <c r="A90" s="269"/>
      <c r="B90" s="256" t="s">
        <v>547</v>
      </c>
      <c r="C90" s="256" t="s">
        <v>548</v>
      </c>
      <c r="D90" s="256" t="s">
        <v>549</v>
      </c>
      <c r="E90" s="256" t="s">
        <v>550</v>
      </c>
      <c r="F90" s="256" t="s">
        <v>551</v>
      </c>
      <c r="G90" s="35"/>
      <c r="H90" s="268" t="e">
        <f>(F89-D101/E100)</f>
        <v>#VALUE!</v>
      </c>
      <c r="I90" s="109"/>
      <c r="J90" s="35"/>
      <c r="K90" s="109"/>
      <c r="L90" s="35"/>
      <c r="M90" s="35"/>
      <c r="Q90" s="7"/>
      <c r="R90" s="18"/>
      <c r="S90" s="6"/>
      <c r="U90"/>
      <c r="W90" s="35"/>
      <c r="X90" s="35"/>
      <c r="Z90" s="19"/>
      <c r="AA90" s="6" t="str">
        <f>CONCATENATE(F86," - ",AB90)</f>
        <v xml:space="preserve"> - Samarbejde</v>
      </c>
      <c r="AB90" t="str">
        <f>F87</f>
        <v>Samarbejde</v>
      </c>
    </row>
    <row r="91" spans="1:36" ht="15">
      <c r="A91" t="s">
        <v>552</v>
      </c>
      <c r="B91" s="39">
        <f>IFERROR(IF(E91=0,0,Y91),0)</f>
        <v>0</v>
      </c>
      <c r="C91" s="39">
        <f t="shared" ref="C91:C97" si="8">IFERROR(E91-B91,0)</f>
        <v>0</v>
      </c>
      <c r="D91" s="39"/>
      <c r="E91" s="292"/>
      <c r="F91" s="272"/>
      <c r="G91" s="846" t="s">
        <v>572</v>
      </c>
      <c r="H91" s="847"/>
      <c r="I91" s="847"/>
      <c r="J91" s="847"/>
      <c r="K91" s="847"/>
      <c r="L91" s="847"/>
      <c r="M91" s="847"/>
      <c r="N91" s="847"/>
      <c r="O91" s="848"/>
      <c r="Q91" s="9"/>
      <c r="R91" s="15"/>
      <c r="S91" s="6"/>
      <c r="U91" s="6" t="e">
        <f>((F89-((E100*F89+C101)-E100)/E100))*E91</f>
        <v>#VALUE!</v>
      </c>
      <c r="V91" t="e">
        <f>H90*E91</f>
        <v>#VALUE!</v>
      </c>
      <c r="W91">
        <f>IFERROR(IF(E91=0,0,E91*H89),0)</f>
        <v>0</v>
      </c>
      <c r="X91" s="35">
        <f>IF(E91=0,0,E91*F88)</f>
        <v>0</v>
      </c>
      <c r="Y91" s="35">
        <f>IF(NOT(ISERROR(MATCH("Selvfinansieret",B87,0))),0,IF(OR(NOT(ISERROR(MATCH("Ej statsstøtte",B87,0))),NOT(ISERROR(MATCH(B87,AI97:AI99,0)))),E91,IF(AND(D101=0,C101=0),X91,IF(AND(D101&gt;0,C101=0),V91,IF(AND(D101&gt;0,C101&gt;0,V91=0),0,IF(AND(W91&lt;&gt;0,W91&lt;V91),W91,V91))))))</f>
        <v>0</v>
      </c>
      <c r="AA91" s="6"/>
      <c r="AB91" s="6"/>
      <c r="AE91" s="855" t="s">
        <v>573</v>
      </c>
      <c r="AF91" s="855"/>
      <c r="AG91" s="855"/>
    </row>
    <row r="92" spans="1:36" ht="15">
      <c r="A92" t="s">
        <v>553</v>
      </c>
      <c r="B92" s="39">
        <f t="shared" ref="B92:B97" si="9">IFERROR(IF(E92=0,0,Y92),0)</f>
        <v>0</v>
      </c>
      <c r="C92" s="39">
        <f t="shared" si="8"/>
        <v>0</v>
      </c>
      <c r="D92" s="39"/>
      <c r="E92" s="292"/>
      <c r="F92" s="21"/>
      <c r="G92" s="849"/>
      <c r="H92" s="850"/>
      <c r="I92" s="850"/>
      <c r="J92" s="850"/>
      <c r="K92" s="850"/>
      <c r="L92" s="850"/>
      <c r="M92" s="850"/>
      <c r="N92" s="850"/>
      <c r="O92" s="851"/>
      <c r="Q92" s="15"/>
      <c r="R92" s="15"/>
      <c r="S92" s="5"/>
      <c r="U92" s="6" t="e">
        <f>((F89-((E100*F89+C101+D101)-E100)/E100))*E92</f>
        <v>#VALUE!</v>
      </c>
      <c r="V92" t="e">
        <f>H90*E92</f>
        <v>#VALUE!</v>
      </c>
      <c r="W92">
        <f>IFERROR(IF(E92=0,0,E92*H89),0)</f>
        <v>0</v>
      </c>
      <c r="X92" s="35">
        <f>IF(E92=0,0,E92*F88)</f>
        <v>0</v>
      </c>
      <c r="Y92" s="35">
        <f>IF(NOT(ISERROR(MATCH("Selvfinansieret",B88,0))),0,IF(OR(NOT(ISERROR(MATCH("Ej statsstøtte",B88,0))),NOT(ISERROR(MATCH(B88,AI98:AI100,0)))),E92,IF(AND(D101=0,C101=0),X92,IF(AND(D101&gt;0,C101=0),V92,IF(AND(D101&gt;0,C101&gt;0,V92=0),0,IF(AND(W92&lt;&gt;0,W92&lt;V92),W92,V92))))))</f>
        <v>0</v>
      </c>
      <c r="AA92" s="6"/>
      <c r="AB92" s="6"/>
    </row>
    <row r="93" spans="1:36" ht="15">
      <c r="A93" t="s">
        <v>554</v>
      </c>
      <c r="B93" s="39">
        <f t="shared" si="9"/>
        <v>0</v>
      </c>
      <c r="C93" s="39">
        <f t="shared" si="8"/>
        <v>0</v>
      </c>
      <c r="D93" s="39"/>
      <c r="E93" s="292"/>
      <c r="F93" s="21"/>
      <c r="G93" s="849"/>
      <c r="H93" s="850"/>
      <c r="I93" s="850"/>
      <c r="J93" s="850"/>
      <c r="K93" s="850"/>
      <c r="L93" s="850"/>
      <c r="M93" s="850"/>
      <c r="N93" s="850"/>
      <c r="O93" s="851"/>
      <c r="Q93" s="15"/>
      <c r="R93" s="15"/>
      <c r="S93" s="5"/>
      <c r="U93" s="6" t="e">
        <f>((F89-((E100*F89+C101+D101)-E100)/E100))*E93</f>
        <v>#VALUE!</v>
      </c>
      <c r="V93" t="e">
        <f>H90*E93</f>
        <v>#VALUE!</v>
      </c>
      <c r="W93">
        <f>IFERROR(IF(E93=0,0,E93*H89),0)</f>
        <v>0</v>
      </c>
      <c r="X93" s="35">
        <f>IF(E93=0,0,E93*F88)</f>
        <v>0</v>
      </c>
      <c r="Y93" s="35">
        <f>IF(NOT(ISERROR(MATCH("Selvfinansieret",B89,0))),0,IF(OR(NOT(ISERROR(MATCH("Ej statsstøtte",B89,0))),NOT(ISERROR(MATCH(B89,AI99:AI101,0)))),E93,IF(AND(D101=0,C101=0),X93,IF(AND(D101&gt;0,C101=0),V93,IF(AND(D101&gt;0,C101&gt;0,V93=0),0,IF(AND(W93&lt;&gt;0,W93&lt;V93),W93,V93))))))</f>
        <v>0</v>
      </c>
      <c r="AA93" s="6"/>
      <c r="AB93" s="6"/>
      <c r="AD93" s="8" t="s">
        <v>574</v>
      </c>
      <c r="AE93" s="8" t="s">
        <v>575</v>
      </c>
      <c r="AF93" s="8" t="s">
        <v>565</v>
      </c>
      <c r="AG93" s="8" t="s">
        <v>576</v>
      </c>
      <c r="AH93" s="8" t="s">
        <v>98</v>
      </c>
      <c r="AI93" s="8" t="s">
        <v>577</v>
      </c>
      <c r="AJ93" s="8" t="s">
        <v>578</v>
      </c>
    </row>
    <row r="94" spans="1:36" ht="15">
      <c r="A94" t="s">
        <v>555</v>
      </c>
      <c r="B94" s="39">
        <f t="shared" si="9"/>
        <v>0</v>
      </c>
      <c r="C94" s="39">
        <f t="shared" si="8"/>
        <v>0</v>
      </c>
      <c r="D94" s="39"/>
      <c r="E94" s="292"/>
      <c r="F94" s="21"/>
      <c r="G94" s="849"/>
      <c r="H94" s="850"/>
      <c r="I94" s="850"/>
      <c r="J94" s="850"/>
      <c r="K94" s="850"/>
      <c r="L94" s="850"/>
      <c r="M94" s="850"/>
      <c r="N94" s="850"/>
      <c r="O94" s="851"/>
      <c r="P94" s="35"/>
      <c r="Q94" s="15"/>
      <c r="R94" s="15"/>
      <c r="S94" s="5"/>
      <c r="U94" s="6" t="e">
        <f>((F89-((E100*F89+C101+D101)-E100)/E100))*E94</f>
        <v>#VALUE!</v>
      </c>
      <c r="V94" t="e">
        <f>H90*E94</f>
        <v>#VALUE!</v>
      </c>
      <c r="W94">
        <f>IFERROR(IF(E94=0,0,E94*H89),0)</f>
        <v>0</v>
      </c>
      <c r="X94" s="35">
        <f>IF(E94=0,0,E94*F88)</f>
        <v>0</v>
      </c>
      <c r="Y94" s="35">
        <f>IF(NOT(ISERROR(MATCH("Selvfinansieret",B90,0))),0,IF(OR(NOT(ISERROR(MATCH("Ej statsstøtte",B90,0))),NOT(ISERROR(MATCH(B90,AI100:AI102,0)))),E94,IF(AND(D101=0,C101=0),X94,IF(AND(D101&gt;0,C101=0),V94,IF(AND(D101&gt;0,C101&gt;0,V94=0),0,IF(AND(W94&lt;&gt;0,W94&lt;V94),W94,V94))))))</f>
        <v>0</v>
      </c>
      <c r="AA94" t="s">
        <v>101</v>
      </c>
      <c r="AB94" t="s">
        <v>102</v>
      </c>
      <c r="AD94" t="s">
        <v>579</v>
      </c>
      <c r="AE94" t="s">
        <v>579</v>
      </c>
      <c r="AF94" t="s">
        <v>580</v>
      </c>
      <c r="AG94" s="32" t="s">
        <v>581</v>
      </c>
      <c r="AH94" s="35" t="str">
        <f>IF(NOT(ISERROR(MATCH("Selvfinansieret",B87,0))),"",IF(NOT(ISERROR(MATCH(B87,{"ABER"},0))),AE94,IF(NOT(ISERROR(MATCH(B87,{"GBER"},0))),AF94,IF(NOT(ISERROR(MATCH(B87,{"FIBER"},0))),AG94,IF(NOT(ISERROR(MATCH(B87,{"Ej statsstøtte"},0))),AD94,"")))))</f>
        <v/>
      </c>
      <c r="AI94" s="33" t="s">
        <v>575</v>
      </c>
    </row>
    <row r="95" spans="1:36" ht="15">
      <c r="A95" t="s">
        <v>556</v>
      </c>
      <c r="B95" s="39">
        <f t="shared" si="9"/>
        <v>0</v>
      </c>
      <c r="C95" s="39">
        <f t="shared" si="8"/>
        <v>0</v>
      </c>
      <c r="D95" s="39"/>
      <c r="E95" s="292"/>
      <c r="F95" s="21"/>
      <c r="G95" s="849"/>
      <c r="H95" s="850"/>
      <c r="I95" s="850"/>
      <c r="J95" s="850"/>
      <c r="K95" s="850"/>
      <c r="L95" s="850"/>
      <c r="M95" s="850"/>
      <c r="N95" s="850"/>
      <c r="O95" s="851"/>
      <c r="P95" s="35"/>
      <c r="Q95" s="15"/>
      <c r="R95" s="15"/>
      <c r="S95" s="5"/>
      <c r="U95" s="6" t="e">
        <f>((F89-((E100*F89+C101+D101)-E100)/E100))*E95</f>
        <v>#VALUE!</v>
      </c>
      <c r="V95" t="e">
        <f>H90*E95</f>
        <v>#VALUE!</v>
      </c>
      <c r="W95">
        <f>IFERROR(IF(E95=0,0,E95*H89),0)</f>
        <v>0</v>
      </c>
      <c r="X95" s="35">
        <f>IF(E95=0,0,E95*F88)</f>
        <v>0</v>
      </c>
      <c r="Y95" s="35">
        <f>IF(NOT(ISERROR(MATCH("Selvfinansieret",B91,0))),0,IF(OR(NOT(ISERROR(MATCH("Ej statsstøtte",B91,0))),NOT(ISERROR(MATCH(B91,AI101:AI103,0)))),E95,IF(AND(D101=0,C101=0),X95,IF(AND(D101&gt;0,C101=0),V95,IF(AND(D101&gt;0,C101&gt;0,V95=0),0,IF(AND(W95&lt;&gt;0,W95&lt;V95),W95,V95))))))</f>
        <v>0</v>
      </c>
      <c r="AA95" t="s">
        <v>105</v>
      </c>
      <c r="AB95" t="s">
        <v>106</v>
      </c>
      <c r="AD95" t="s">
        <v>582</v>
      </c>
      <c r="AE95" t="s">
        <v>582</v>
      </c>
      <c r="AF95" t="s">
        <v>583</v>
      </c>
      <c r="AG95" s="32" t="s">
        <v>584</v>
      </c>
      <c r="AH95" s="35" t="str">
        <f>IF(NOT(ISERROR(MATCH("Selvfinansieret",B87,0))),"",IF(NOT(ISERROR(MATCH(B87,{"ABER"},0))),AE95,IF(NOT(ISERROR(MATCH(B87,{"GBER"},0))),AF95,IF(NOT(ISERROR(MATCH(B87,{"FIBER"},0))),AG95,IF(NOT(ISERROR(MATCH(B87,{"Ej statsstøtte"},0))),AD95,"")))))</f>
        <v/>
      </c>
      <c r="AI95" s="34" t="s">
        <v>565</v>
      </c>
    </row>
    <row r="96" spans="1:36" ht="45">
      <c r="A96" t="s">
        <v>557</v>
      </c>
      <c r="B96" s="39">
        <f t="shared" si="9"/>
        <v>0</v>
      </c>
      <c r="C96" s="39">
        <f t="shared" si="8"/>
        <v>0</v>
      </c>
      <c r="D96" s="39"/>
      <c r="E96" s="292"/>
      <c r="F96" s="21"/>
      <c r="G96" s="849"/>
      <c r="H96" s="850"/>
      <c r="I96" s="850"/>
      <c r="J96" s="850"/>
      <c r="K96" s="850"/>
      <c r="L96" s="850"/>
      <c r="M96" s="850"/>
      <c r="N96" s="850"/>
      <c r="O96" s="851"/>
      <c r="Q96" s="15"/>
      <c r="R96" s="15"/>
      <c r="S96" s="5"/>
      <c r="U96" s="6" t="e">
        <f>((F89-((E100*F89+C101+D101)-E100)/E100))*E96</f>
        <v>#VALUE!</v>
      </c>
      <c r="V96" t="e">
        <f>H90*E96</f>
        <v>#VALUE!</v>
      </c>
      <c r="W96">
        <f>IFERROR(IF(E96=0,0,E96*H89),0)</f>
        <v>0</v>
      </c>
      <c r="X96" s="35">
        <f>IF(E96=0,0,E96*F88)</f>
        <v>0</v>
      </c>
      <c r="Y96" s="35">
        <f>IF(NOT(ISERROR(MATCH("Selvfinansieret",B92,0))),0,IF(OR(NOT(ISERROR(MATCH("Ej statsstøtte",B92,0))),NOT(ISERROR(MATCH(B92,AI102:AI104,0)))),E96,IF(AND(D101=0,C101=0),X96,IF(AND(D101&gt;0,C101=0),V96,IF(AND(D101&gt;0,C101&gt;0,V96=0),0,IF(AND(W96&lt;&gt;0,W96&lt;V96),W96,V96))))))</f>
        <v>0</v>
      </c>
      <c r="Z96" s="35"/>
      <c r="AA96" t="s">
        <v>585</v>
      </c>
      <c r="AD96" t="s">
        <v>584</v>
      </c>
      <c r="AE96" t="s">
        <v>584</v>
      </c>
      <c r="AF96" t="s">
        <v>567</v>
      </c>
      <c r="AG96" s="55" t="s">
        <v>586</v>
      </c>
      <c r="AH96" s="35" t="str">
        <f>IF(NOT(ISERROR(MATCH("Selvfinansieret",B87,0))),"",IF(NOT(ISERROR(MATCH(B87,{"ABER"},0))),AE96,IF(NOT(ISERROR(MATCH(B87,{"GBER"},0))),AF96,IF(NOT(ISERROR(MATCH(B87,{"FIBER"},0))),AG96,IF(NOT(ISERROR(MATCH(B87,{"Ej statsstøtte"},0))),AD96,"")))))</f>
        <v/>
      </c>
      <c r="AI96" s="34" t="s">
        <v>576</v>
      </c>
    </row>
    <row r="97" spans="1:35" ht="15.75" thickBot="1">
      <c r="A97" s="240" t="s">
        <v>57</v>
      </c>
      <c r="B97" s="39">
        <f t="shared" si="9"/>
        <v>0</v>
      </c>
      <c r="C97" s="39">
        <f t="shared" si="8"/>
        <v>0</v>
      </c>
      <c r="D97" s="39"/>
      <c r="E97" s="293"/>
      <c r="F97" s="21"/>
      <c r="G97" s="849"/>
      <c r="H97" s="850"/>
      <c r="I97" s="850"/>
      <c r="J97" s="850"/>
      <c r="K97" s="850"/>
      <c r="L97" s="850"/>
      <c r="M97" s="850"/>
      <c r="N97" s="850"/>
      <c r="O97" s="851"/>
      <c r="Q97" s="15"/>
      <c r="R97" s="15"/>
      <c r="S97" s="5"/>
      <c r="U97" s="6" t="e">
        <f>((F89-((E100*F89+C101+D101)-E100)/E100))*E97</f>
        <v>#VALUE!</v>
      </c>
      <c r="V97" t="e">
        <f>H90*E97</f>
        <v>#VALUE!</v>
      </c>
      <c r="W97">
        <f>IFERROR(IF(E97=0,0,E97*H89),0)</f>
        <v>0</v>
      </c>
      <c r="X97" s="35">
        <f>IF(E97=0,0,E97*F88)</f>
        <v>0</v>
      </c>
      <c r="Y97" s="35">
        <f>IF(NOT(ISERROR(MATCH("Selvfinansieret",B93,0))),0,IF(OR(NOT(ISERROR(MATCH("Ej statsstøtte",B93,0))),NOT(ISERROR(MATCH(B93,AI103:AI105,0)))),E97,IF(AND(D101=0,C101=0),X97,IF(AND(D101&gt;0,C101=0),V97,IF(AND(D101&gt;0,C101&gt;0,V97=0),0,IF(AND(W97&lt;&gt;0,W97&lt;V97),W97,V97))))))</f>
        <v>0</v>
      </c>
      <c r="Z97" s="35"/>
      <c r="AA97" t="s">
        <v>587</v>
      </c>
      <c r="AD97" t="s">
        <v>588</v>
      </c>
      <c r="AE97" t="s">
        <v>588</v>
      </c>
      <c r="AF97" t="s">
        <v>589</v>
      </c>
      <c r="AG97" s="20" t="str">
        <f>""</f>
        <v/>
      </c>
      <c r="AH97" s="35" t="str">
        <f>IF(NOT(ISERROR(MATCH("Selvfinansieret",B87,0))),"",IF(NOT(ISERROR(MATCH(B87,{"ABER"},0))),AE97,IF(NOT(ISERROR(MATCH(B87,{"GBER"},0))),AF97,IF(NOT(ISERROR(MATCH(B87,{"FIBER"},0))),AG97,IF(NOT(ISERROR(MATCH(B87,{"Ej statsstøtte"},0))),AD97,"")))))</f>
        <v/>
      </c>
      <c r="AI97" s="19" t="s">
        <v>590</v>
      </c>
    </row>
    <row r="98" spans="1:35" ht="15">
      <c r="A98" s="142" t="s">
        <v>558</v>
      </c>
      <c r="B98" s="40">
        <f>SUM(B91+B92+B93+B94-B95-B96+B97)</f>
        <v>0</v>
      </c>
      <c r="C98" s="40">
        <f>SUM(C91+C92+C93+C94-C95-C96+C97)</f>
        <v>0</v>
      </c>
      <c r="D98" s="40"/>
      <c r="E98" s="40">
        <f>SUM(B98:C98)</f>
        <v>0</v>
      </c>
      <c r="F98" s="23"/>
      <c r="G98" s="849"/>
      <c r="H98" s="850"/>
      <c r="I98" s="850"/>
      <c r="J98" s="850"/>
      <c r="K98" s="850"/>
      <c r="L98" s="850"/>
      <c r="M98" s="850"/>
      <c r="N98" s="850"/>
      <c r="O98" s="851"/>
      <c r="P98" s="8"/>
      <c r="R98"/>
      <c r="S98"/>
      <c r="T98"/>
      <c r="U98" s="6" t="e">
        <f>((F89-((E100*F89+C101+D101)-E100)/E100))*E98</f>
        <v>#VALUE!</v>
      </c>
      <c r="V98" t="e">
        <f>H90*E98</f>
        <v>#VALUE!</v>
      </c>
      <c r="W98">
        <f>IFERROR(IF(E98=0,0,E98*H89),0)</f>
        <v>0</v>
      </c>
      <c r="X98" s="35">
        <f>IF(E98=0,0,E98*F88)</f>
        <v>0</v>
      </c>
      <c r="Y98" s="35">
        <f>IF(NOT(ISERROR(MATCH("Selvfinansieret",B94,0))),0,IF(OR(NOT(ISERROR(MATCH("Ej statsstøtte",B94,0))),NOT(ISERROR(MATCH(B94,AI104:AI106,0)))),E98,IF(AND(D101=0,C101=0),X98,IF(AND(D101&gt;0,C101=0),V98,IF(AND(D101&gt;0,C101&gt;0,V98=0),0,IF(AND(W98&lt;&gt;0,W98&lt;V98),W98,V98))))))</f>
        <v>0</v>
      </c>
      <c r="Z98" s="35"/>
      <c r="AA98" t="s">
        <v>591</v>
      </c>
      <c r="AD98" t="s">
        <v>592</v>
      </c>
      <c r="AE98" t="s">
        <v>593</v>
      </c>
      <c r="AF98" t="s">
        <v>594</v>
      </c>
      <c r="AG98" s="20" t="str">
        <f>""</f>
        <v/>
      </c>
      <c r="AH98" s="35" t="str">
        <f>IF(NOT(ISERROR(MATCH("Selvfinansieret",B87,0))),"",IF(NOT(ISERROR(MATCH(B87,{"ABER"},0))),AE98,IF(NOT(ISERROR(MATCH(B87,{"GBER"},0))),AF98,IF(NOT(ISERROR(MATCH(B87,{"FIBER"},0))),AG98,IF(NOT(ISERROR(MATCH(B87,{"Ej statsstøtte"},0))),AD98,"")))))</f>
        <v/>
      </c>
      <c r="AI98" s="19" t="s">
        <v>595</v>
      </c>
    </row>
    <row r="99" spans="1:35" ht="15.75" thickBot="1">
      <c r="A99" s="274" t="s">
        <v>121</v>
      </c>
      <c r="B99" s="41">
        <f>IFERROR(IF(E99=0,0,Y99),0)</f>
        <v>0</v>
      </c>
      <c r="C99" s="39">
        <f>IFERROR(E99-B99,0)</f>
        <v>0</v>
      </c>
      <c r="D99" s="39"/>
      <c r="E99" s="293"/>
      <c r="F99" s="22"/>
      <c r="G99" s="849"/>
      <c r="H99" s="850"/>
      <c r="I99" s="850"/>
      <c r="J99" s="850"/>
      <c r="K99" s="850"/>
      <c r="L99" s="850"/>
      <c r="M99" s="850"/>
      <c r="N99" s="850"/>
      <c r="O99" s="851"/>
      <c r="R99"/>
      <c r="S99"/>
      <c r="T99"/>
      <c r="U99" s="6" t="e">
        <f>((F89-((E100*F89+C101+D101)-E100)/E100))*E99</f>
        <v>#VALUE!</v>
      </c>
      <c r="V99" t="e">
        <f>H90*E99</f>
        <v>#VALUE!</v>
      </c>
      <c r="W99">
        <f>IFERROR(IF(E99=0,0,E99*H89),0)</f>
        <v>0</v>
      </c>
      <c r="X99" s="35">
        <f>IF(E99=0,0,E99*F88)</f>
        <v>0</v>
      </c>
      <c r="Y99" s="35">
        <f>IF(NOT(ISERROR(MATCH("Selvfinansieret",B95,0))),0,IF(OR(NOT(ISERROR(MATCH("Ej statsstøtte",B95,0))),NOT(ISERROR(MATCH(B95,AI105:AI107,0)))),E99,IF(AND(D101=0,C101=0),X99,IF(AND(D101&gt;0,C101=0),V99,IF(AND(D101&gt;0,C101&gt;0,V99=0),0,IF(AND(W99&lt;&gt;0,W99&lt;V99),W99,V99))))))</f>
        <v>0</v>
      </c>
      <c r="Z99" s="35"/>
      <c r="AA99" s="6"/>
      <c r="AB99" s="6"/>
      <c r="AD99" t="s">
        <v>593</v>
      </c>
      <c r="AE99" t="s">
        <v>596</v>
      </c>
      <c r="AF99" t="s">
        <v>592</v>
      </c>
      <c r="AG99" s="20" t="str">
        <f>""</f>
        <v/>
      </c>
      <c r="AH99" s="35" t="str">
        <f>IF(NOT(ISERROR(MATCH("Selvfinansieret",B87,0))),"",IF(NOT(ISERROR(MATCH(B87,{"ABER"},0))),AE99,IF(NOT(ISERROR(MATCH(B87,{"GBER"},0))),AF99,IF(NOT(ISERROR(MATCH(B87,{"FIBER"},0))),AG99,IF(NOT(ISERROR(MATCH(B87,{"Ej statsstøtte"},0))),AD99,"")))))</f>
        <v/>
      </c>
      <c r="AI99" s="19" t="s">
        <v>597</v>
      </c>
    </row>
    <row r="100" spans="1:35" ht="15.75" thickBot="1">
      <c r="A100" s="275" t="s">
        <v>550</v>
      </c>
      <c r="B100" s="58">
        <f>IF(B98+B99&lt;=0,0,B98+B99)</f>
        <v>0</v>
      </c>
      <c r="C100" s="58">
        <f>IF(C98+C99-C101&lt;=0,0,C98+C99-C101)</f>
        <v>0</v>
      </c>
      <c r="D100" s="42"/>
      <c r="E100" s="276">
        <f>SUM(E91+E92+E93+E94-E95-E96+E97)+E99</f>
        <v>0</v>
      </c>
      <c r="F100" s="105"/>
      <c r="G100" s="852"/>
      <c r="H100" s="853"/>
      <c r="I100" s="853"/>
      <c r="J100" s="853"/>
      <c r="K100" s="853"/>
      <c r="L100" s="853"/>
      <c r="M100" s="853"/>
      <c r="N100" s="853"/>
      <c r="O100" s="854"/>
      <c r="P100" s="8"/>
      <c r="R100"/>
      <c r="S100"/>
      <c r="T100"/>
      <c r="U100" s="6" t="e">
        <f>((F89-((E100*F89+C101+D101)-E100)/E100))*E100</f>
        <v>#VALUE!</v>
      </c>
      <c r="V100" t="e">
        <f>H90*E100</f>
        <v>#VALUE!</v>
      </c>
      <c r="W100">
        <f>IFERROR(IF(E100=0,0,E100*H89),0)</f>
        <v>0</v>
      </c>
      <c r="Y100" s="35">
        <f>IF(NOT(ISERROR(MATCH("Selvfinansieret",B96,0))),0,IF(OR(NOT(ISERROR(MATCH("Ej statsstøtte",B96,0))),NOT(ISERROR(MATCH(B96,AI106:AI108,0)))),E100,IF(AND(D101=0,C101=0),X100,IF(AND(D101&gt;0,C101=0),V100,IF(AND(D101&gt;0,C101&gt;0,V100=0),0,IF(AND(W100&lt;&gt;0,W100&lt;V100),W100,V100))))))</f>
        <v>0</v>
      </c>
      <c r="Z100" s="35"/>
      <c r="AA100" s="33"/>
      <c r="AB100" s="33"/>
      <c r="AD100" t="s">
        <v>596</v>
      </c>
      <c r="AE100" s="20" t="str">
        <f>""</f>
        <v/>
      </c>
      <c r="AF100" t="s">
        <v>584</v>
      </c>
      <c r="AG100" s="20" t="str">
        <f>""</f>
        <v/>
      </c>
      <c r="AH100" s="35" t="str">
        <f>IF(NOT(ISERROR(MATCH("Selvfinansieret",B87,0))),"",IF(NOT(ISERROR(MATCH(B87,{"ABER"},0))),AE100,IF(NOT(ISERROR(MATCH(B87,{"GBER"},0))),AF100,IF(NOT(ISERROR(MATCH(B87,{"FIBER"},0))),AG100,IF(NOT(ISERROR(MATCH(B87,{"Ej statsstøtte"},0))),AD100,"")))))</f>
        <v/>
      </c>
      <c r="AI100" s="6" t="s">
        <v>598</v>
      </c>
    </row>
    <row r="101" spans="1:35" ht="15">
      <c r="A101" s="277" t="s">
        <v>559</v>
      </c>
      <c r="B101" s="280">
        <f>B100</f>
        <v>0</v>
      </c>
      <c r="C101" s="279"/>
      <c r="D101" s="279"/>
      <c r="E101" s="280">
        <f>SUM(B91+B92+B93+B94-B95-B96+B97)</f>
        <v>0</v>
      </c>
      <c r="F101" s="38"/>
      <c r="P101" s="8"/>
      <c r="R101"/>
      <c r="S101"/>
      <c r="T101"/>
      <c r="U101"/>
      <c r="W101"/>
      <c r="Y101" s="35"/>
      <c r="Z101" s="35"/>
      <c r="AA101" s="15"/>
      <c r="AB101" s="34"/>
      <c r="AC101" s="6"/>
      <c r="AD101" t="s">
        <v>581</v>
      </c>
      <c r="AE101" t="str">
        <f>""</f>
        <v/>
      </c>
      <c r="AF101" s="20" t="s">
        <v>599</v>
      </c>
      <c r="AG101" s="20" t="str">
        <f>""</f>
        <v/>
      </c>
      <c r="AH101" s="35" t="str">
        <f>IF(NOT(ISERROR(MATCH("Selvfinansieret",B87,0))),"",IF(NOT(ISERROR(MATCH(B87,{"ABER"},0))),AE101,IF(NOT(ISERROR(MATCH(B87,{"GBER"},0))),AF101,IF(NOT(ISERROR(MATCH(B87,{"FIBER"},0))),AG101,IF(NOT(ISERROR(MATCH(B87,{"Ej statsstøtte"},0))),AD101,"")))))</f>
        <v/>
      </c>
      <c r="AI101" t="s">
        <v>600</v>
      </c>
    </row>
    <row r="102" spans="1:35" ht="15">
      <c r="A102" s="281"/>
      <c r="B102" s="282"/>
      <c r="C102" s="282"/>
      <c r="D102" s="282"/>
      <c r="E102" s="283"/>
      <c r="F102" s="30"/>
      <c r="P102" s="8"/>
      <c r="R102"/>
      <c r="S102"/>
      <c r="T102"/>
      <c r="U102"/>
      <c r="W102"/>
      <c r="Y102" s="35"/>
      <c r="Z102" s="35"/>
      <c r="AA102" s="35"/>
      <c r="AD102" t="s">
        <v>586</v>
      </c>
      <c r="AE102" t="str">
        <f>""</f>
        <v/>
      </c>
      <c r="AF102" t="str">
        <f>""</f>
        <v/>
      </c>
      <c r="AG102" s="20" t="str">
        <f>""</f>
        <v/>
      </c>
      <c r="AH102" s="35" t="str">
        <f>IF(NOT(ISERROR(MATCH("Selvfinansieret",B87,0))),"",IF(NOT(ISERROR(MATCH(B87,{"ABER"},0))),AE102,IF(NOT(ISERROR(MATCH(B87,{"GBER"},0))),AF102,IF(NOT(ISERROR(MATCH(B87,{"FIBER"},0))),AG102,IF(NOT(ISERROR(MATCH(B87,{"Ej statsstøtte"},0))),AD102,"")))))</f>
        <v/>
      </c>
    </row>
    <row r="103" spans="1:35" ht="15">
      <c r="A103" s="284"/>
      <c r="B103" s="285"/>
      <c r="C103" s="285"/>
      <c r="D103" s="285"/>
      <c r="E103" s="286" t="s">
        <v>601</v>
      </c>
      <c r="F103" s="287" t="str">
        <f>F88</f>
        <v/>
      </c>
      <c r="G103" s="30"/>
      <c r="Q103" s="8"/>
      <c r="R103"/>
      <c r="S103"/>
      <c r="T103"/>
      <c r="U103"/>
      <c r="W103"/>
      <c r="Z103" s="35"/>
    </row>
    <row r="104" spans="1:35" ht="30">
      <c r="A104" s="284"/>
      <c r="B104" s="285"/>
      <c r="C104" s="285"/>
      <c r="D104" s="285"/>
      <c r="E104" s="288" t="s">
        <v>602</v>
      </c>
      <c r="F104" s="287" t="str">
        <f>IFERROR(B100/E100,"")</f>
        <v/>
      </c>
      <c r="G104" s="30"/>
      <c r="Q104" s="8"/>
      <c r="R104"/>
      <c r="S104"/>
      <c r="T104"/>
      <c r="U104"/>
      <c r="W104"/>
      <c r="Z104" s="35"/>
    </row>
    <row r="105" spans="1:35" ht="15">
      <c r="A105" s="2"/>
      <c r="B105" s="3"/>
      <c r="C105" s="3"/>
      <c r="D105" s="3"/>
      <c r="E105" s="4" t="s">
        <v>603</v>
      </c>
      <c r="F105" s="24">
        <f>IF(NOT(ISERROR(MATCH("Ej statsstøtte",B87,0))),0,IFERROR(E99/E98,0))</f>
        <v>0</v>
      </c>
      <c r="G105" s="289"/>
      <c r="R105"/>
      <c r="S105"/>
      <c r="T105"/>
      <c r="U105"/>
      <c r="W105"/>
    </row>
    <row r="106" spans="1:35" ht="15">
      <c r="A106" s="13" t="s">
        <v>604</v>
      </c>
      <c r="B106" s="14">
        <f>IFERROR(E100/$E$15,0)</f>
        <v>0</v>
      </c>
      <c r="C106" s="3"/>
      <c r="D106" s="3"/>
      <c r="E106" s="8" t="s">
        <v>605</v>
      </c>
      <c r="F106" s="24">
        <f>IFERROR(E99/E91,0)</f>
        <v>0</v>
      </c>
      <c r="R106"/>
      <c r="S106"/>
      <c r="T106"/>
      <c r="U106"/>
      <c r="W106"/>
    </row>
    <row r="107" spans="1:35" ht="15">
      <c r="A107" s="290"/>
      <c r="B107" s="291"/>
      <c r="E107" s="8"/>
      <c r="R107"/>
      <c r="S107"/>
      <c r="T107"/>
      <c r="U107"/>
      <c r="W107"/>
    </row>
    <row r="108" spans="1:35" ht="15">
      <c r="A108" s="1" t="s">
        <v>560</v>
      </c>
      <c r="B108" s="72"/>
      <c r="C108" s="35" t="s">
        <v>146</v>
      </c>
      <c r="D108" s="35"/>
      <c r="E108" s="1" t="s">
        <v>563</v>
      </c>
      <c r="F108" s="264"/>
      <c r="G108" s="35"/>
      <c r="H108" s="43"/>
      <c r="I108" s="44"/>
      <c r="J108" s="35"/>
      <c r="K108" s="35"/>
      <c r="L108" s="35"/>
      <c r="M108" s="35"/>
      <c r="R108" s="11"/>
      <c r="S108" s="16"/>
      <c r="T108" s="34"/>
      <c r="W108"/>
      <c r="X108" s="19"/>
      <c r="AA108" s="35" t="str">
        <f>IF(NOT(ISERROR(MATCH("Selvfinansieret",B109,0))),"",IF(NOT(ISERROR(MATCH(B109,{"ABER"},0))),IF(X108=0,"",X108),IF(NOT(ISERROR(MATCH(B109,{"GEBER"},0))),IF(AG123=0,"",AG123),IF(NOT(ISERROR(MATCH(B109,{"FIBER"},0))),IF(Z108=0,"",Z108),""))))</f>
        <v/>
      </c>
      <c r="AF108" s="35"/>
    </row>
    <row r="109" spans="1:35" ht="15">
      <c r="A109" s="1" t="s">
        <v>564</v>
      </c>
      <c r="B109" s="265"/>
      <c r="C109" s="35"/>
      <c r="D109" s="35"/>
      <c r="E109" s="1" t="s">
        <v>97</v>
      </c>
      <c r="F109" s="265" t="str">
        <f>IF(ISBLANK($F$19),"Projektform skal vælges ved hovedansøger",$F$19)</f>
        <v>Samarbejde</v>
      </c>
      <c r="G109" s="35"/>
      <c r="H109" s="43"/>
      <c r="I109" s="44"/>
      <c r="J109" s="35"/>
      <c r="K109" s="35"/>
      <c r="L109" s="35"/>
      <c r="M109" s="35"/>
      <c r="R109" s="11"/>
      <c r="S109" s="16"/>
      <c r="T109" s="19"/>
      <c r="W109"/>
      <c r="X109" s="19"/>
      <c r="Y109" s="20"/>
      <c r="AA109" s="35"/>
      <c r="AF109" s="35"/>
    </row>
    <row r="110" spans="1:35" ht="30">
      <c r="A110" s="1" t="s">
        <v>566</v>
      </c>
      <c r="B110" s="265"/>
      <c r="C110" s="1"/>
      <c r="D110" s="1"/>
      <c r="E110" s="46" t="s">
        <v>148</v>
      </c>
      <c r="F110" s="47" t="str">
        <f>IFERROR(IF(NOT(ISERROR(MATCH(B109,{"ABER"},0))),INDEX(#REF!,MATCH(B110,#REF!,0),MATCH(AA112,#REF!,0)),IF(NOT(ISERROR(MATCH(B109,{"GBER"},0))),INDEX(#REF!,MATCH(B110,#REF!,0),MATCH(AA112,#REF!,0)),IF(NOT(ISERROR(MATCH(B109,{"FIBER"},0))),INDEX(#REF!,MATCH(B110,#REF!,0),MATCH(AA112,#REF!,0)),""))),"")</f>
        <v/>
      </c>
      <c r="G110" s="46" t="s">
        <v>569</v>
      </c>
      <c r="H110" s="59" t="s">
        <v>570</v>
      </c>
      <c r="I110" s="60"/>
      <c r="J110" s="109" t="s">
        <v>151</v>
      </c>
      <c r="K110" s="109"/>
      <c r="L110" s="35"/>
      <c r="M110" s="35"/>
      <c r="R110" s="12"/>
      <c r="S110" s="17"/>
      <c r="T110" s="19"/>
      <c r="W110"/>
      <c r="X110" s="37"/>
      <c r="AB110" s="19"/>
      <c r="AF110" s="35"/>
    </row>
    <row r="111" spans="1:35" ht="15">
      <c r="A111" s="1"/>
      <c r="B111" s="1"/>
      <c r="C111" s="1"/>
      <c r="D111" s="1"/>
      <c r="E111" s="46"/>
      <c r="F111" s="61" t="str">
        <f>IFERROR(IF(NOT(ISERROR(MATCH(B109,{"ABER"},0))),INDEX(#REF!,MATCH(B110,#REF!,0),MATCH(AA112,#REF!,0)),IF(NOT(ISERROR(MATCH(B109,{"GBER"},0))),INDEX(#REF!,MATCH(B110,#REF!,0),MATCH(AA112,#REF!,0)),IF(NOT(ISERROR(MATCH(B109,{"FIBER"},0))),INDEX(#REF!,MATCH(B110,#REF!,0),MATCH(AA112,#REF!,0)),""))),"")</f>
        <v/>
      </c>
      <c r="G111" s="109"/>
      <c r="H111" s="109" t="str">
        <f>IFERROR(IF(E122*(1-F111)-C123&lt;0,F111-((E122*F111+C123)-E122)/E122,""),"")</f>
        <v/>
      </c>
      <c r="I111" s="109" t="str">
        <f>IFERROR(IF(D123&lt;&gt;0,IF(D123=E122,0,IF(C123&gt;0,(F111-D123/E122)-H111,"HA")),IF(E122*(1-F111)-C123&lt;0,((F111-((E122*F111+C123+D123)-E122)/E122)),"")),"")</f>
        <v/>
      </c>
      <c r="J111" s="268" t="e">
        <f>I111-H112</f>
        <v>#VALUE!</v>
      </c>
      <c r="K111" s="109"/>
      <c r="L111" s="35"/>
      <c r="M111" s="35"/>
      <c r="R111" s="12"/>
      <c r="S111" s="17"/>
      <c r="T111" s="19"/>
      <c r="U111" s="6" t="s">
        <v>177</v>
      </c>
      <c r="V111" t="s">
        <v>178</v>
      </c>
      <c r="W111" s="35" t="s">
        <v>179</v>
      </c>
      <c r="X111" s="35" t="s">
        <v>180</v>
      </c>
      <c r="Y111" s="35" t="s">
        <v>181</v>
      </c>
      <c r="AA111" s="7" t="s">
        <v>144</v>
      </c>
      <c r="AB111" s="7" t="s">
        <v>97</v>
      </c>
    </row>
    <row r="112" spans="1:35" ht="15.75" thickBot="1">
      <c r="A112" s="269"/>
      <c r="B112" s="256" t="s">
        <v>547</v>
      </c>
      <c r="C112" s="256" t="s">
        <v>548</v>
      </c>
      <c r="D112" s="256" t="s">
        <v>549</v>
      </c>
      <c r="E112" s="256" t="s">
        <v>550</v>
      </c>
      <c r="F112" s="256" t="s">
        <v>551</v>
      </c>
      <c r="G112" s="35"/>
      <c r="H112" s="268" t="e">
        <f>(F111-D123/E122)</f>
        <v>#VALUE!</v>
      </c>
      <c r="I112" s="109"/>
      <c r="J112" s="35"/>
      <c r="K112" s="109"/>
      <c r="L112" s="35"/>
      <c r="M112" s="35"/>
      <c r="Q112" s="7"/>
      <c r="R112" s="18"/>
      <c r="S112" s="6"/>
      <c r="U112"/>
      <c r="W112" s="35"/>
      <c r="X112" s="35"/>
      <c r="Z112" s="19"/>
      <c r="AA112" s="6" t="str">
        <f>CONCATENATE(F108," - ",AB112)</f>
        <v xml:space="preserve"> - Samarbejde</v>
      </c>
      <c r="AB112" t="str">
        <f>F109</f>
        <v>Samarbejde</v>
      </c>
    </row>
    <row r="113" spans="1:36" ht="15">
      <c r="A113" t="s">
        <v>552</v>
      </c>
      <c r="B113" s="39">
        <f>IFERROR(IF(E113=0,0,Y113),0)</f>
        <v>0</v>
      </c>
      <c r="C113" s="39">
        <f t="shared" ref="C113:C119" si="10">IFERROR(E113-B113,0)</f>
        <v>0</v>
      </c>
      <c r="D113" s="39"/>
      <c r="E113" s="292"/>
      <c r="F113" s="272"/>
      <c r="G113" s="846" t="s">
        <v>572</v>
      </c>
      <c r="H113" s="847"/>
      <c r="I113" s="847"/>
      <c r="J113" s="847"/>
      <c r="K113" s="847"/>
      <c r="L113" s="847"/>
      <c r="M113" s="847"/>
      <c r="N113" s="847"/>
      <c r="O113" s="848"/>
      <c r="Q113" s="9"/>
      <c r="R113" s="15"/>
      <c r="S113" s="6"/>
      <c r="U113" s="6" t="e">
        <f>((F111-((E122*F111+C123)-E122)/E122))*E113</f>
        <v>#VALUE!</v>
      </c>
      <c r="V113" t="e">
        <f>H112*E113</f>
        <v>#VALUE!</v>
      </c>
      <c r="W113">
        <f>IFERROR(IF(E113=0,0,E113*H111),0)</f>
        <v>0</v>
      </c>
      <c r="X113" s="35">
        <f>IF(E113=0,0,E113*F110)</f>
        <v>0</v>
      </c>
      <c r="Y113" s="35">
        <f>IF(NOT(ISERROR(MATCH("Selvfinansieret",B109,0))),0,IF(OR(NOT(ISERROR(MATCH("Ej statsstøtte",B109,0))),NOT(ISERROR(MATCH(B109,AI119:AI121,0)))),E113,IF(AND(D123=0,C123=0),X113,IF(AND(D123&gt;0,C123=0),V113,IF(AND(D123&gt;0,C123&gt;0,V113=0),0,IF(AND(W113&lt;&gt;0,W113&lt;V113),W113,V113))))))</f>
        <v>0</v>
      </c>
      <c r="AA113" s="6"/>
      <c r="AB113" s="6"/>
      <c r="AE113" s="855" t="s">
        <v>573</v>
      </c>
      <c r="AF113" s="855"/>
      <c r="AG113" s="855"/>
    </row>
    <row r="114" spans="1:36" ht="15">
      <c r="A114" t="s">
        <v>553</v>
      </c>
      <c r="B114" s="39">
        <f t="shared" ref="B114:B119" si="11">IFERROR(IF(E114=0,0,Y114),0)</f>
        <v>0</v>
      </c>
      <c r="C114" s="39">
        <f t="shared" si="10"/>
        <v>0</v>
      </c>
      <c r="D114" s="39"/>
      <c r="E114" s="292"/>
      <c r="F114" s="21"/>
      <c r="G114" s="849"/>
      <c r="H114" s="850"/>
      <c r="I114" s="850"/>
      <c r="J114" s="850"/>
      <c r="K114" s="850"/>
      <c r="L114" s="850"/>
      <c r="M114" s="850"/>
      <c r="N114" s="850"/>
      <c r="O114" s="851"/>
      <c r="Q114" s="15"/>
      <c r="R114" s="15"/>
      <c r="S114" s="5"/>
      <c r="U114" s="6" t="e">
        <f>((F111-((E122*F111+C123+D123)-E122)/E122))*E114</f>
        <v>#VALUE!</v>
      </c>
      <c r="V114" t="e">
        <f>H112*E114</f>
        <v>#VALUE!</v>
      </c>
      <c r="W114">
        <f>IFERROR(IF(E114=0,0,E114*H111),0)</f>
        <v>0</v>
      </c>
      <c r="X114" s="35">
        <f>IF(E114=0,0,E114*F110)</f>
        <v>0</v>
      </c>
      <c r="Y114" s="35">
        <f>IF(NOT(ISERROR(MATCH("Selvfinansieret",B110,0))),0,IF(OR(NOT(ISERROR(MATCH("Ej statsstøtte",B110,0))),NOT(ISERROR(MATCH(B110,AI120:AI122,0)))),E114,IF(AND(D123=0,C123=0),X114,IF(AND(D123&gt;0,C123=0),V114,IF(AND(D123&gt;0,C123&gt;0,V114=0),0,IF(AND(W114&lt;&gt;0,W114&lt;V114),W114,V114))))))</f>
        <v>0</v>
      </c>
      <c r="AA114" s="6"/>
      <c r="AB114" s="6"/>
    </row>
    <row r="115" spans="1:36" ht="15">
      <c r="A115" t="s">
        <v>554</v>
      </c>
      <c r="B115" s="39">
        <f t="shared" si="11"/>
        <v>0</v>
      </c>
      <c r="C115" s="39">
        <f t="shared" si="10"/>
        <v>0</v>
      </c>
      <c r="D115" s="39"/>
      <c r="E115" s="292"/>
      <c r="F115" s="21"/>
      <c r="G115" s="849"/>
      <c r="H115" s="850"/>
      <c r="I115" s="850"/>
      <c r="J115" s="850"/>
      <c r="K115" s="850"/>
      <c r="L115" s="850"/>
      <c r="M115" s="850"/>
      <c r="N115" s="850"/>
      <c r="O115" s="851"/>
      <c r="Q115" s="15"/>
      <c r="R115" s="15"/>
      <c r="S115" s="5"/>
      <c r="U115" s="6" t="e">
        <f>((F111-((E122*F111+C123+D123)-E122)/E122))*E115</f>
        <v>#VALUE!</v>
      </c>
      <c r="V115" t="e">
        <f>H112*E115</f>
        <v>#VALUE!</v>
      </c>
      <c r="W115">
        <f>IFERROR(IF(E115=0,0,E115*H111),0)</f>
        <v>0</v>
      </c>
      <c r="X115" s="35">
        <f>IF(E115=0,0,E115*F110)</f>
        <v>0</v>
      </c>
      <c r="Y115" s="35">
        <f>IF(NOT(ISERROR(MATCH("Selvfinansieret",B111,0))),0,IF(OR(NOT(ISERROR(MATCH("Ej statsstøtte",B111,0))),NOT(ISERROR(MATCH(B111,AI121:AI123,0)))),E115,IF(AND(D123=0,C123=0),X115,IF(AND(D123&gt;0,C123=0),V115,IF(AND(D123&gt;0,C123&gt;0,V115=0),0,IF(AND(W115&lt;&gt;0,W115&lt;V115),W115,V115))))))</f>
        <v>0</v>
      </c>
      <c r="AA115" s="6"/>
      <c r="AB115" s="6"/>
      <c r="AD115" s="8" t="s">
        <v>574</v>
      </c>
      <c r="AE115" s="8" t="s">
        <v>575</v>
      </c>
      <c r="AF115" s="8" t="s">
        <v>565</v>
      </c>
      <c r="AG115" s="8" t="s">
        <v>576</v>
      </c>
      <c r="AH115" s="8" t="s">
        <v>98</v>
      </c>
      <c r="AI115" s="8" t="s">
        <v>577</v>
      </c>
      <c r="AJ115" s="8" t="s">
        <v>578</v>
      </c>
    </row>
    <row r="116" spans="1:36" ht="15">
      <c r="A116" t="s">
        <v>555</v>
      </c>
      <c r="B116" s="39">
        <f t="shared" si="11"/>
        <v>0</v>
      </c>
      <c r="C116" s="39">
        <f t="shared" si="10"/>
        <v>0</v>
      </c>
      <c r="D116" s="39"/>
      <c r="E116" s="292"/>
      <c r="F116" s="21"/>
      <c r="G116" s="849"/>
      <c r="H116" s="850"/>
      <c r="I116" s="850"/>
      <c r="J116" s="850"/>
      <c r="K116" s="850"/>
      <c r="L116" s="850"/>
      <c r="M116" s="850"/>
      <c r="N116" s="850"/>
      <c r="O116" s="851"/>
      <c r="P116" s="35"/>
      <c r="Q116" s="15"/>
      <c r="R116" s="15"/>
      <c r="S116" s="5"/>
      <c r="U116" s="6" t="e">
        <f>((F111-((E122*F111+C123+D123)-E122)/E122))*E116</f>
        <v>#VALUE!</v>
      </c>
      <c r="V116" t="e">
        <f>H112*E116</f>
        <v>#VALUE!</v>
      </c>
      <c r="W116">
        <f>IFERROR(IF(E116=0,0,E116*H111),0)</f>
        <v>0</v>
      </c>
      <c r="X116" s="35">
        <f>IF(E116=0,0,E116*F110)</f>
        <v>0</v>
      </c>
      <c r="Y116" s="35">
        <f>IF(NOT(ISERROR(MATCH("Selvfinansieret",B112,0))),0,IF(OR(NOT(ISERROR(MATCH("Ej statsstøtte",B112,0))),NOT(ISERROR(MATCH(B112,AI122:AI124,0)))),E116,IF(AND(D123=0,C123=0),X116,IF(AND(D123&gt;0,C123=0),V116,IF(AND(D123&gt;0,C123&gt;0,V116=0),0,IF(AND(W116&lt;&gt;0,W116&lt;V116),W116,V116))))))</f>
        <v>0</v>
      </c>
      <c r="AA116" t="s">
        <v>101</v>
      </c>
      <c r="AB116" t="s">
        <v>102</v>
      </c>
      <c r="AD116" t="s">
        <v>579</v>
      </c>
      <c r="AE116" t="s">
        <v>579</v>
      </c>
      <c r="AF116" t="s">
        <v>580</v>
      </c>
      <c r="AG116" s="32" t="s">
        <v>581</v>
      </c>
      <c r="AH116" s="35" t="str">
        <f>IF(NOT(ISERROR(MATCH("Selvfinansieret",B109,0))),"",IF(NOT(ISERROR(MATCH(B109,{"ABER"},0))),AE116,IF(NOT(ISERROR(MATCH(B109,{"GBER"},0))),AF116,IF(NOT(ISERROR(MATCH(B109,{"FIBER"},0))),AG116,IF(NOT(ISERROR(MATCH(B109,{"Ej statsstøtte"},0))),AD116,"")))))</f>
        <v/>
      </c>
      <c r="AI116" s="33" t="s">
        <v>575</v>
      </c>
    </row>
    <row r="117" spans="1:36" ht="15">
      <c r="A117" t="s">
        <v>556</v>
      </c>
      <c r="B117" s="39">
        <f t="shared" si="11"/>
        <v>0</v>
      </c>
      <c r="C117" s="39">
        <f t="shared" si="10"/>
        <v>0</v>
      </c>
      <c r="D117" s="39"/>
      <c r="E117" s="292"/>
      <c r="F117" s="21"/>
      <c r="G117" s="849"/>
      <c r="H117" s="850"/>
      <c r="I117" s="850"/>
      <c r="J117" s="850"/>
      <c r="K117" s="850"/>
      <c r="L117" s="850"/>
      <c r="M117" s="850"/>
      <c r="N117" s="850"/>
      <c r="O117" s="851"/>
      <c r="P117" s="35"/>
      <c r="Q117" s="15"/>
      <c r="R117" s="15"/>
      <c r="S117" s="5"/>
      <c r="U117" s="6" t="e">
        <f>((F111-((E122*F111+C123+D123)-E122)/E122))*E117</f>
        <v>#VALUE!</v>
      </c>
      <c r="V117" t="e">
        <f>H112*E117</f>
        <v>#VALUE!</v>
      </c>
      <c r="W117">
        <f>IFERROR(IF(E117=0,0,E117*H111),0)</f>
        <v>0</v>
      </c>
      <c r="X117" s="35">
        <f>IF(E117=0,0,E117*F110)</f>
        <v>0</v>
      </c>
      <c r="Y117" s="35">
        <f>IF(NOT(ISERROR(MATCH("Selvfinansieret",B113,0))),0,IF(OR(NOT(ISERROR(MATCH("Ej statsstøtte",B113,0))),NOT(ISERROR(MATCH(B113,AI123:AI125,0)))),E117,IF(AND(D123=0,C123=0),X117,IF(AND(D123&gt;0,C123=0),V117,IF(AND(D123&gt;0,C123&gt;0,V117=0),0,IF(AND(W117&lt;&gt;0,W117&lt;V117),W117,V117))))))</f>
        <v>0</v>
      </c>
      <c r="AA117" t="s">
        <v>105</v>
      </c>
      <c r="AB117" t="s">
        <v>106</v>
      </c>
      <c r="AD117" t="s">
        <v>582</v>
      </c>
      <c r="AE117" t="s">
        <v>582</v>
      </c>
      <c r="AF117" t="s">
        <v>583</v>
      </c>
      <c r="AG117" s="32" t="s">
        <v>584</v>
      </c>
      <c r="AH117" s="35" t="str">
        <f>IF(NOT(ISERROR(MATCH("Selvfinansieret",B109,0))),"",IF(NOT(ISERROR(MATCH(B109,{"ABER"},0))),AE117,IF(NOT(ISERROR(MATCH(B109,{"GBER"},0))),AF117,IF(NOT(ISERROR(MATCH(B109,{"FIBER"},0))),AG117,IF(NOT(ISERROR(MATCH(B109,{"Ej statsstøtte"},0))),AD117,"")))))</f>
        <v/>
      </c>
      <c r="AI117" s="34" t="s">
        <v>565</v>
      </c>
    </row>
    <row r="118" spans="1:36" ht="17.25" customHeight="1">
      <c r="A118" t="s">
        <v>557</v>
      </c>
      <c r="B118" s="39">
        <f t="shared" si="11"/>
        <v>0</v>
      </c>
      <c r="C118" s="39">
        <f t="shared" si="10"/>
        <v>0</v>
      </c>
      <c r="D118" s="39"/>
      <c r="E118" s="292"/>
      <c r="F118" s="21"/>
      <c r="G118" s="849"/>
      <c r="H118" s="850"/>
      <c r="I118" s="850"/>
      <c r="J118" s="850"/>
      <c r="K118" s="850"/>
      <c r="L118" s="850"/>
      <c r="M118" s="850"/>
      <c r="N118" s="850"/>
      <c r="O118" s="851"/>
      <c r="Q118" s="15"/>
      <c r="R118" s="15"/>
      <c r="S118" s="5"/>
      <c r="U118" s="6" t="e">
        <f>((F111-((E122*F111+C123+D123)-E122)/E122))*E118</f>
        <v>#VALUE!</v>
      </c>
      <c r="V118" t="e">
        <f>H112*E118</f>
        <v>#VALUE!</v>
      </c>
      <c r="W118">
        <f>IFERROR(IF(E118=0,0,E118*H111),0)</f>
        <v>0</v>
      </c>
      <c r="X118" s="35">
        <f>IF(E118=0,0,E118*F110)</f>
        <v>0</v>
      </c>
      <c r="Y118" s="35">
        <f>IF(NOT(ISERROR(MATCH("Selvfinansieret",B114,0))),0,IF(OR(NOT(ISERROR(MATCH("Ej statsstøtte",B114,0))),NOT(ISERROR(MATCH(B114,AI124:AI126,0)))),E118,IF(AND(D123=0,C123=0),X118,IF(AND(D123&gt;0,C123=0),V118,IF(AND(D123&gt;0,C123&gt;0,V118=0),0,IF(AND(W118&lt;&gt;0,W118&lt;V118),W118,V118))))))</f>
        <v>0</v>
      </c>
      <c r="Z118" s="35"/>
      <c r="AA118" t="s">
        <v>585</v>
      </c>
      <c r="AD118" t="s">
        <v>584</v>
      </c>
      <c r="AE118" t="s">
        <v>584</v>
      </c>
      <c r="AF118" t="s">
        <v>567</v>
      </c>
      <c r="AG118" s="55" t="s">
        <v>586</v>
      </c>
      <c r="AH118" s="35" t="str">
        <f>IF(NOT(ISERROR(MATCH("Selvfinansieret",B109,0))),"",IF(NOT(ISERROR(MATCH(B109,{"ABER"},0))),AE118,IF(NOT(ISERROR(MATCH(B109,{"GBER"},0))),AF118,IF(NOT(ISERROR(MATCH(B109,{"FIBER"},0))),AG118,IF(NOT(ISERROR(MATCH(B109,{"Ej statsstøtte"},0))),AD118,"")))))</f>
        <v/>
      </c>
      <c r="AI118" s="34" t="s">
        <v>576</v>
      </c>
    </row>
    <row r="119" spans="1:36" ht="15.75" thickBot="1">
      <c r="A119" s="240" t="s">
        <v>57</v>
      </c>
      <c r="B119" s="39">
        <f t="shared" si="11"/>
        <v>0</v>
      </c>
      <c r="C119" s="39">
        <f t="shared" si="10"/>
        <v>0</v>
      </c>
      <c r="D119" s="39"/>
      <c r="E119" s="293"/>
      <c r="F119" s="104"/>
      <c r="G119" s="850"/>
      <c r="H119" s="850"/>
      <c r="I119" s="850"/>
      <c r="J119" s="850"/>
      <c r="K119" s="850"/>
      <c r="L119" s="850"/>
      <c r="M119" s="850"/>
      <c r="N119" s="850"/>
      <c r="O119" s="851"/>
      <c r="Q119" s="15"/>
      <c r="R119" s="15"/>
      <c r="S119" s="5"/>
      <c r="U119" s="6" t="e">
        <f>((F111-((E122*F111+C123+D123)-E122)/E122))*E119</f>
        <v>#VALUE!</v>
      </c>
      <c r="V119" t="e">
        <f>H112*E119</f>
        <v>#VALUE!</v>
      </c>
      <c r="W119">
        <f>IFERROR(IF(E119=0,0,E119*H111),0)</f>
        <v>0</v>
      </c>
      <c r="X119" s="35">
        <f>IF(E119=0,0,E119*F110)</f>
        <v>0</v>
      </c>
      <c r="Y119" s="35">
        <f>IF(NOT(ISERROR(MATCH("Selvfinansieret",B115,0))),0,IF(OR(NOT(ISERROR(MATCH("Ej statsstøtte",B115,0))),NOT(ISERROR(MATCH(B115,AI125:AI127,0)))),E119,IF(AND(D123=0,C123=0),X119,IF(AND(D123&gt;0,C123=0),V119,IF(AND(D123&gt;0,C123&gt;0,V119=0),0,IF(AND(W119&lt;&gt;0,W119&lt;V119),W119,V119))))))</f>
        <v>0</v>
      </c>
      <c r="Z119" s="35"/>
      <c r="AA119" t="s">
        <v>587</v>
      </c>
      <c r="AD119" t="s">
        <v>588</v>
      </c>
      <c r="AE119" t="s">
        <v>588</v>
      </c>
      <c r="AF119" t="s">
        <v>589</v>
      </c>
      <c r="AG119" s="20" t="str">
        <f>""</f>
        <v/>
      </c>
      <c r="AH119" s="35" t="str">
        <f>IF(NOT(ISERROR(MATCH("Selvfinansieret",B109,0))),"",IF(NOT(ISERROR(MATCH(B109,{"ABER"},0))),AE119,IF(NOT(ISERROR(MATCH(B109,{"GBER"},0))),AF119,IF(NOT(ISERROR(MATCH(B109,{"FIBER"},0))),AG119,IF(NOT(ISERROR(MATCH(B109,{"Ej statsstøtte"},0))),AD119,"")))))</f>
        <v/>
      </c>
      <c r="AI119" s="19" t="s">
        <v>590</v>
      </c>
    </row>
    <row r="120" spans="1:36" ht="15">
      <c r="A120" s="142" t="s">
        <v>558</v>
      </c>
      <c r="B120" s="40">
        <f>SUM(B113+B114+B115+B116-B117-B118+B119)</f>
        <v>0</v>
      </c>
      <c r="C120" s="40">
        <f>SUM(C113+C114+C115+C116-C117-C118+C119)</f>
        <v>0</v>
      </c>
      <c r="D120" s="40"/>
      <c r="E120" s="40">
        <f>SUM(B120:C120)</f>
        <v>0</v>
      </c>
      <c r="F120" s="23"/>
      <c r="G120" s="849"/>
      <c r="H120" s="850"/>
      <c r="I120" s="850"/>
      <c r="J120" s="850"/>
      <c r="K120" s="850"/>
      <c r="L120" s="850"/>
      <c r="M120" s="850"/>
      <c r="N120" s="850"/>
      <c r="O120" s="851"/>
      <c r="P120" s="8"/>
      <c r="R120"/>
      <c r="S120"/>
      <c r="T120"/>
      <c r="U120" s="6" t="e">
        <f>((F111-((E122*F111+C123+D123)-E122)/E122))*E120</f>
        <v>#VALUE!</v>
      </c>
      <c r="V120" t="e">
        <f>H112*E120</f>
        <v>#VALUE!</v>
      </c>
      <c r="W120">
        <f>IFERROR(IF(E120=0,0,E120*H111),0)</f>
        <v>0</v>
      </c>
      <c r="X120" s="35">
        <f>IF(E120=0,0,E120*F110)</f>
        <v>0</v>
      </c>
      <c r="Y120" s="35">
        <f>IF(NOT(ISERROR(MATCH("Selvfinansieret",B116,0))),0,IF(OR(NOT(ISERROR(MATCH("Ej statsstøtte",B116,0))),NOT(ISERROR(MATCH(B116,AI126:AI128,0)))),E120,IF(AND(D123=0,C123=0),X120,IF(AND(D123&gt;0,C123=0),V120,IF(AND(D123&gt;0,C123&gt;0,V120=0),0,IF(AND(W120&lt;&gt;0,W120&lt;V120),W120,V120))))))</f>
        <v>0</v>
      </c>
      <c r="Z120" s="35"/>
      <c r="AA120" t="s">
        <v>591</v>
      </c>
      <c r="AD120" t="s">
        <v>592</v>
      </c>
      <c r="AE120" t="s">
        <v>593</v>
      </c>
      <c r="AF120" t="s">
        <v>594</v>
      </c>
      <c r="AG120" s="20" t="str">
        <f>""</f>
        <v/>
      </c>
      <c r="AH120" s="35" t="str">
        <f>IF(NOT(ISERROR(MATCH("Selvfinansieret",B109,0))),"",IF(NOT(ISERROR(MATCH(B109,{"ABER"},0))),AE120,IF(NOT(ISERROR(MATCH(B109,{"GBER"},0))),AF120,IF(NOT(ISERROR(MATCH(B109,{"FIBER"},0))),AG120,IF(NOT(ISERROR(MATCH(B109,{"Ej statsstøtte"},0))),AD120,"")))))</f>
        <v/>
      </c>
      <c r="AI120" s="19" t="s">
        <v>595</v>
      </c>
    </row>
    <row r="121" spans="1:36" ht="15.75" thickBot="1">
      <c r="A121" s="274" t="s">
        <v>121</v>
      </c>
      <c r="B121" s="41">
        <f>IFERROR(IF(E121=0,0,Y121),0)</f>
        <v>0</v>
      </c>
      <c r="C121" s="39">
        <f>IFERROR(E121-B121,0)</f>
        <v>0</v>
      </c>
      <c r="D121" s="39"/>
      <c r="E121" s="293"/>
      <c r="F121" s="22"/>
      <c r="G121" s="849"/>
      <c r="H121" s="850"/>
      <c r="I121" s="850"/>
      <c r="J121" s="850"/>
      <c r="K121" s="850"/>
      <c r="L121" s="850"/>
      <c r="M121" s="850"/>
      <c r="N121" s="850"/>
      <c r="O121" s="851"/>
      <c r="R121"/>
      <c r="S121"/>
      <c r="T121"/>
      <c r="U121" s="6" t="e">
        <f>((F111-((E122*F111+C123+D123)-E122)/E122))*E121</f>
        <v>#VALUE!</v>
      </c>
      <c r="V121" t="e">
        <f>H112*E121</f>
        <v>#VALUE!</v>
      </c>
      <c r="W121">
        <f>IFERROR(IF(E121=0,0,E121*H111),0)</f>
        <v>0</v>
      </c>
      <c r="X121" s="35">
        <f>IF(E121=0,0,E121*F110)</f>
        <v>0</v>
      </c>
      <c r="Y121" s="35">
        <f>IF(NOT(ISERROR(MATCH("Selvfinansieret",B117,0))),0,IF(OR(NOT(ISERROR(MATCH("Ej statsstøtte",B117,0))),NOT(ISERROR(MATCH(B117,AI127:AI129,0)))),E121,IF(AND(D123=0,C123=0),X121,IF(AND(D123&gt;0,C123=0),V121,IF(AND(D123&gt;0,C123&gt;0,V121=0),0,IF(AND(W121&lt;&gt;0,W121&lt;V121),W121,V121))))))</f>
        <v>0</v>
      </c>
      <c r="Z121" s="35"/>
      <c r="AA121" s="6"/>
      <c r="AB121" s="6"/>
      <c r="AD121" t="s">
        <v>593</v>
      </c>
      <c r="AE121" t="s">
        <v>596</v>
      </c>
      <c r="AF121" t="s">
        <v>592</v>
      </c>
      <c r="AG121" s="20" t="str">
        <f>""</f>
        <v/>
      </c>
      <c r="AH121" s="35" t="str">
        <f>IF(NOT(ISERROR(MATCH("Selvfinansieret",B109,0))),"",IF(NOT(ISERROR(MATCH(B109,{"ABER"},0))),AE121,IF(NOT(ISERROR(MATCH(B109,{"GBER"},0))),AF121,IF(NOT(ISERROR(MATCH(B109,{"FIBER"},0))),AG121,IF(NOT(ISERROR(MATCH(B109,{"Ej statsstøtte"},0))),AD121,"")))))</f>
        <v/>
      </c>
      <c r="AI121" s="19" t="s">
        <v>597</v>
      </c>
    </row>
    <row r="122" spans="1:36" ht="15.75" thickBot="1">
      <c r="A122" s="275" t="s">
        <v>550</v>
      </c>
      <c r="B122" s="58">
        <f>IF(B120+B121&lt;=0,0,B120+B121)</f>
        <v>0</v>
      </c>
      <c r="C122" s="58">
        <f>IF(C120+C121-C123&lt;=0,0,C120+C121-C123)</f>
        <v>0</v>
      </c>
      <c r="D122" s="42"/>
      <c r="E122" s="276">
        <f>SUM(E113+E114+E115+E116-E117-E118+E119)+E121</f>
        <v>0</v>
      </c>
      <c r="F122" s="31"/>
      <c r="G122" s="852"/>
      <c r="H122" s="853"/>
      <c r="I122" s="853"/>
      <c r="J122" s="853"/>
      <c r="K122" s="853"/>
      <c r="L122" s="853"/>
      <c r="M122" s="853"/>
      <c r="N122" s="853"/>
      <c r="O122" s="854"/>
      <c r="P122" s="8"/>
      <c r="R122"/>
      <c r="S122"/>
      <c r="T122"/>
      <c r="U122" s="6" t="e">
        <f>((F111-((E122*F111+C123+D123)-E122)/E122))*E122</f>
        <v>#VALUE!</v>
      </c>
      <c r="V122" t="e">
        <f>H112*E122</f>
        <v>#VALUE!</v>
      </c>
      <c r="W122">
        <f>IFERROR(IF(E122=0,0,E122*H111),0)</f>
        <v>0</v>
      </c>
      <c r="Y122" s="35">
        <f>IF(NOT(ISERROR(MATCH("Selvfinansieret",B118,0))),0,IF(OR(NOT(ISERROR(MATCH("Ej statsstøtte",B118,0))),NOT(ISERROR(MATCH(B118,AI128:AI130,0)))),E122,IF(AND(D123=0,C123=0),X122,IF(AND(D123&gt;0,C123=0),V122,IF(AND(D123&gt;0,C123&gt;0,V122=0),0,IF(AND(W122&lt;&gt;0,W122&lt;V122),W122,V122))))))</f>
        <v>0</v>
      </c>
      <c r="Z122" s="35"/>
      <c r="AA122" s="33"/>
      <c r="AB122" s="33"/>
      <c r="AD122" t="s">
        <v>596</v>
      </c>
      <c r="AE122" s="20" t="str">
        <f>""</f>
        <v/>
      </c>
      <c r="AF122" t="s">
        <v>584</v>
      </c>
      <c r="AG122" s="20" t="str">
        <f>""</f>
        <v/>
      </c>
      <c r="AH122" s="35" t="str">
        <f>IF(NOT(ISERROR(MATCH("Selvfinansieret",B109,0))),"",IF(NOT(ISERROR(MATCH(B109,{"ABER"},0))),AE122,IF(NOT(ISERROR(MATCH(B109,{"GBER"},0))),AF122,IF(NOT(ISERROR(MATCH(B109,{"FIBER"},0))),AG122,IF(NOT(ISERROR(MATCH(B109,{"Ej statsstøtte"},0))),AD122,"")))))</f>
        <v/>
      </c>
      <c r="AI122" s="6" t="s">
        <v>598</v>
      </c>
    </row>
    <row r="123" spans="1:36" ht="15">
      <c r="A123" s="277" t="s">
        <v>559</v>
      </c>
      <c r="B123" s="280">
        <f>B122</f>
        <v>0</v>
      </c>
      <c r="C123" s="279"/>
      <c r="D123" s="279"/>
      <c r="E123" s="280">
        <f>SUM(B113+B114+B115+B116-B117-B118+B119)</f>
        <v>0</v>
      </c>
      <c r="F123" s="38"/>
      <c r="P123" s="8"/>
      <c r="R123"/>
      <c r="S123"/>
      <c r="T123"/>
      <c r="U123"/>
      <c r="W123"/>
      <c r="Y123" s="35"/>
      <c r="Z123" s="35"/>
      <c r="AA123" s="15"/>
      <c r="AB123" s="34"/>
      <c r="AC123" s="6"/>
      <c r="AD123" t="s">
        <v>581</v>
      </c>
      <c r="AE123" t="str">
        <f>""</f>
        <v/>
      </c>
      <c r="AF123" s="20" t="s">
        <v>599</v>
      </c>
      <c r="AG123" s="20" t="str">
        <f>""</f>
        <v/>
      </c>
      <c r="AH123" s="35" t="str">
        <f>IF(NOT(ISERROR(MATCH("Selvfinansieret",B109,0))),"",IF(NOT(ISERROR(MATCH(B109,{"ABER"},0))),AE123,IF(NOT(ISERROR(MATCH(B109,{"GBER"},0))),AF123,IF(NOT(ISERROR(MATCH(B109,{"FIBER"},0))),AG123,IF(NOT(ISERROR(MATCH(B109,{"Ej statsstøtte"},0))),AD123,"")))))</f>
        <v/>
      </c>
      <c r="AI123" t="s">
        <v>600</v>
      </c>
    </row>
    <row r="124" spans="1:36" ht="15">
      <c r="A124" s="281"/>
      <c r="B124" s="282"/>
      <c r="C124" s="282"/>
      <c r="D124" s="282"/>
      <c r="E124" s="283"/>
      <c r="F124" s="30"/>
      <c r="P124" s="8"/>
      <c r="R124"/>
      <c r="S124"/>
      <c r="T124"/>
      <c r="U124"/>
      <c r="W124"/>
      <c r="Y124" s="35"/>
      <c r="Z124" s="35"/>
      <c r="AA124" s="35"/>
      <c r="AD124" t="s">
        <v>586</v>
      </c>
      <c r="AE124" t="str">
        <f>""</f>
        <v/>
      </c>
      <c r="AF124" t="str">
        <f>""</f>
        <v/>
      </c>
      <c r="AG124" s="20" t="str">
        <f>""</f>
        <v/>
      </c>
      <c r="AH124" s="35" t="str">
        <f>IF(NOT(ISERROR(MATCH("Selvfinansieret",B109,0))),"",IF(NOT(ISERROR(MATCH(B109,{"ABER"},0))),AE124,IF(NOT(ISERROR(MATCH(B109,{"GBER"},0))),AF124,IF(NOT(ISERROR(MATCH(B109,{"FIBER"},0))),AG124,IF(NOT(ISERROR(MATCH(B109,{"Ej statsstøtte"},0))),AD124,"")))))</f>
        <v/>
      </c>
    </row>
    <row r="125" spans="1:36" ht="15">
      <c r="A125" s="284"/>
      <c r="B125" s="285"/>
      <c r="C125" s="285"/>
      <c r="D125" s="285"/>
      <c r="E125" s="286" t="s">
        <v>601</v>
      </c>
      <c r="F125" s="287" t="str">
        <f>F110</f>
        <v/>
      </c>
      <c r="G125" s="30"/>
      <c r="Q125" s="8"/>
      <c r="R125"/>
      <c r="S125"/>
      <c r="T125"/>
      <c r="U125"/>
      <c r="W125"/>
      <c r="Z125" s="35"/>
    </row>
    <row r="126" spans="1:36" ht="30">
      <c r="A126" s="284"/>
      <c r="B126" s="285"/>
      <c r="C126" s="285"/>
      <c r="D126" s="285"/>
      <c r="E126" s="288" t="s">
        <v>602</v>
      </c>
      <c r="F126" s="287" t="str">
        <f>IFERROR(B122/E122,"")</f>
        <v/>
      </c>
      <c r="G126" s="30"/>
      <c r="Q126" s="8"/>
      <c r="R126"/>
      <c r="S126"/>
      <c r="T126"/>
      <c r="U126"/>
      <c r="W126"/>
      <c r="Z126" s="35"/>
    </row>
    <row r="127" spans="1:36" ht="15">
      <c r="A127" s="2"/>
      <c r="B127" s="3"/>
      <c r="C127" s="3"/>
      <c r="D127" s="3"/>
      <c r="E127" s="4" t="s">
        <v>603</v>
      </c>
      <c r="F127" s="24">
        <f>IF(NOT(ISERROR(MATCH("Ej statsstøtte",B109,0))),0,IFERROR(E121/E120,0))</f>
        <v>0</v>
      </c>
      <c r="G127" s="289"/>
      <c r="R127"/>
      <c r="S127"/>
      <c r="T127"/>
      <c r="U127"/>
      <c r="W127"/>
    </row>
    <row r="128" spans="1:36" ht="15">
      <c r="A128" s="13" t="s">
        <v>604</v>
      </c>
      <c r="B128" s="14">
        <f>IFERROR(E122/$E$15,0)</f>
        <v>0</v>
      </c>
      <c r="C128" s="3"/>
      <c r="D128" s="3"/>
      <c r="E128" s="8" t="s">
        <v>605</v>
      </c>
      <c r="F128" s="24">
        <f>IFERROR(E121/E113,0)</f>
        <v>0</v>
      </c>
      <c r="R128"/>
      <c r="S128"/>
      <c r="T128"/>
      <c r="U128"/>
      <c r="W128"/>
    </row>
    <row r="129" spans="1:36" ht="15">
      <c r="A129" s="290"/>
      <c r="B129" s="291"/>
      <c r="E129" s="8"/>
      <c r="R129"/>
      <c r="S129"/>
      <c r="T129"/>
      <c r="U129"/>
      <c r="W129"/>
    </row>
    <row r="130" spans="1:36" ht="15">
      <c r="A130" s="1" t="s">
        <v>560</v>
      </c>
      <c r="B130" s="72"/>
      <c r="C130" s="35" t="s">
        <v>147</v>
      </c>
      <c r="D130" s="35"/>
      <c r="E130" s="1" t="s">
        <v>563</v>
      </c>
      <c r="F130" s="264"/>
      <c r="G130" s="35"/>
      <c r="H130" s="43"/>
      <c r="I130" s="44"/>
      <c r="J130" s="35"/>
      <c r="K130" s="35"/>
      <c r="L130" s="35"/>
      <c r="M130" s="35"/>
      <c r="R130" s="11"/>
      <c r="S130" s="16"/>
      <c r="T130" s="34"/>
      <c r="W130"/>
      <c r="X130" s="19"/>
      <c r="AA130" s="35" t="str">
        <f>IF(NOT(ISERROR(MATCH("Selvfinansieret",B131,0))),"",IF(NOT(ISERROR(MATCH(B131,{"ABER"},0))),IF(X130=0,"",X130),IF(NOT(ISERROR(MATCH(B131,{"GEBER"},0))),IF(AG145=0,"",AG145),IF(NOT(ISERROR(MATCH(B131,{"FIBER"},0))),IF(Z130=0,"",Z130),""))))</f>
        <v/>
      </c>
      <c r="AF130" s="35"/>
    </row>
    <row r="131" spans="1:36" ht="15">
      <c r="A131" s="1" t="s">
        <v>564</v>
      </c>
      <c r="B131" s="265"/>
      <c r="C131" s="35"/>
      <c r="D131" s="35"/>
      <c r="E131" s="1" t="s">
        <v>97</v>
      </c>
      <c r="F131" s="265" t="str">
        <f>IF(ISBLANK($F$19),"Projektform skal vælges ved hovedansøger",$F$19)</f>
        <v>Samarbejde</v>
      </c>
      <c r="G131" s="35"/>
      <c r="H131" s="43"/>
      <c r="I131" s="44"/>
      <c r="J131" s="35"/>
      <c r="K131" s="35"/>
      <c r="L131" s="35"/>
      <c r="M131" s="35"/>
      <c r="R131" s="11"/>
      <c r="S131" s="16"/>
      <c r="T131" s="19"/>
      <c r="W131"/>
      <c r="X131" s="19"/>
      <c r="Y131" s="20"/>
      <c r="AA131" s="35"/>
      <c r="AF131" s="35"/>
    </row>
    <row r="132" spans="1:36" ht="30">
      <c r="A132" s="1" t="s">
        <v>566</v>
      </c>
      <c r="B132" s="265"/>
      <c r="C132" s="1"/>
      <c r="D132" s="1"/>
      <c r="E132" s="46" t="s">
        <v>148</v>
      </c>
      <c r="F132" s="47" t="str">
        <f>IFERROR(IF(NOT(ISERROR(MATCH(B131,{"ABER"},0))),INDEX(#REF!,MATCH(B132,#REF!,0),MATCH(AA134,#REF!,0)),IF(NOT(ISERROR(MATCH(B131,{"GBER"},0))),INDEX(#REF!,MATCH(B132,#REF!,0),MATCH(AA134,#REF!,0)),IF(NOT(ISERROR(MATCH(B131,{"FIBER"},0))),INDEX(#REF!,MATCH(B132,#REF!,0),MATCH(AA134,#REF!,0)),""))),"")</f>
        <v/>
      </c>
      <c r="G132" s="46" t="s">
        <v>569</v>
      </c>
      <c r="H132" s="59" t="s">
        <v>570</v>
      </c>
      <c r="I132" s="60"/>
      <c r="J132" s="109" t="s">
        <v>151</v>
      </c>
      <c r="K132" s="109"/>
      <c r="L132" s="35"/>
      <c r="M132" s="35"/>
      <c r="R132" s="12"/>
      <c r="S132" s="17"/>
      <c r="T132" s="19"/>
      <c r="W132"/>
      <c r="X132" s="37"/>
      <c r="AB132" s="19"/>
      <c r="AF132" s="35"/>
    </row>
    <row r="133" spans="1:36" ht="15">
      <c r="A133" s="1"/>
      <c r="B133" s="1"/>
      <c r="C133" s="1"/>
      <c r="D133" s="1"/>
      <c r="E133" s="46"/>
      <c r="F133" s="61" t="str">
        <f>IFERROR(IF(NOT(ISERROR(MATCH(B131,{"ABER"},0))),INDEX(#REF!,MATCH(B132,#REF!,0),MATCH(AA134,#REF!,0)),IF(NOT(ISERROR(MATCH(B131,{"GBER"},0))),INDEX(#REF!,MATCH(B132,#REF!,0),MATCH(AA134,#REF!,0)),IF(NOT(ISERROR(MATCH(B131,{"FIBER"},0))),INDEX(#REF!,MATCH(B132,#REF!,0),MATCH(AA134,#REF!,0)),""))),"")</f>
        <v/>
      </c>
      <c r="G133" s="109"/>
      <c r="H133" s="109" t="str">
        <f>IFERROR(IF(E144*(1-F133)-C145&lt;0,F133-((E144*F133+C145)-E144)/E144,""),"")</f>
        <v/>
      </c>
      <c r="I133" s="109" t="str">
        <f>IFERROR(IF(D145&lt;&gt;0,IF(D145=E144,0,IF(C145&gt;0,(F133-D145/E144)-H133,"HA")),IF(E144*(1-F133)-C145&lt;0,((F133-((E144*F133+C145+D145)-E144)/E144)),"")),"")</f>
        <v/>
      </c>
      <c r="J133" s="268" t="e">
        <f>I133-H134</f>
        <v>#VALUE!</v>
      </c>
      <c r="K133" s="109"/>
      <c r="L133" s="35"/>
      <c r="M133" s="35"/>
      <c r="R133" s="12"/>
      <c r="S133" s="17"/>
      <c r="T133" s="19"/>
      <c r="U133" s="6" t="s">
        <v>177</v>
      </c>
      <c r="V133" t="s">
        <v>178</v>
      </c>
      <c r="W133" s="35" t="s">
        <v>179</v>
      </c>
      <c r="X133" s="35" t="s">
        <v>180</v>
      </c>
      <c r="Y133" s="35" t="s">
        <v>181</v>
      </c>
      <c r="AA133" s="7" t="s">
        <v>144</v>
      </c>
      <c r="AB133" s="7" t="s">
        <v>97</v>
      </c>
    </row>
    <row r="134" spans="1:36" ht="15.75" thickBot="1">
      <c r="A134" s="269"/>
      <c r="B134" s="256" t="s">
        <v>547</v>
      </c>
      <c r="C134" s="256" t="s">
        <v>548</v>
      </c>
      <c r="D134" s="256" t="s">
        <v>549</v>
      </c>
      <c r="E134" s="256" t="s">
        <v>550</v>
      </c>
      <c r="F134" s="256" t="s">
        <v>551</v>
      </c>
      <c r="G134" s="35"/>
      <c r="H134" s="268" t="e">
        <f>(F133-D145/E144)</f>
        <v>#VALUE!</v>
      </c>
      <c r="I134" s="109"/>
      <c r="J134" s="35"/>
      <c r="K134" s="109"/>
      <c r="L134" s="35"/>
      <c r="M134" s="35"/>
      <c r="Q134" s="7"/>
      <c r="R134" s="18"/>
      <c r="S134" s="6"/>
      <c r="U134"/>
      <c r="W134" s="35"/>
      <c r="X134" s="35"/>
      <c r="Z134" s="19"/>
      <c r="AA134" s="6" t="str">
        <f>CONCATENATE(F130," - ",AB134)</f>
        <v xml:space="preserve"> - Samarbejde</v>
      </c>
      <c r="AB134" t="str">
        <f>F131</f>
        <v>Samarbejde</v>
      </c>
    </row>
    <row r="135" spans="1:36" ht="15">
      <c r="A135" t="s">
        <v>552</v>
      </c>
      <c r="B135" s="39">
        <f>IFERROR(IF(E135=0,0,Y135),0)</f>
        <v>0</v>
      </c>
      <c r="C135" s="39">
        <f t="shared" ref="C135:C141" si="12">IFERROR(E135-B135,0)</f>
        <v>0</v>
      </c>
      <c r="D135" s="39"/>
      <c r="E135" s="292"/>
      <c r="F135" s="272"/>
      <c r="G135" s="846" t="s">
        <v>572</v>
      </c>
      <c r="H135" s="847"/>
      <c r="I135" s="847"/>
      <c r="J135" s="847"/>
      <c r="K135" s="847"/>
      <c r="L135" s="847"/>
      <c r="M135" s="847"/>
      <c r="N135" s="847"/>
      <c r="O135" s="848"/>
      <c r="Q135" s="9"/>
      <c r="R135" s="15"/>
      <c r="S135" s="6"/>
      <c r="U135" s="6" t="e">
        <f>((F133-((E144*F133+C145)-E144)/E144))*E135</f>
        <v>#VALUE!</v>
      </c>
      <c r="V135" t="e">
        <f>H134*E135</f>
        <v>#VALUE!</v>
      </c>
      <c r="W135">
        <f>IFERROR(IF(E135=0,0,E135*H133),0)</f>
        <v>0</v>
      </c>
      <c r="X135" s="35">
        <f>IF(E135=0,0,E135*F132)</f>
        <v>0</v>
      </c>
      <c r="Y135" s="35">
        <f>IF(NOT(ISERROR(MATCH("Selvfinansieret",B131,0))),0,IF(OR(NOT(ISERROR(MATCH("Ej statsstøtte",B131,0))),NOT(ISERROR(MATCH(B131,AI141:AI143,0)))),E135,IF(AND(D145=0,C145=0),X135,IF(AND(D145&gt;0,C145=0),V135,IF(AND(D145&gt;0,C145&gt;0,V135=0),0,IF(AND(W135&lt;&gt;0,W135&lt;V135),W135,V135))))))</f>
        <v>0</v>
      </c>
      <c r="AA135" s="6"/>
      <c r="AB135" s="6"/>
      <c r="AE135" s="855" t="s">
        <v>573</v>
      </c>
      <c r="AF135" s="855"/>
      <c r="AG135" s="855"/>
    </row>
    <row r="136" spans="1:36" ht="15">
      <c r="A136" t="s">
        <v>553</v>
      </c>
      <c r="B136" s="39">
        <f t="shared" ref="B136:B141" si="13">IFERROR(IF(E136=0,0,Y136),0)</f>
        <v>0</v>
      </c>
      <c r="C136" s="39">
        <f t="shared" si="12"/>
        <v>0</v>
      </c>
      <c r="D136" s="39"/>
      <c r="E136" s="292"/>
      <c r="F136" s="21"/>
      <c r="G136" s="849"/>
      <c r="H136" s="850"/>
      <c r="I136" s="850"/>
      <c r="J136" s="850"/>
      <c r="K136" s="850"/>
      <c r="L136" s="850"/>
      <c r="M136" s="850"/>
      <c r="N136" s="850"/>
      <c r="O136" s="851"/>
      <c r="Q136" s="15"/>
      <c r="R136" s="15"/>
      <c r="S136" s="5"/>
      <c r="U136" s="6" t="e">
        <f>((F133-((E144*F133+C145+D145)-E144)/E144))*E136</f>
        <v>#VALUE!</v>
      </c>
      <c r="V136" t="e">
        <f>H134*E136</f>
        <v>#VALUE!</v>
      </c>
      <c r="W136">
        <f>IFERROR(IF(E136=0,0,E136*H133),0)</f>
        <v>0</v>
      </c>
      <c r="X136" s="35">
        <f>IF(E136=0,0,E136*F132)</f>
        <v>0</v>
      </c>
      <c r="Y136" s="35">
        <f>IF(NOT(ISERROR(MATCH("Selvfinansieret",B132,0))),0,IF(OR(NOT(ISERROR(MATCH("Ej statsstøtte",B132,0))),NOT(ISERROR(MATCH(B132,AI142:AI144,0)))),E136,IF(AND(D145=0,C145=0),X136,IF(AND(D145&gt;0,C145=0),V136,IF(AND(D145&gt;0,C145&gt;0,V136=0),0,IF(AND(W136&lt;&gt;0,W136&lt;V136),W136,V136))))))</f>
        <v>0</v>
      </c>
      <c r="AA136" s="6"/>
      <c r="AB136" s="6"/>
    </row>
    <row r="137" spans="1:36" ht="15">
      <c r="A137" t="s">
        <v>554</v>
      </c>
      <c r="B137" s="39">
        <f t="shared" si="13"/>
        <v>0</v>
      </c>
      <c r="C137" s="39">
        <f t="shared" si="12"/>
        <v>0</v>
      </c>
      <c r="D137" s="39"/>
      <c r="E137" s="292"/>
      <c r="F137" s="21"/>
      <c r="G137" s="849"/>
      <c r="H137" s="850"/>
      <c r="I137" s="850"/>
      <c r="J137" s="850"/>
      <c r="K137" s="850"/>
      <c r="L137" s="850"/>
      <c r="M137" s="850"/>
      <c r="N137" s="850"/>
      <c r="O137" s="851"/>
      <c r="Q137" s="15"/>
      <c r="R137" s="15"/>
      <c r="S137" s="5"/>
      <c r="U137" s="6" t="e">
        <f>((F133-((E144*F133+C145+D145)-E144)/E144))*E137</f>
        <v>#VALUE!</v>
      </c>
      <c r="V137" t="e">
        <f>H134*E137</f>
        <v>#VALUE!</v>
      </c>
      <c r="W137">
        <f>IFERROR(IF(E137=0,0,E137*H133),0)</f>
        <v>0</v>
      </c>
      <c r="X137" s="35">
        <f>IF(E137=0,0,E137*F132)</f>
        <v>0</v>
      </c>
      <c r="Y137" s="35">
        <f>IF(NOT(ISERROR(MATCH("Selvfinansieret",B133,0))),0,IF(OR(NOT(ISERROR(MATCH("Ej statsstøtte",B133,0))),NOT(ISERROR(MATCH(B133,AI143:AI145,0)))),E137,IF(AND(D145=0,C145=0),X137,IF(AND(D145&gt;0,C145=0),V137,IF(AND(D145&gt;0,C145&gt;0,V137=0),0,IF(AND(W137&lt;&gt;0,W137&lt;V137),W137,V137))))))</f>
        <v>0</v>
      </c>
      <c r="AA137" s="6"/>
      <c r="AB137" s="6"/>
      <c r="AD137" s="8" t="s">
        <v>574</v>
      </c>
      <c r="AE137" s="8" t="s">
        <v>575</v>
      </c>
      <c r="AF137" s="8" t="s">
        <v>565</v>
      </c>
      <c r="AG137" s="8" t="s">
        <v>576</v>
      </c>
      <c r="AH137" s="8" t="s">
        <v>98</v>
      </c>
      <c r="AI137" s="8" t="s">
        <v>577</v>
      </c>
      <c r="AJ137" s="8" t="s">
        <v>578</v>
      </c>
    </row>
    <row r="138" spans="1:36" ht="15">
      <c r="A138" t="s">
        <v>555</v>
      </c>
      <c r="B138" s="39">
        <f t="shared" si="13"/>
        <v>0</v>
      </c>
      <c r="C138" s="39">
        <f t="shared" si="12"/>
        <v>0</v>
      </c>
      <c r="D138" s="39"/>
      <c r="E138" s="292"/>
      <c r="F138" s="21"/>
      <c r="G138" s="849"/>
      <c r="H138" s="850"/>
      <c r="I138" s="850"/>
      <c r="J138" s="850"/>
      <c r="K138" s="850"/>
      <c r="L138" s="850"/>
      <c r="M138" s="850"/>
      <c r="N138" s="850"/>
      <c r="O138" s="851"/>
      <c r="P138" s="35"/>
      <c r="Q138" s="15"/>
      <c r="R138" s="15"/>
      <c r="S138" s="5"/>
      <c r="U138" s="6" t="e">
        <f>((F133-((E144*F133+C145+D145)-E144)/E144))*E138</f>
        <v>#VALUE!</v>
      </c>
      <c r="V138" t="e">
        <f>H134*E138</f>
        <v>#VALUE!</v>
      </c>
      <c r="W138">
        <f>IFERROR(IF(E138=0,0,E138*H133),0)</f>
        <v>0</v>
      </c>
      <c r="X138" s="35">
        <f>IF(E138=0,0,E138*F132)</f>
        <v>0</v>
      </c>
      <c r="Y138" s="35">
        <f>IF(NOT(ISERROR(MATCH("Selvfinansieret",B134,0))),0,IF(OR(NOT(ISERROR(MATCH("Ej statsstøtte",B134,0))),NOT(ISERROR(MATCH(B134,AI144:AI146,0)))),E138,IF(AND(D145=0,C145=0),X138,IF(AND(D145&gt;0,C145=0),V138,IF(AND(D145&gt;0,C145&gt;0,V138=0),0,IF(AND(W138&lt;&gt;0,W138&lt;V138),W138,V138))))))</f>
        <v>0</v>
      </c>
      <c r="AA138" t="s">
        <v>101</v>
      </c>
      <c r="AB138" t="s">
        <v>102</v>
      </c>
      <c r="AD138" t="s">
        <v>579</v>
      </c>
      <c r="AE138" t="s">
        <v>579</v>
      </c>
      <c r="AF138" t="s">
        <v>580</v>
      </c>
      <c r="AG138" s="32" t="s">
        <v>581</v>
      </c>
      <c r="AH138" s="35" t="str">
        <f>IF(NOT(ISERROR(MATCH("Selvfinansieret",B131,0))),"",IF(NOT(ISERROR(MATCH(B131,{"ABER"},0))),AE138,IF(NOT(ISERROR(MATCH(B131,{"GBER"},0))),AF138,IF(NOT(ISERROR(MATCH(B131,{"FIBER"},0))),AG138,IF(NOT(ISERROR(MATCH(B131,{"Ej statsstøtte"},0))),AD138,"")))))</f>
        <v/>
      </c>
      <c r="AI138" s="33" t="s">
        <v>575</v>
      </c>
    </row>
    <row r="139" spans="1:36" ht="15">
      <c r="A139" t="s">
        <v>556</v>
      </c>
      <c r="B139" s="39">
        <f t="shared" si="13"/>
        <v>0</v>
      </c>
      <c r="C139" s="39">
        <f t="shared" si="12"/>
        <v>0</v>
      </c>
      <c r="D139" s="39"/>
      <c r="E139" s="292"/>
      <c r="F139" s="21"/>
      <c r="G139" s="849"/>
      <c r="H139" s="850"/>
      <c r="I139" s="850"/>
      <c r="J139" s="850"/>
      <c r="K139" s="850"/>
      <c r="L139" s="850"/>
      <c r="M139" s="850"/>
      <c r="N139" s="850"/>
      <c r="O139" s="851"/>
      <c r="P139" s="35"/>
      <c r="Q139" s="15"/>
      <c r="R139" s="15"/>
      <c r="S139" s="5"/>
      <c r="U139" s="6" t="e">
        <f>((F133-((E144*F133+C145+D145)-E144)/E144))*E139</f>
        <v>#VALUE!</v>
      </c>
      <c r="V139" t="e">
        <f>H134*E139</f>
        <v>#VALUE!</v>
      </c>
      <c r="W139">
        <f>IFERROR(IF(E139=0,0,E139*H133),0)</f>
        <v>0</v>
      </c>
      <c r="X139" s="35">
        <f>IF(E139=0,0,E139*F132)</f>
        <v>0</v>
      </c>
      <c r="Y139" s="35">
        <f>IF(NOT(ISERROR(MATCH("Selvfinansieret",B135,0))),0,IF(OR(NOT(ISERROR(MATCH("Ej statsstøtte",B135,0))),NOT(ISERROR(MATCH(B135,AI145:AI147,0)))),E139,IF(AND(D145=0,C145=0),X139,IF(AND(D145&gt;0,C145=0),V139,IF(AND(D145&gt;0,C145&gt;0,V139=0),0,IF(AND(W139&lt;&gt;0,W139&lt;V139),W139,V139))))))</f>
        <v>0</v>
      </c>
      <c r="AA139" t="s">
        <v>105</v>
      </c>
      <c r="AB139" t="s">
        <v>106</v>
      </c>
      <c r="AD139" t="s">
        <v>582</v>
      </c>
      <c r="AE139" t="s">
        <v>582</v>
      </c>
      <c r="AF139" t="s">
        <v>583</v>
      </c>
      <c r="AG139" s="32" t="s">
        <v>584</v>
      </c>
      <c r="AH139" s="35" t="str">
        <f>IF(NOT(ISERROR(MATCH("Selvfinansieret",B131,0))),"",IF(NOT(ISERROR(MATCH(B131,{"ABER"},0))),AE139,IF(NOT(ISERROR(MATCH(B131,{"GBER"},0))),AF139,IF(NOT(ISERROR(MATCH(B131,{"FIBER"},0))),AG139,IF(NOT(ISERROR(MATCH(B131,{"Ej statsstøtte"},0))),AD139,"")))))</f>
        <v/>
      </c>
      <c r="AI139" s="34" t="s">
        <v>565</v>
      </c>
    </row>
    <row r="140" spans="1:36" ht="17.25" customHeight="1">
      <c r="A140" t="s">
        <v>557</v>
      </c>
      <c r="B140" s="39">
        <f t="shared" si="13"/>
        <v>0</v>
      </c>
      <c r="C140" s="39">
        <f t="shared" si="12"/>
        <v>0</v>
      </c>
      <c r="D140" s="39"/>
      <c r="E140" s="292"/>
      <c r="F140" s="21"/>
      <c r="G140" s="849"/>
      <c r="H140" s="850"/>
      <c r="I140" s="850"/>
      <c r="J140" s="850"/>
      <c r="K140" s="850"/>
      <c r="L140" s="850"/>
      <c r="M140" s="850"/>
      <c r="N140" s="850"/>
      <c r="O140" s="851"/>
      <c r="Q140" s="15"/>
      <c r="R140" s="15"/>
      <c r="S140" s="5"/>
      <c r="U140" s="6" t="e">
        <f>((F133-((E144*F133+C145+D145)-E144)/E144))*E140</f>
        <v>#VALUE!</v>
      </c>
      <c r="V140" t="e">
        <f>H134*E140</f>
        <v>#VALUE!</v>
      </c>
      <c r="W140">
        <f>IFERROR(IF(E140=0,0,E140*H133),0)</f>
        <v>0</v>
      </c>
      <c r="X140" s="35">
        <f>IF(E140=0,0,E140*F132)</f>
        <v>0</v>
      </c>
      <c r="Y140" s="35">
        <f>IF(NOT(ISERROR(MATCH("Selvfinansieret",B136,0))),0,IF(OR(NOT(ISERROR(MATCH("Ej statsstøtte",B136,0))),NOT(ISERROR(MATCH(B136,AI146:AI148,0)))),E140,IF(AND(D145=0,C145=0),X140,IF(AND(D145&gt;0,C145=0),V140,IF(AND(D145&gt;0,C145&gt;0,V140=0),0,IF(AND(W140&lt;&gt;0,W140&lt;V140),W140,V140))))))</f>
        <v>0</v>
      </c>
      <c r="Z140" s="35"/>
      <c r="AA140" t="s">
        <v>585</v>
      </c>
      <c r="AD140" t="s">
        <v>584</v>
      </c>
      <c r="AE140" t="s">
        <v>584</v>
      </c>
      <c r="AF140" t="s">
        <v>567</v>
      </c>
      <c r="AG140" s="55" t="s">
        <v>586</v>
      </c>
      <c r="AH140" s="35" t="str">
        <f>IF(NOT(ISERROR(MATCH("Selvfinansieret",B131,0))),"",IF(NOT(ISERROR(MATCH(B131,{"ABER"},0))),AE140,IF(NOT(ISERROR(MATCH(B131,{"GBER"},0))),AF140,IF(NOT(ISERROR(MATCH(B131,{"FIBER"},0))),AG140,IF(NOT(ISERROR(MATCH(B131,{"Ej statsstøtte"},0))),AD140,"")))))</f>
        <v/>
      </c>
      <c r="AI140" s="34" t="s">
        <v>576</v>
      </c>
    </row>
    <row r="141" spans="1:36" ht="15.75" thickBot="1">
      <c r="A141" s="240" t="s">
        <v>57</v>
      </c>
      <c r="B141" s="39">
        <f t="shared" si="13"/>
        <v>0</v>
      </c>
      <c r="C141" s="39">
        <f t="shared" si="12"/>
        <v>0</v>
      </c>
      <c r="D141" s="39"/>
      <c r="E141" s="293"/>
      <c r="F141" s="21"/>
      <c r="G141" s="849"/>
      <c r="H141" s="850"/>
      <c r="I141" s="850"/>
      <c r="J141" s="850"/>
      <c r="K141" s="850"/>
      <c r="L141" s="850"/>
      <c r="M141" s="850"/>
      <c r="N141" s="850"/>
      <c r="O141" s="851"/>
      <c r="Q141" s="15"/>
      <c r="R141" s="15"/>
      <c r="S141" s="5"/>
      <c r="U141" s="6" t="e">
        <f>((F133-((E144*F133+C145+D145)-E144)/E144))*E141</f>
        <v>#VALUE!</v>
      </c>
      <c r="V141" t="e">
        <f>H134*E141</f>
        <v>#VALUE!</v>
      </c>
      <c r="W141">
        <f>IFERROR(IF(E141=0,0,E141*H133),0)</f>
        <v>0</v>
      </c>
      <c r="X141" s="35">
        <f>IF(E141=0,0,E141*F132)</f>
        <v>0</v>
      </c>
      <c r="Y141" s="35">
        <f>IF(NOT(ISERROR(MATCH("Selvfinansieret",B137,0))),0,IF(OR(NOT(ISERROR(MATCH("Ej statsstøtte",B137,0))),NOT(ISERROR(MATCH(B137,AI147:AI149,0)))),E141,IF(AND(D145=0,C145=0),X141,IF(AND(D145&gt;0,C145=0),V141,IF(AND(D145&gt;0,C145&gt;0,V141=0),0,IF(AND(W141&lt;&gt;0,W141&lt;V141),W141,V141))))))</f>
        <v>0</v>
      </c>
      <c r="Z141" s="35"/>
      <c r="AA141" t="s">
        <v>587</v>
      </c>
      <c r="AD141" t="s">
        <v>588</v>
      </c>
      <c r="AE141" t="s">
        <v>588</v>
      </c>
      <c r="AF141" t="s">
        <v>589</v>
      </c>
      <c r="AG141" s="20" t="str">
        <f>""</f>
        <v/>
      </c>
      <c r="AH141" s="35" t="str">
        <f>IF(NOT(ISERROR(MATCH("Selvfinansieret",B131,0))),"",IF(NOT(ISERROR(MATCH(B131,{"ABER"},0))),AE141,IF(NOT(ISERROR(MATCH(B131,{"GBER"},0))),AF141,IF(NOT(ISERROR(MATCH(B131,{"FIBER"},0))),AG141,IF(NOT(ISERROR(MATCH(B131,{"Ej statsstøtte"},0))),AD141,"")))))</f>
        <v/>
      </c>
      <c r="AI141" s="19" t="s">
        <v>590</v>
      </c>
    </row>
    <row r="142" spans="1:36" ht="15">
      <c r="A142" s="142" t="s">
        <v>558</v>
      </c>
      <c r="B142" s="40">
        <f>SUM(B135+B136+B137+B138-B139-B140+B141)</f>
        <v>0</v>
      </c>
      <c r="C142" s="40">
        <f>SUM(C135+C136+C137+C138-C139-C140+C141)</f>
        <v>0</v>
      </c>
      <c r="D142" s="40"/>
      <c r="E142" s="40">
        <f>SUM(B142:C142)</f>
        <v>0</v>
      </c>
      <c r="F142" s="23"/>
      <c r="G142" s="849"/>
      <c r="H142" s="850"/>
      <c r="I142" s="850"/>
      <c r="J142" s="850"/>
      <c r="K142" s="850"/>
      <c r="L142" s="850"/>
      <c r="M142" s="850"/>
      <c r="N142" s="850"/>
      <c r="O142" s="851"/>
      <c r="P142" s="8"/>
      <c r="R142"/>
      <c r="S142"/>
      <c r="T142"/>
      <c r="U142" s="6" t="e">
        <f>((F133-((E144*F133+C145+D145)-E144)/E144))*E142</f>
        <v>#VALUE!</v>
      </c>
      <c r="V142" t="e">
        <f>H134*E142</f>
        <v>#VALUE!</v>
      </c>
      <c r="W142">
        <f>IFERROR(IF(E142=0,0,E142*H133),0)</f>
        <v>0</v>
      </c>
      <c r="X142" s="35">
        <f>IF(E142=0,0,E142*F132)</f>
        <v>0</v>
      </c>
      <c r="Y142" s="35">
        <f>IF(NOT(ISERROR(MATCH("Selvfinansieret",B138,0))),0,IF(OR(NOT(ISERROR(MATCH("Ej statsstøtte",B138,0))),NOT(ISERROR(MATCH(B138,AI148:AI150,0)))),E142,IF(AND(D145=0,C145=0),X142,IF(AND(D145&gt;0,C145=0),V142,IF(AND(D145&gt;0,C145&gt;0,V142=0),0,IF(AND(W142&lt;&gt;0,W142&lt;V142),W142,V142))))))</f>
        <v>0</v>
      </c>
      <c r="Z142" s="35"/>
      <c r="AA142" t="s">
        <v>591</v>
      </c>
      <c r="AD142" t="s">
        <v>592</v>
      </c>
      <c r="AE142" t="s">
        <v>593</v>
      </c>
      <c r="AF142" t="s">
        <v>594</v>
      </c>
      <c r="AG142" s="20" t="str">
        <f>""</f>
        <v/>
      </c>
      <c r="AH142" s="35" t="str">
        <f>IF(NOT(ISERROR(MATCH("Selvfinansieret",B131,0))),"",IF(NOT(ISERROR(MATCH(B131,{"ABER"},0))),AE142,IF(NOT(ISERROR(MATCH(B131,{"GBER"},0))),AF142,IF(NOT(ISERROR(MATCH(B131,{"FIBER"},0))),AG142,IF(NOT(ISERROR(MATCH(B131,{"Ej statsstøtte"},0))),AD142,"")))))</f>
        <v/>
      </c>
      <c r="AI142" s="19" t="s">
        <v>595</v>
      </c>
    </row>
    <row r="143" spans="1:36" ht="15.75" thickBot="1">
      <c r="A143" s="274" t="s">
        <v>121</v>
      </c>
      <c r="B143" s="41">
        <f>IFERROR(IF(E143=0,0,Y143),0)</f>
        <v>0</v>
      </c>
      <c r="C143" s="39">
        <f>IFERROR(E143-B143,0)</f>
        <v>0</v>
      </c>
      <c r="D143" s="39"/>
      <c r="E143" s="293"/>
      <c r="F143" s="22"/>
      <c r="G143" s="849"/>
      <c r="H143" s="850"/>
      <c r="I143" s="850"/>
      <c r="J143" s="850"/>
      <c r="K143" s="850"/>
      <c r="L143" s="850"/>
      <c r="M143" s="850"/>
      <c r="N143" s="850"/>
      <c r="O143" s="851"/>
      <c r="R143"/>
      <c r="S143"/>
      <c r="T143"/>
      <c r="U143" s="6" t="e">
        <f>((F133-((E144*F133+C145+D145)-E144)/E144))*E143</f>
        <v>#VALUE!</v>
      </c>
      <c r="V143" t="e">
        <f>H134*E143</f>
        <v>#VALUE!</v>
      </c>
      <c r="W143">
        <f>IFERROR(IF(E143=0,0,E143*H133),0)</f>
        <v>0</v>
      </c>
      <c r="X143" s="35">
        <f>IF(E143=0,0,E143*F132)</f>
        <v>0</v>
      </c>
      <c r="Y143" s="35">
        <f>IF(NOT(ISERROR(MATCH("Selvfinansieret",B139,0))),0,IF(OR(NOT(ISERROR(MATCH("Ej statsstøtte",B139,0))),NOT(ISERROR(MATCH(B139,AI149:AI151,0)))),E143,IF(AND(D145=0,C145=0),X143,IF(AND(D145&gt;0,C145=0),V143,IF(AND(D145&gt;0,C145&gt;0,V143=0),0,IF(AND(W143&lt;&gt;0,W143&lt;V143),W143,V143))))))</f>
        <v>0</v>
      </c>
      <c r="Z143" s="35"/>
      <c r="AA143" s="6"/>
      <c r="AB143" s="6"/>
      <c r="AD143" t="s">
        <v>593</v>
      </c>
      <c r="AE143" t="s">
        <v>596</v>
      </c>
      <c r="AF143" t="s">
        <v>592</v>
      </c>
      <c r="AG143" s="20" t="str">
        <f>""</f>
        <v/>
      </c>
      <c r="AH143" s="35" t="str">
        <f>IF(NOT(ISERROR(MATCH("Selvfinansieret",B131,0))),"",IF(NOT(ISERROR(MATCH(B131,{"ABER"},0))),AE143,IF(NOT(ISERROR(MATCH(B131,{"GBER"},0))),AF143,IF(NOT(ISERROR(MATCH(B131,{"FIBER"},0))),AG143,IF(NOT(ISERROR(MATCH(B131,{"Ej statsstøtte"},0))),AD143,"")))))</f>
        <v/>
      </c>
      <c r="AI143" s="19" t="s">
        <v>597</v>
      </c>
    </row>
    <row r="144" spans="1:36" ht="15.75" thickBot="1">
      <c r="A144" s="275" t="s">
        <v>550</v>
      </c>
      <c r="B144" s="58">
        <f>IF(B142+B143&lt;=0,0,B142+B143)</f>
        <v>0</v>
      </c>
      <c r="C144" s="58">
        <f>IF(C142+C143-C145&lt;=0,0,C142+C143-C145)</f>
        <v>0</v>
      </c>
      <c r="D144" s="42"/>
      <c r="E144" s="276">
        <f>SUM(E135+E136+E137+E138-E139-E140+E141)+E143</f>
        <v>0</v>
      </c>
      <c r="F144" s="105"/>
      <c r="G144" s="852"/>
      <c r="H144" s="853"/>
      <c r="I144" s="853"/>
      <c r="J144" s="853"/>
      <c r="K144" s="853"/>
      <c r="L144" s="853"/>
      <c r="M144" s="853"/>
      <c r="N144" s="853"/>
      <c r="O144" s="854"/>
      <c r="P144" s="8"/>
      <c r="R144"/>
      <c r="S144"/>
      <c r="T144"/>
      <c r="U144" s="6" t="e">
        <f>((F133-((E144*F133+C145+D145)-E144)/E144))*E144</f>
        <v>#VALUE!</v>
      </c>
      <c r="V144" t="e">
        <f>H134*E144</f>
        <v>#VALUE!</v>
      </c>
      <c r="W144">
        <f>IFERROR(IF(E144=0,0,E144*H133),0)</f>
        <v>0</v>
      </c>
      <c r="Y144" s="35">
        <f>IF(NOT(ISERROR(MATCH("Selvfinansieret",B140,0))),0,IF(OR(NOT(ISERROR(MATCH("Ej statsstøtte",B140,0))),NOT(ISERROR(MATCH(B140,AI150:AI152,0)))),E144,IF(AND(D145=0,C145=0),X144,IF(AND(D145&gt;0,C145=0),V144,IF(AND(D145&gt;0,C145&gt;0,V144=0),0,IF(AND(W144&lt;&gt;0,W144&lt;V144),W144,V144))))))</f>
        <v>0</v>
      </c>
      <c r="Z144" s="35"/>
      <c r="AA144" s="33"/>
      <c r="AB144" s="33"/>
      <c r="AD144" t="s">
        <v>596</v>
      </c>
      <c r="AE144" s="20" t="str">
        <f>""</f>
        <v/>
      </c>
      <c r="AF144" t="s">
        <v>584</v>
      </c>
      <c r="AG144" s="20" t="str">
        <f>""</f>
        <v/>
      </c>
      <c r="AH144" s="35" t="str">
        <f>IF(NOT(ISERROR(MATCH("Selvfinansieret",B131,0))),"",IF(NOT(ISERROR(MATCH(B131,{"ABER"},0))),AE144,IF(NOT(ISERROR(MATCH(B131,{"GBER"},0))),AF144,IF(NOT(ISERROR(MATCH(B131,{"FIBER"},0))),AG144,IF(NOT(ISERROR(MATCH(B131,{"Ej statsstøtte"},0))),AD144,"")))))</f>
        <v/>
      </c>
      <c r="AI144" s="6" t="s">
        <v>598</v>
      </c>
    </row>
    <row r="145" spans="1:36" ht="15">
      <c r="A145" s="277" t="s">
        <v>559</v>
      </c>
      <c r="B145" s="280">
        <f>B144</f>
        <v>0</v>
      </c>
      <c r="C145" s="279"/>
      <c r="D145" s="279"/>
      <c r="E145" s="280">
        <f>SUM(B135+B136+B137+B138-B139-B140+B141)</f>
        <v>0</v>
      </c>
      <c r="F145" s="38"/>
      <c r="P145" s="8"/>
      <c r="R145"/>
      <c r="S145"/>
      <c r="T145"/>
      <c r="U145"/>
      <c r="W145"/>
      <c r="Y145" s="35"/>
      <c r="Z145" s="35"/>
      <c r="AA145" s="15"/>
      <c r="AB145" s="34"/>
      <c r="AC145" s="6"/>
      <c r="AD145" t="s">
        <v>581</v>
      </c>
      <c r="AE145" t="str">
        <f>""</f>
        <v/>
      </c>
      <c r="AF145" s="20" t="s">
        <v>599</v>
      </c>
      <c r="AG145" s="20" t="str">
        <f>""</f>
        <v/>
      </c>
      <c r="AH145" s="35" t="str">
        <f>IF(NOT(ISERROR(MATCH("Selvfinansieret",B131,0))),"",IF(NOT(ISERROR(MATCH(B131,{"ABER"},0))),AE145,IF(NOT(ISERROR(MATCH(B131,{"GBER"},0))),AF145,IF(NOT(ISERROR(MATCH(B131,{"FIBER"},0))),AG145,IF(NOT(ISERROR(MATCH(B131,{"Ej statsstøtte"},0))),AD145,"")))))</f>
        <v/>
      </c>
      <c r="AI145" t="s">
        <v>600</v>
      </c>
    </row>
    <row r="146" spans="1:36" ht="15">
      <c r="A146" s="281"/>
      <c r="B146" s="282"/>
      <c r="C146" s="282"/>
      <c r="D146" s="282"/>
      <c r="E146" s="283"/>
      <c r="F146" s="30"/>
      <c r="P146" s="8"/>
      <c r="R146"/>
      <c r="S146"/>
      <c r="T146"/>
      <c r="U146"/>
      <c r="W146"/>
      <c r="Y146" s="35"/>
      <c r="Z146" s="35"/>
      <c r="AA146" s="35"/>
      <c r="AD146" t="s">
        <v>586</v>
      </c>
      <c r="AE146" t="str">
        <f>""</f>
        <v/>
      </c>
      <c r="AF146" t="str">
        <f>""</f>
        <v/>
      </c>
      <c r="AG146" s="20" t="str">
        <f>""</f>
        <v/>
      </c>
      <c r="AH146" s="35" t="str">
        <f>IF(NOT(ISERROR(MATCH("Selvfinansieret",B131,0))),"",IF(NOT(ISERROR(MATCH(B131,{"ABER"},0))),AE146,IF(NOT(ISERROR(MATCH(B131,{"GBER"},0))),AF146,IF(NOT(ISERROR(MATCH(B131,{"FIBER"},0))),AG146,IF(NOT(ISERROR(MATCH(B131,{"Ej statsstøtte"},0))),AD146,"")))))</f>
        <v/>
      </c>
    </row>
    <row r="147" spans="1:36" ht="15">
      <c r="A147" s="284"/>
      <c r="B147" s="285"/>
      <c r="C147" s="285"/>
      <c r="D147" s="285"/>
      <c r="E147" s="286" t="s">
        <v>601</v>
      </c>
      <c r="F147" s="287" t="str">
        <f>F132</f>
        <v/>
      </c>
      <c r="G147" s="30"/>
      <c r="Q147" s="8"/>
      <c r="R147"/>
      <c r="S147"/>
      <c r="T147"/>
      <c r="U147"/>
      <c r="W147"/>
      <c r="Z147" s="35"/>
    </row>
    <row r="148" spans="1:36" ht="30">
      <c r="A148" s="284"/>
      <c r="B148" s="285"/>
      <c r="C148" s="285"/>
      <c r="D148" s="285"/>
      <c r="E148" s="288" t="s">
        <v>602</v>
      </c>
      <c r="F148" s="287" t="str">
        <f>IFERROR(B144/E144,"")</f>
        <v/>
      </c>
      <c r="G148" s="30"/>
      <c r="Q148" s="8"/>
      <c r="R148"/>
      <c r="S148"/>
      <c r="T148"/>
      <c r="U148"/>
      <c r="W148"/>
      <c r="Z148" s="35"/>
    </row>
    <row r="149" spans="1:36" ht="15">
      <c r="A149" s="2"/>
      <c r="B149" s="3"/>
      <c r="C149" s="3"/>
      <c r="D149" s="3"/>
      <c r="E149" s="4" t="s">
        <v>603</v>
      </c>
      <c r="F149" s="24">
        <f>IF(NOT(ISERROR(MATCH("Ej statsstøtte",B131,0))),0,IFERROR(E143/E142,0))</f>
        <v>0</v>
      </c>
      <c r="G149" s="289"/>
      <c r="R149"/>
      <c r="S149"/>
      <c r="T149"/>
      <c r="U149"/>
      <c r="W149"/>
    </row>
    <row r="150" spans="1:36" ht="15">
      <c r="A150" s="13" t="s">
        <v>604</v>
      </c>
      <c r="B150" s="14">
        <f>IFERROR(E144/$E$15,0)</f>
        <v>0</v>
      </c>
      <c r="C150" s="3"/>
      <c r="D150" s="3"/>
      <c r="E150" s="8" t="s">
        <v>605</v>
      </c>
      <c r="F150" s="24">
        <f>IFERROR(E143/E135,0)</f>
        <v>0</v>
      </c>
      <c r="R150"/>
      <c r="S150"/>
      <c r="T150"/>
      <c r="U150"/>
      <c r="W150"/>
    </row>
    <row r="151" spans="1:36" ht="15">
      <c r="A151" s="290"/>
      <c r="B151" s="291"/>
      <c r="E151" s="8"/>
      <c r="R151"/>
      <c r="S151"/>
      <c r="T151"/>
      <c r="U151"/>
      <c r="W151"/>
    </row>
    <row r="152" spans="1:36" ht="15">
      <c r="A152" s="1" t="s">
        <v>560</v>
      </c>
      <c r="B152" s="72"/>
      <c r="C152" s="35" t="s">
        <v>149</v>
      </c>
      <c r="D152" s="35"/>
      <c r="E152" s="1" t="s">
        <v>563</v>
      </c>
      <c r="F152" s="264"/>
      <c r="G152" s="35"/>
      <c r="H152" s="43"/>
      <c r="I152" s="44"/>
      <c r="J152" s="35"/>
      <c r="K152" s="35"/>
      <c r="L152" s="35"/>
      <c r="M152" s="35"/>
      <c r="R152" s="11"/>
      <c r="S152" s="16"/>
      <c r="T152" s="34"/>
      <c r="W152"/>
      <c r="X152" s="19"/>
      <c r="AA152" s="35" t="str">
        <f>IF(NOT(ISERROR(MATCH("Selvfinansieret",B153,0))),"",IF(NOT(ISERROR(MATCH(B153,{"ABER"},0))),IF(X152=0,"",X152),IF(NOT(ISERROR(MATCH(B153,{"GEBER"},0))),IF(AG167=0,"",AG167),IF(NOT(ISERROR(MATCH(B153,{"FIBER"},0))),IF(Z152=0,"",Z152),""))))</f>
        <v/>
      </c>
      <c r="AF152" s="35"/>
    </row>
    <row r="153" spans="1:36" ht="15">
      <c r="A153" s="1" t="s">
        <v>564</v>
      </c>
      <c r="B153" s="265"/>
      <c r="C153" s="35"/>
      <c r="D153" s="35"/>
      <c r="E153" s="1" t="s">
        <v>97</v>
      </c>
      <c r="F153" s="265" t="str">
        <f>IF(ISBLANK($F$19),"Projektform skal vælges ved hovedansøger",$F$19)</f>
        <v>Samarbejde</v>
      </c>
      <c r="G153" s="35"/>
      <c r="H153" s="43"/>
      <c r="I153" s="44"/>
      <c r="J153" s="35"/>
      <c r="K153" s="35"/>
      <c r="L153" s="35"/>
      <c r="M153" s="35"/>
      <c r="R153" s="11"/>
      <c r="S153" s="16"/>
      <c r="T153" s="19"/>
      <c r="W153"/>
      <c r="X153" s="19"/>
      <c r="Y153" s="20"/>
      <c r="AA153" s="35"/>
      <c r="AF153" s="35"/>
    </row>
    <row r="154" spans="1:36" ht="30">
      <c r="A154" s="1" t="s">
        <v>566</v>
      </c>
      <c r="B154" s="265"/>
      <c r="C154" s="1"/>
      <c r="D154" s="1"/>
      <c r="E154" s="46" t="s">
        <v>148</v>
      </c>
      <c r="F154" s="47" t="str">
        <f>IFERROR(IF(NOT(ISERROR(MATCH(B153,{"ABER"},0))),INDEX(#REF!,MATCH(B154,#REF!,0),MATCH(AA156,#REF!,0)),IF(NOT(ISERROR(MATCH(B153,{"GBER"},0))),INDEX(#REF!,MATCH(B154,#REF!,0),MATCH(AA156,#REF!,0)),IF(NOT(ISERROR(MATCH(B153,{"FIBER"},0))),INDEX(#REF!,MATCH(B154,#REF!,0),MATCH(AA156,#REF!,0)),""))),"")</f>
        <v/>
      </c>
      <c r="G154" s="46" t="s">
        <v>569</v>
      </c>
      <c r="H154" s="59" t="s">
        <v>570</v>
      </c>
      <c r="I154" s="60"/>
      <c r="J154" s="109" t="s">
        <v>151</v>
      </c>
      <c r="K154" s="109"/>
      <c r="L154" s="35"/>
      <c r="M154" s="35"/>
      <c r="R154" s="12"/>
      <c r="S154" s="17"/>
      <c r="T154" s="19"/>
      <c r="W154"/>
      <c r="X154" s="37"/>
      <c r="AB154" s="19"/>
      <c r="AF154" s="35"/>
    </row>
    <row r="155" spans="1:36" ht="15">
      <c r="A155" s="1"/>
      <c r="B155" s="1"/>
      <c r="C155" s="1"/>
      <c r="D155" s="1"/>
      <c r="E155" s="46"/>
      <c r="F155" s="61" t="str">
        <f>IFERROR(IF(NOT(ISERROR(MATCH(B153,{"ABER"},0))),INDEX(#REF!,MATCH(B154,#REF!,0),MATCH(AA156,#REF!,0)),IF(NOT(ISERROR(MATCH(B153,{"GBER"},0))),INDEX(#REF!,MATCH(B154,#REF!,0),MATCH(AA156,#REF!,0)),IF(NOT(ISERROR(MATCH(B153,{"FIBER"},0))),INDEX(#REF!,MATCH(B154,#REF!,0),MATCH(AA156,#REF!,0)),""))),"")</f>
        <v/>
      </c>
      <c r="G155" s="109"/>
      <c r="H155" s="109" t="str">
        <f>IFERROR(IF(E166*(1-F155)-C167&lt;0,F155-((E166*F155+C167)-E166)/E166,""),"")</f>
        <v/>
      </c>
      <c r="I155" s="109" t="str">
        <f>IFERROR(IF(D167&lt;&gt;0,IF(D167=E166,0,IF(C167&gt;0,(F155-D167/E166)-H155,"HA")),IF(E166*(1-F155)-C167&lt;0,((F155-((E166*F155+C167+D167)-E166)/E166)),"")),"")</f>
        <v/>
      </c>
      <c r="J155" s="268" t="e">
        <f>I155-H156</f>
        <v>#VALUE!</v>
      </c>
      <c r="K155" s="109"/>
      <c r="L155" s="35"/>
      <c r="M155" s="35"/>
      <c r="R155" s="12"/>
      <c r="S155" s="17"/>
      <c r="T155" s="19"/>
      <c r="U155" s="6" t="s">
        <v>177</v>
      </c>
      <c r="V155" t="s">
        <v>178</v>
      </c>
      <c r="W155" s="35" t="s">
        <v>179</v>
      </c>
      <c r="X155" s="35" t="s">
        <v>180</v>
      </c>
      <c r="Y155" s="35" t="s">
        <v>181</v>
      </c>
      <c r="AA155" s="7" t="s">
        <v>144</v>
      </c>
      <c r="AB155" s="7" t="s">
        <v>97</v>
      </c>
    </row>
    <row r="156" spans="1:36" ht="15.75" thickBot="1">
      <c r="A156" s="269"/>
      <c r="B156" s="256" t="s">
        <v>547</v>
      </c>
      <c r="C156" s="256" t="s">
        <v>548</v>
      </c>
      <c r="D156" s="256" t="s">
        <v>549</v>
      </c>
      <c r="E156" s="256" t="s">
        <v>550</v>
      </c>
      <c r="F156" s="256" t="s">
        <v>551</v>
      </c>
      <c r="G156" s="35"/>
      <c r="H156" s="268" t="e">
        <f>(F155-D167/E166)</f>
        <v>#VALUE!</v>
      </c>
      <c r="I156" s="109"/>
      <c r="J156" s="35"/>
      <c r="K156" s="109"/>
      <c r="L156" s="35"/>
      <c r="M156" s="35"/>
      <c r="Q156" s="7"/>
      <c r="R156" s="18"/>
      <c r="S156" s="6"/>
      <c r="U156"/>
      <c r="W156" s="35"/>
      <c r="X156" s="35"/>
      <c r="Z156" s="19"/>
      <c r="AA156" s="6" t="str">
        <f>CONCATENATE(F152," - ",AB156)</f>
        <v xml:space="preserve"> - Samarbejde</v>
      </c>
      <c r="AB156" t="str">
        <f>F153</f>
        <v>Samarbejde</v>
      </c>
    </row>
    <row r="157" spans="1:36" ht="15">
      <c r="A157" t="s">
        <v>552</v>
      </c>
      <c r="B157" s="39">
        <f>IFERROR(IF(E157=0,0,Y157),0)</f>
        <v>0</v>
      </c>
      <c r="C157" s="39">
        <f t="shared" ref="C157:C163" si="14">IFERROR(E157-B157,0)</f>
        <v>0</v>
      </c>
      <c r="D157" s="39"/>
      <c r="E157" s="292"/>
      <c r="F157" s="272"/>
      <c r="G157" s="846" t="s">
        <v>572</v>
      </c>
      <c r="H157" s="847"/>
      <c r="I157" s="847"/>
      <c r="J157" s="847"/>
      <c r="K157" s="847"/>
      <c r="L157" s="847"/>
      <c r="M157" s="847"/>
      <c r="N157" s="847"/>
      <c r="O157" s="848"/>
      <c r="Q157" s="9"/>
      <c r="R157" s="15"/>
      <c r="S157" s="6"/>
      <c r="U157" s="6" t="e">
        <f>((F155-((E166*F155+C167)-E166)/E166))*E157</f>
        <v>#VALUE!</v>
      </c>
      <c r="V157" t="e">
        <f>H156*E157</f>
        <v>#VALUE!</v>
      </c>
      <c r="W157">
        <f>IFERROR(IF(E157=0,0,E157*H155),0)</f>
        <v>0</v>
      </c>
      <c r="X157" s="35">
        <f>IF(E157=0,0,E157*F154)</f>
        <v>0</v>
      </c>
      <c r="Y157" s="35">
        <f>IF(NOT(ISERROR(MATCH("Selvfinansieret",B153,0))),0,IF(OR(NOT(ISERROR(MATCH("Ej statsstøtte",B153,0))),NOT(ISERROR(MATCH(B153,AI163:AI165,0)))),E157,IF(AND(D167=0,C167=0),X157,IF(AND(D167&gt;0,C167=0),V157,IF(AND(D167&gt;0,C167&gt;0,V157=0),0,IF(AND(W157&lt;&gt;0,W157&lt;V157),W157,V157))))))</f>
        <v>0</v>
      </c>
      <c r="AA157" s="6"/>
      <c r="AB157" s="6"/>
      <c r="AE157" s="855" t="s">
        <v>573</v>
      </c>
      <c r="AF157" s="855"/>
      <c r="AG157" s="855"/>
    </row>
    <row r="158" spans="1:36" ht="15">
      <c r="A158" t="s">
        <v>553</v>
      </c>
      <c r="B158" s="39">
        <f t="shared" ref="B158:B163" si="15">IFERROR(IF(E158=0,0,Y158),0)</f>
        <v>0</v>
      </c>
      <c r="C158" s="39">
        <f t="shared" si="14"/>
        <v>0</v>
      </c>
      <c r="D158" s="39"/>
      <c r="E158" s="292"/>
      <c r="F158" s="21"/>
      <c r="G158" s="849"/>
      <c r="H158" s="850"/>
      <c r="I158" s="850"/>
      <c r="J158" s="850"/>
      <c r="K158" s="850"/>
      <c r="L158" s="850"/>
      <c r="M158" s="850"/>
      <c r="N158" s="850"/>
      <c r="O158" s="851"/>
      <c r="Q158" s="15"/>
      <c r="R158" s="15"/>
      <c r="S158" s="5"/>
      <c r="U158" s="6" t="e">
        <f>((F155-((E166*F155+C167+D167)-E166)/E166))*E158</f>
        <v>#VALUE!</v>
      </c>
      <c r="V158" t="e">
        <f>H156*E158</f>
        <v>#VALUE!</v>
      </c>
      <c r="W158">
        <f>IFERROR(IF(E158=0,0,E158*H155),0)</f>
        <v>0</v>
      </c>
      <c r="X158" s="35">
        <f>IF(E158=0,0,E158*F154)</f>
        <v>0</v>
      </c>
      <c r="Y158" s="35">
        <f>IF(NOT(ISERROR(MATCH("Selvfinansieret",B154,0))),0,IF(OR(NOT(ISERROR(MATCH("Ej statsstøtte",B154,0))),NOT(ISERROR(MATCH(B154,AI164:AI166,0)))),E158,IF(AND(D167=0,C167=0),X158,IF(AND(D167&gt;0,C167=0),V158,IF(AND(D167&gt;0,C167&gt;0,V158=0),0,IF(AND(W158&lt;&gt;0,W158&lt;V158),W158,V158))))))</f>
        <v>0</v>
      </c>
      <c r="AA158" s="6"/>
      <c r="AB158" s="6"/>
    </row>
    <row r="159" spans="1:36" ht="15">
      <c r="A159" t="s">
        <v>554</v>
      </c>
      <c r="B159" s="39">
        <f t="shared" si="15"/>
        <v>0</v>
      </c>
      <c r="C159" s="39">
        <f t="shared" si="14"/>
        <v>0</v>
      </c>
      <c r="D159" s="39"/>
      <c r="E159" s="292"/>
      <c r="F159" s="21"/>
      <c r="G159" s="849"/>
      <c r="H159" s="850"/>
      <c r="I159" s="850"/>
      <c r="J159" s="850"/>
      <c r="K159" s="850"/>
      <c r="L159" s="850"/>
      <c r="M159" s="850"/>
      <c r="N159" s="850"/>
      <c r="O159" s="851"/>
      <c r="Q159" s="15"/>
      <c r="R159" s="15"/>
      <c r="S159" s="5"/>
      <c r="U159" s="6" t="e">
        <f>((F155-((E166*F155+C167+D167)-E166)/E166))*E159</f>
        <v>#VALUE!</v>
      </c>
      <c r="V159" t="e">
        <f>H156*E159</f>
        <v>#VALUE!</v>
      </c>
      <c r="W159">
        <f>IFERROR(IF(E159=0,0,E159*H155),0)</f>
        <v>0</v>
      </c>
      <c r="X159" s="35">
        <f>IF(E159=0,0,E159*F154)</f>
        <v>0</v>
      </c>
      <c r="Y159" s="35">
        <f>IF(NOT(ISERROR(MATCH("Selvfinansieret",B155,0))),0,IF(OR(NOT(ISERROR(MATCH("Ej statsstøtte",B155,0))),NOT(ISERROR(MATCH(B155,AI165:AI167,0)))),E159,IF(AND(D167=0,C167=0),X159,IF(AND(D167&gt;0,C167=0),V159,IF(AND(D167&gt;0,C167&gt;0,V159=0),0,IF(AND(W159&lt;&gt;0,W159&lt;V159),W159,V159))))))</f>
        <v>0</v>
      </c>
      <c r="AA159" s="6"/>
      <c r="AB159" s="6"/>
      <c r="AD159" s="8" t="s">
        <v>574</v>
      </c>
      <c r="AE159" s="8" t="s">
        <v>575</v>
      </c>
      <c r="AF159" s="8" t="s">
        <v>565</v>
      </c>
      <c r="AG159" s="8" t="s">
        <v>576</v>
      </c>
      <c r="AH159" s="8" t="s">
        <v>98</v>
      </c>
      <c r="AI159" s="8" t="s">
        <v>577</v>
      </c>
      <c r="AJ159" s="8" t="s">
        <v>578</v>
      </c>
    </row>
    <row r="160" spans="1:36" ht="15">
      <c r="A160" t="s">
        <v>555</v>
      </c>
      <c r="B160" s="39">
        <f t="shared" si="15"/>
        <v>0</v>
      </c>
      <c r="C160" s="39">
        <f t="shared" si="14"/>
        <v>0</v>
      </c>
      <c r="D160" s="39"/>
      <c r="E160" s="292"/>
      <c r="F160" s="21"/>
      <c r="G160" s="849"/>
      <c r="H160" s="850"/>
      <c r="I160" s="850"/>
      <c r="J160" s="850"/>
      <c r="K160" s="850"/>
      <c r="L160" s="850"/>
      <c r="M160" s="850"/>
      <c r="N160" s="850"/>
      <c r="O160" s="851"/>
      <c r="P160" s="35"/>
      <c r="Q160" s="15"/>
      <c r="R160" s="15"/>
      <c r="S160" s="5"/>
      <c r="U160" s="6" t="e">
        <f>((F155-((E166*F155+C167+D167)-E166)/E166))*E160</f>
        <v>#VALUE!</v>
      </c>
      <c r="V160" t="e">
        <f>H156*E160</f>
        <v>#VALUE!</v>
      </c>
      <c r="W160">
        <f>IFERROR(IF(E160=0,0,E160*H155),0)</f>
        <v>0</v>
      </c>
      <c r="X160" s="35">
        <f>IF(E160=0,0,E160*F154)</f>
        <v>0</v>
      </c>
      <c r="Y160" s="35">
        <f>IF(NOT(ISERROR(MATCH("Selvfinansieret",B156,0))),0,IF(OR(NOT(ISERROR(MATCH("Ej statsstøtte",B156,0))),NOT(ISERROR(MATCH(B156,AI166:AI168,0)))),E160,IF(AND(D167=0,C167=0),X160,IF(AND(D167&gt;0,C167=0),V160,IF(AND(D167&gt;0,C167&gt;0,V160=0),0,IF(AND(W160&lt;&gt;0,W160&lt;V160),W160,V160))))))</f>
        <v>0</v>
      </c>
      <c r="AA160" t="s">
        <v>101</v>
      </c>
      <c r="AB160" t="s">
        <v>102</v>
      </c>
      <c r="AD160" t="s">
        <v>579</v>
      </c>
      <c r="AE160" t="s">
        <v>579</v>
      </c>
      <c r="AF160" t="s">
        <v>580</v>
      </c>
      <c r="AG160" s="32" t="s">
        <v>581</v>
      </c>
      <c r="AH160" s="35" t="str">
        <f>IF(NOT(ISERROR(MATCH("Selvfinansieret",B153,0))),"",IF(NOT(ISERROR(MATCH(B153,{"ABER"},0))),AE160,IF(NOT(ISERROR(MATCH(B153,{"GBER"},0))),AF160,IF(NOT(ISERROR(MATCH(B153,{"FIBER"},0))),AG160,IF(NOT(ISERROR(MATCH(B153,{"Ej statsstøtte"},0))),AD160,"")))))</f>
        <v/>
      </c>
      <c r="AI160" s="33" t="s">
        <v>575</v>
      </c>
    </row>
    <row r="161" spans="1:35" ht="15">
      <c r="A161" t="s">
        <v>556</v>
      </c>
      <c r="B161" s="39">
        <f t="shared" si="15"/>
        <v>0</v>
      </c>
      <c r="C161" s="39">
        <f t="shared" si="14"/>
        <v>0</v>
      </c>
      <c r="D161" s="39"/>
      <c r="E161" s="292"/>
      <c r="F161" s="21"/>
      <c r="G161" s="849"/>
      <c r="H161" s="850"/>
      <c r="I161" s="850"/>
      <c r="J161" s="850"/>
      <c r="K161" s="850"/>
      <c r="L161" s="850"/>
      <c r="M161" s="850"/>
      <c r="N161" s="850"/>
      <c r="O161" s="851"/>
      <c r="P161" s="35"/>
      <c r="Q161" s="15"/>
      <c r="R161" s="15"/>
      <c r="S161" s="5"/>
      <c r="U161" s="6" t="e">
        <f>((F155-((E166*F155+C167+D167)-E166)/E166))*E161</f>
        <v>#VALUE!</v>
      </c>
      <c r="V161" t="e">
        <f>H156*E161</f>
        <v>#VALUE!</v>
      </c>
      <c r="W161">
        <f>IFERROR(IF(E161=0,0,E161*H155),0)</f>
        <v>0</v>
      </c>
      <c r="X161" s="35">
        <f>IF(E161=0,0,E161*F154)</f>
        <v>0</v>
      </c>
      <c r="Y161" s="35">
        <f>IF(NOT(ISERROR(MATCH("Selvfinansieret",B157,0))),0,IF(OR(NOT(ISERROR(MATCH("Ej statsstøtte",B157,0))),NOT(ISERROR(MATCH(B157,AI167:AI169,0)))),E161,IF(AND(D167=0,C167=0),X161,IF(AND(D167&gt;0,C167=0),V161,IF(AND(D167&gt;0,C167&gt;0,V161=0),0,IF(AND(W161&lt;&gt;0,W161&lt;V161),W161,V161))))))</f>
        <v>0</v>
      </c>
      <c r="AA161" t="s">
        <v>105</v>
      </c>
      <c r="AB161" t="s">
        <v>106</v>
      </c>
      <c r="AD161" t="s">
        <v>582</v>
      </c>
      <c r="AE161" t="s">
        <v>582</v>
      </c>
      <c r="AF161" t="s">
        <v>583</v>
      </c>
      <c r="AG161" s="32" t="s">
        <v>584</v>
      </c>
      <c r="AH161" s="35" t="str">
        <f>IF(NOT(ISERROR(MATCH("Selvfinansieret",B153,0))),"",IF(NOT(ISERROR(MATCH(B153,{"ABER"},0))),AE161,IF(NOT(ISERROR(MATCH(B153,{"GBER"},0))),AF161,IF(NOT(ISERROR(MATCH(B153,{"FIBER"},0))),AG161,IF(NOT(ISERROR(MATCH(B153,{"Ej statsstøtte"},0))),AD161,"")))))</f>
        <v/>
      </c>
      <c r="AI161" s="34" t="s">
        <v>565</v>
      </c>
    </row>
    <row r="162" spans="1:35" ht="16.5" customHeight="1">
      <c r="A162" t="s">
        <v>557</v>
      </c>
      <c r="B162" s="39">
        <f t="shared" si="15"/>
        <v>0</v>
      </c>
      <c r="C162" s="39">
        <f t="shared" si="14"/>
        <v>0</v>
      </c>
      <c r="D162" s="39"/>
      <c r="E162" s="292"/>
      <c r="F162" s="21"/>
      <c r="G162" s="849"/>
      <c r="H162" s="850"/>
      <c r="I162" s="850"/>
      <c r="J162" s="850"/>
      <c r="K162" s="850"/>
      <c r="L162" s="850"/>
      <c r="M162" s="850"/>
      <c r="N162" s="850"/>
      <c r="O162" s="851"/>
      <c r="Q162" s="15"/>
      <c r="R162" s="15"/>
      <c r="S162" s="5"/>
      <c r="U162" s="6" t="e">
        <f>((F155-((E166*F155+C167+D167)-E166)/E166))*E162</f>
        <v>#VALUE!</v>
      </c>
      <c r="V162" t="e">
        <f>H156*E162</f>
        <v>#VALUE!</v>
      </c>
      <c r="W162">
        <f>IFERROR(IF(E162=0,0,E162*H155),0)</f>
        <v>0</v>
      </c>
      <c r="X162" s="35">
        <f>IF(E162=0,0,E162*F154)</f>
        <v>0</v>
      </c>
      <c r="Y162" s="35">
        <f>IF(NOT(ISERROR(MATCH("Selvfinansieret",B158,0))),0,IF(OR(NOT(ISERROR(MATCH("Ej statsstøtte",B158,0))),NOT(ISERROR(MATCH(B158,AI168:AI170,0)))),E162,IF(AND(D167=0,C167=0),X162,IF(AND(D167&gt;0,C167=0),V162,IF(AND(D167&gt;0,C167&gt;0,V162=0),0,IF(AND(W162&lt;&gt;0,W162&lt;V162),W162,V162))))))</f>
        <v>0</v>
      </c>
      <c r="Z162" s="35"/>
      <c r="AA162" t="s">
        <v>585</v>
      </c>
      <c r="AD162" t="s">
        <v>584</v>
      </c>
      <c r="AE162" t="s">
        <v>584</v>
      </c>
      <c r="AF162" t="s">
        <v>567</v>
      </c>
      <c r="AG162" s="55" t="s">
        <v>586</v>
      </c>
      <c r="AH162" s="35" t="str">
        <f>IF(NOT(ISERROR(MATCH("Selvfinansieret",B153,0))),"",IF(NOT(ISERROR(MATCH(B153,{"ABER"},0))),AE162,IF(NOT(ISERROR(MATCH(B153,{"GBER"},0))),AF162,IF(NOT(ISERROR(MATCH(B153,{"FIBER"},0))),AG162,IF(NOT(ISERROR(MATCH(B153,{"Ej statsstøtte"},0))),AD162,"")))))</f>
        <v/>
      </c>
      <c r="AI162" s="34" t="s">
        <v>576</v>
      </c>
    </row>
    <row r="163" spans="1:35" ht="15.75" thickBot="1">
      <c r="A163" s="240" t="s">
        <v>57</v>
      </c>
      <c r="B163" s="39">
        <f t="shared" si="15"/>
        <v>0</v>
      </c>
      <c r="C163" s="39">
        <f t="shared" si="14"/>
        <v>0</v>
      </c>
      <c r="D163" s="39"/>
      <c r="E163" s="293"/>
      <c r="F163" s="21"/>
      <c r="G163" s="849"/>
      <c r="H163" s="850"/>
      <c r="I163" s="850"/>
      <c r="J163" s="850"/>
      <c r="K163" s="850"/>
      <c r="L163" s="850"/>
      <c r="M163" s="850"/>
      <c r="N163" s="850"/>
      <c r="O163" s="851"/>
      <c r="Q163" s="15"/>
      <c r="R163" s="15"/>
      <c r="S163" s="5"/>
      <c r="U163" s="6" t="e">
        <f>((F155-((E166*F155+C167+D167)-E166)/E166))*E163</f>
        <v>#VALUE!</v>
      </c>
      <c r="V163" t="e">
        <f>H156*E163</f>
        <v>#VALUE!</v>
      </c>
      <c r="W163">
        <f>IFERROR(IF(E163=0,0,E163*H155),0)</f>
        <v>0</v>
      </c>
      <c r="X163" s="35">
        <f>IF(E163=0,0,E163*F154)</f>
        <v>0</v>
      </c>
      <c r="Y163" s="35">
        <f>IF(NOT(ISERROR(MATCH("Selvfinansieret",B159,0))),0,IF(OR(NOT(ISERROR(MATCH("Ej statsstøtte",B159,0))),NOT(ISERROR(MATCH(B159,AI169:AI171,0)))),E163,IF(AND(D167=0,C167=0),X163,IF(AND(D167&gt;0,C167=0),V163,IF(AND(D167&gt;0,C167&gt;0,V163=0),0,IF(AND(W163&lt;&gt;0,W163&lt;V163),W163,V163))))))</f>
        <v>0</v>
      </c>
      <c r="Z163" s="35"/>
      <c r="AA163" t="s">
        <v>587</v>
      </c>
      <c r="AD163" t="s">
        <v>588</v>
      </c>
      <c r="AE163" t="s">
        <v>588</v>
      </c>
      <c r="AF163" t="s">
        <v>589</v>
      </c>
      <c r="AG163" s="20" t="str">
        <f>""</f>
        <v/>
      </c>
      <c r="AH163" s="35" t="str">
        <f>IF(NOT(ISERROR(MATCH("Selvfinansieret",B153,0))),"",IF(NOT(ISERROR(MATCH(B153,{"ABER"},0))),AE163,IF(NOT(ISERROR(MATCH(B153,{"GBER"},0))),AF163,IF(NOT(ISERROR(MATCH(B153,{"FIBER"},0))),AG163,IF(NOT(ISERROR(MATCH(B153,{"Ej statsstøtte"},0))),AD163,"")))))</f>
        <v/>
      </c>
      <c r="AI163" s="19" t="s">
        <v>590</v>
      </c>
    </row>
    <row r="164" spans="1:35" ht="15">
      <c r="A164" s="142" t="s">
        <v>558</v>
      </c>
      <c r="B164" s="40">
        <f>SUM(B157+B158+B159+B160-B161-B162+B163)</f>
        <v>0</v>
      </c>
      <c r="C164" s="40">
        <f>SUM(C157+C158+C159+C160-C161-C162+C163)</f>
        <v>0</v>
      </c>
      <c r="D164" s="40"/>
      <c r="E164" s="40">
        <f>SUM(B164:C164)</f>
        <v>0</v>
      </c>
      <c r="F164" s="23"/>
      <c r="G164" s="849"/>
      <c r="H164" s="850"/>
      <c r="I164" s="850"/>
      <c r="J164" s="850"/>
      <c r="K164" s="850"/>
      <c r="L164" s="850"/>
      <c r="M164" s="850"/>
      <c r="N164" s="850"/>
      <c r="O164" s="851"/>
      <c r="P164" s="8"/>
      <c r="R164"/>
      <c r="S164"/>
      <c r="T164"/>
      <c r="U164" s="6" t="e">
        <f>((F155-((E166*F155+C167+D167)-E166)/E166))*E164</f>
        <v>#VALUE!</v>
      </c>
      <c r="V164" t="e">
        <f>H156*E164</f>
        <v>#VALUE!</v>
      </c>
      <c r="W164">
        <f>IFERROR(IF(E164=0,0,E164*H155),0)</f>
        <v>0</v>
      </c>
      <c r="X164" s="35">
        <f>IF(E164=0,0,E164*F154)</f>
        <v>0</v>
      </c>
      <c r="Y164" s="35">
        <f>IF(NOT(ISERROR(MATCH("Selvfinansieret",B160,0))),0,IF(OR(NOT(ISERROR(MATCH("Ej statsstøtte",B160,0))),NOT(ISERROR(MATCH(B160,AI170:AI172,0)))),E164,IF(AND(D167=0,C167=0),X164,IF(AND(D167&gt;0,C167=0),V164,IF(AND(D167&gt;0,C167&gt;0,V164=0),0,IF(AND(W164&lt;&gt;0,W164&lt;V164),W164,V164))))))</f>
        <v>0</v>
      </c>
      <c r="Z164" s="35"/>
      <c r="AA164" t="s">
        <v>591</v>
      </c>
      <c r="AD164" t="s">
        <v>592</v>
      </c>
      <c r="AE164" t="s">
        <v>593</v>
      </c>
      <c r="AF164" t="s">
        <v>594</v>
      </c>
      <c r="AG164" s="20" t="str">
        <f>""</f>
        <v/>
      </c>
      <c r="AH164" s="35" t="str">
        <f>IF(NOT(ISERROR(MATCH("Selvfinansieret",B153,0))),"",IF(NOT(ISERROR(MATCH(B153,{"ABER"},0))),AE164,IF(NOT(ISERROR(MATCH(B153,{"GBER"},0))),AF164,IF(NOT(ISERROR(MATCH(B153,{"FIBER"},0))),AG164,IF(NOT(ISERROR(MATCH(B153,{"Ej statsstøtte"},0))),AD164,"")))))</f>
        <v/>
      </c>
      <c r="AI164" s="19" t="s">
        <v>595</v>
      </c>
    </row>
    <row r="165" spans="1:35" ht="15.75" thickBot="1">
      <c r="A165" s="274" t="s">
        <v>121</v>
      </c>
      <c r="B165" s="41">
        <f>IFERROR(IF(E165=0,0,Y165),0)</f>
        <v>0</v>
      </c>
      <c r="C165" s="39">
        <f>IFERROR(E165-B165,0)</f>
        <v>0</v>
      </c>
      <c r="D165" s="39"/>
      <c r="E165" s="293"/>
      <c r="F165" s="22"/>
      <c r="G165" s="849"/>
      <c r="H165" s="850"/>
      <c r="I165" s="850"/>
      <c r="J165" s="850"/>
      <c r="K165" s="850"/>
      <c r="L165" s="850"/>
      <c r="M165" s="850"/>
      <c r="N165" s="850"/>
      <c r="O165" s="851"/>
      <c r="R165"/>
      <c r="S165"/>
      <c r="T165"/>
      <c r="U165" s="6" t="e">
        <f>((F155-((E166*F155+C167+D167)-E166)/E166))*E165</f>
        <v>#VALUE!</v>
      </c>
      <c r="V165" t="e">
        <f>H156*E165</f>
        <v>#VALUE!</v>
      </c>
      <c r="W165">
        <f>IFERROR(IF(E165=0,0,E165*H155),0)</f>
        <v>0</v>
      </c>
      <c r="X165" s="35">
        <f>IF(E165=0,0,E165*F154)</f>
        <v>0</v>
      </c>
      <c r="Y165" s="35">
        <f>IF(NOT(ISERROR(MATCH("Selvfinansieret",B161,0))),0,IF(OR(NOT(ISERROR(MATCH("Ej statsstøtte",B161,0))),NOT(ISERROR(MATCH(B161,AI171:AI173,0)))),E165,IF(AND(D167=0,C167=0),X165,IF(AND(D167&gt;0,C167=0),V165,IF(AND(D167&gt;0,C167&gt;0,V165=0),0,IF(AND(W165&lt;&gt;0,W165&lt;V165),W165,V165))))))</f>
        <v>0</v>
      </c>
      <c r="Z165" s="35"/>
      <c r="AA165" s="6"/>
      <c r="AB165" s="6"/>
      <c r="AD165" t="s">
        <v>593</v>
      </c>
      <c r="AE165" t="s">
        <v>596</v>
      </c>
      <c r="AF165" t="s">
        <v>592</v>
      </c>
      <c r="AG165" s="20" t="str">
        <f>""</f>
        <v/>
      </c>
      <c r="AH165" s="35" t="str">
        <f>IF(NOT(ISERROR(MATCH("Selvfinansieret",B153,0))),"",IF(NOT(ISERROR(MATCH(B153,{"ABER"},0))),AE165,IF(NOT(ISERROR(MATCH(B153,{"GBER"},0))),AF165,IF(NOT(ISERROR(MATCH(B153,{"FIBER"},0))),AG165,IF(NOT(ISERROR(MATCH(B153,{"Ej statsstøtte"},0))),AD165,"")))))</f>
        <v/>
      </c>
      <c r="AI165" s="19" t="s">
        <v>597</v>
      </c>
    </row>
    <row r="166" spans="1:35" ht="15.75" thickBot="1">
      <c r="A166" s="275" t="s">
        <v>550</v>
      </c>
      <c r="B166" s="58">
        <f>IF(B164+B165&lt;=0,0,B164+B165)</f>
        <v>0</v>
      </c>
      <c r="C166" s="58">
        <f>IF(C164+C165-C167&lt;=0,0,C164+C165-C167)</f>
        <v>0</v>
      </c>
      <c r="D166" s="42"/>
      <c r="E166" s="276">
        <f>SUM(E157+E158+E159+E160-E161-E162+E163)+E165</f>
        <v>0</v>
      </c>
      <c r="F166" s="105"/>
      <c r="G166" s="852"/>
      <c r="H166" s="853"/>
      <c r="I166" s="853"/>
      <c r="J166" s="853"/>
      <c r="K166" s="853"/>
      <c r="L166" s="853"/>
      <c r="M166" s="853"/>
      <c r="N166" s="853"/>
      <c r="O166" s="854"/>
      <c r="P166" s="8"/>
      <c r="R166"/>
      <c r="S166"/>
      <c r="T166"/>
      <c r="U166" s="6" t="e">
        <f>((F155-((E166*F155+C167+D167)-E166)/E166))*E166</f>
        <v>#VALUE!</v>
      </c>
      <c r="V166" t="e">
        <f>H156*E166</f>
        <v>#VALUE!</v>
      </c>
      <c r="W166">
        <f>IFERROR(IF(E166=0,0,E166*H155),0)</f>
        <v>0</v>
      </c>
      <c r="Y166" s="35">
        <f>IF(NOT(ISERROR(MATCH("Selvfinansieret",B162,0))),0,IF(OR(NOT(ISERROR(MATCH("Ej statsstøtte",B162,0))),NOT(ISERROR(MATCH(B162,AI172:AI174,0)))),E166,IF(AND(D167=0,C167=0),X166,IF(AND(D167&gt;0,C167=0),V166,IF(AND(D167&gt;0,C167&gt;0,V166=0),0,IF(AND(W166&lt;&gt;0,W166&lt;V166),W166,V166))))))</f>
        <v>0</v>
      </c>
      <c r="Z166" s="35"/>
      <c r="AA166" s="33"/>
      <c r="AB166" s="33"/>
      <c r="AD166" t="s">
        <v>596</v>
      </c>
      <c r="AE166" s="20" t="str">
        <f>""</f>
        <v/>
      </c>
      <c r="AF166" t="s">
        <v>584</v>
      </c>
      <c r="AG166" s="20" t="str">
        <f>""</f>
        <v/>
      </c>
      <c r="AH166" s="35" t="str">
        <f>IF(NOT(ISERROR(MATCH("Selvfinansieret",B153,0))),"",IF(NOT(ISERROR(MATCH(B153,{"ABER"},0))),AE166,IF(NOT(ISERROR(MATCH(B153,{"GBER"},0))),AF166,IF(NOT(ISERROR(MATCH(B153,{"FIBER"},0))),AG166,IF(NOT(ISERROR(MATCH(B153,{"Ej statsstøtte"},0))),AD166,"")))))</f>
        <v/>
      </c>
      <c r="AI166" s="6" t="s">
        <v>598</v>
      </c>
    </row>
    <row r="167" spans="1:35" ht="15">
      <c r="A167" s="277" t="s">
        <v>559</v>
      </c>
      <c r="B167" s="280">
        <f>B166</f>
        <v>0</v>
      </c>
      <c r="C167" s="279"/>
      <c r="D167" s="279"/>
      <c r="E167" s="280">
        <f>SUM(B157+B158+B159+B160-B161-B162+B163)</f>
        <v>0</v>
      </c>
      <c r="F167" s="38"/>
      <c r="P167" s="8"/>
      <c r="R167"/>
      <c r="S167"/>
      <c r="T167"/>
      <c r="U167"/>
      <c r="W167"/>
      <c r="Y167" s="35"/>
      <c r="Z167" s="35"/>
      <c r="AA167" s="15"/>
      <c r="AB167" s="34"/>
      <c r="AC167" s="6"/>
      <c r="AD167" t="s">
        <v>581</v>
      </c>
      <c r="AE167" t="str">
        <f>""</f>
        <v/>
      </c>
      <c r="AF167" s="20" t="s">
        <v>599</v>
      </c>
      <c r="AG167" s="20" t="str">
        <f>""</f>
        <v/>
      </c>
      <c r="AH167" s="35" t="str">
        <f>IF(NOT(ISERROR(MATCH("Selvfinansieret",B153,0))),"",IF(NOT(ISERROR(MATCH(B153,{"ABER"},0))),AE167,IF(NOT(ISERROR(MATCH(B153,{"GBER"},0))),AF167,IF(NOT(ISERROR(MATCH(B153,{"FIBER"},0))),AG167,IF(NOT(ISERROR(MATCH(B153,{"Ej statsstøtte"},0))),AD167,"")))))</f>
        <v/>
      </c>
      <c r="AI167" t="s">
        <v>600</v>
      </c>
    </row>
    <row r="168" spans="1:35" ht="15">
      <c r="A168" s="281"/>
      <c r="B168" s="282"/>
      <c r="C168" s="282"/>
      <c r="D168" s="282"/>
      <c r="E168" s="283"/>
      <c r="F168" s="30"/>
      <c r="P168" s="8"/>
      <c r="R168"/>
      <c r="S168"/>
      <c r="T168"/>
      <c r="U168"/>
      <c r="W168"/>
      <c r="Y168" s="35"/>
      <c r="Z168" s="35"/>
      <c r="AA168" s="35"/>
      <c r="AD168" t="s">
        <v>586</v>
      </c>
      <c r="AE168" t="str">
        <f>""</f>
        <v/>
      </c>
      <c r="AF168" t="str">
        <f>""</f>
        <v/>
      </c>
      <c r="AG168" s="20" t="str">
        <f>""</f>
        <v/>
      </c>
      <c r="AH168" s="35" t="str">
        <f>IF(NOT(ISERROR(MATCH("Selvfinansieret",B153,0))),"",IF(NOT(ISERROR(MATCH(B153,{"ABER"},0))),AE168,IF(NOT(ISERROR(MATCH(B153,{"GBER"},0))),AF168,IF(NOT(ISERROR(MATCH(B153,{"FIBER"},0))),AG168,IF(NOT(ISERROR(MATCH(B153,{"Ej statsstøtte"},0))),AD168,"")))))</f>
        <v/>
      </c>
    </row>
    <row r="169" spans="1:35" ht="15">
      <c r="A169" s="284"/>
      <c r="B169" s="285"/>
      <c r="C169" s="285"/>
      <c r="D169" s="285"/>
      <c r="E169" s="286" t="s">
        <v>601</v>
      </c>
      <c r="F169" s="287" t="str">
        <f>F154</f>
        <v/>
      </c>
      <c r="G169" s="30"/>
      <c r="Q169" s="8"/>
      <c r="R169"/>
      <c r="S169"/>
      <c r="T169"/>
      <c r="U169"/>
      <c r="W169"/>
      <c r="Z169" s="35"/>
    </row>
    <row r="170" spans="1:35" ht="30">
      <c r="A170" s="284"/>
      <c r="B170" s="285"/>
      <c r="C170" s="285"/>
      <c r="D170" s="285"/>
      <c r="E170" s="288" t="s">
        <v>602</v>
      </c>
      <c r="F170" s="287" t="str">
        <f>IFERROR(B166/E166,"")</f>
        <v/>
      </c>
      <c r="G170" s="30"/>
      <c r="Q170" s="8"/>
      <c r="R170"/>
      <c r="S170"/>
      <c r="T170"/>
      <c r="U170"/>
      <c r="W170"/>
      <c r="Z170" s="35"/>
    </row>
    <row r="171" spans="1:35" ht="15">
      <c r="A171" s="2"/>
      <c r="B171" s="3"/>
      <c r="C171" s="3"/>
      <c r="D171" s="3"/>
      <c r="E171" s="4" t="s">
        <v>603</v>
      </c>
      <c r="F171" s="24">
        <f>IF(NOT(ISERROR(MATCH("Ej statsstøtte",B153,0))),0,IFERROR(E165/E164,0))</f>
        <v>0</v>
      </c>
      <c r="G171" s="289"/>
      <c r="R171"/>
      <c r="S171"/>
      <c r="T171"/>
      <c r="U171"/>
      <c r="W171"/>
    </row>
    <row r="172" spans="1:35" ht="15">
      <c r="A172" s="13" t="s">
        <v>604</v>
      </c>
      <c r="B172" s="14">
        <f>IFERROR(E166/$E$15,0)</f>
        <v>0</v>
      </c>
      <c r="C172" s="3"/>
      <c r="D172" s="3"/>
      <c r="E172" s="8" t="s">
        <v>605</v>
      </c>
      <c r="F172" s="24">
        <f>IFERROR(E165/E157,0)</f>
        <v>0</v>
      </c>
      <c r="R172"/>
      <c r="S172"/>
      <c r="T172"/>
      <c r="U172"/>
      <c r="W172"/>
    </row>
    <row r="173" spans="1:35" ht="15">
      <c r="A173" s="290"/>
      <c r="B173" s="291"/>
      <c r="E173" s="8"/>
      <c r="R173"/>
      <c r="S173"/>
      <c r="T173"/>
      <c r="U173"/>
      <c r="W173"/>
    </row>
    <row r="174" spans="1:35" ht="15">
      <c r="A174" s="1" t="s">
        <v>560</v>
      </c>
      <c r="B174" s="72"/>
      <c r="C174" s="35" t="s">
        <v>152</v>
      </c>
      <c r="D174" s="35"/>
      <c r="E174" s="1" t="s">
        <v>563</v>
      </c>
      <c r="F174" s="264"/>
      <c r="G174" s="35"/>
      <c r="H174" s="43"/>
      <c r="I174" s="44"/>
      <c r="J174" s="35"/>
      <c r="K174" s="35"/>
      <c r="L174" s="35"/>
      <c r="M174" s="35"/>
      <c r="R174" s="11"/>
      <c r="S174" s="16"/>
      <c r="T174" s="34"/>
      <c r="W174"/>
      <c r="X174" s="19"/>
      <c r="AA174" s="35" t="str">
        <f>IF(NOT(ISERROR(MATCH("Selvfinansieret",B175,0))),"",IF(NOT(ISERROR(MATCH(B175,{"ABER"},0))),IF(X174=0,"",X174),IF(NOT(ISERROR(MATCH(B175,{"GEBER"},0))),IF(AG189=0,"",AG189),IF(NOT(ISERROR(MATCH(B175,{"FIBER"},0))),IF(Z174=0,"",Z174),""))))</f>
        <v/>
      </c>
      <c r="AF174" s="35"/>
    </row>
    <row r="175" spans="1:35" ht="15">
      <c r="A175" s="1" t="s">
        <v>564</v>
      </c>
      <c r="B175" s="265"/>
      <c r="C175" s="35"/>
      <c r="D175" s="35"/>
      <c r="E175" s="1" t="s">
        <v>97</v>
      </c>
      <c r="F175" s="265" t="str">
        <f>IF(ISBLANK($F$19),"Projektform skal vælges ved hovedansøger",$F$19)</f>
        <v>Samarbejde</v>
      </c>
      <c r="G175" s="35"/>
      <c r="H175" s="43"/>
      <c r="I175" s="44"/>
      <c r="J175" s="35"/>
      <c r="K175" s="35"/>
      <c r="L175" s="35"/>
      <c r="M175" s="35"/>
      <c r="R175" s="11"/>
      <c r="S175" s="16"/>
      <c r="T175" s="19"/>
      <c r="W175"/>
      <c r="X175" s="19"/>
      <c r="Y175" s="20"/>
      <c r="AA175" s="35"/>
      <c r="AF175" s="35"/>
    </row>
    <row r="176" spans="1:35" ht="30">
      <c r="A176" s="1" t="s">
        <v>566</v>
      </c>
      <c r="B176" s="265"/>
      <c r="C176" s="1"/>
      <c r="D176" s="1"/>
      <c r="E176" s="46" t="s">
        <v>148</v>
      </c>
      <c r="F176" s="47" t="str">
        <f>IFERROR(IF(NOT(ISERROR(MATCH(B175,{"ABER"},0))),INDEX(#REF!,MATCH(B176,#REF!,0),MATCH(AA178,#REF!,0)),IF(NOT(ISERROR(MATCH(B175,{"GBER"},0))),INDEX(#REF!,MATCH(B176,#REF!,0),MATCH(AA178,#REF!,0)),IF(NOT(ISERROR(MATCH(B175,{"FIBER"},0))),INDEX(#REF!,MATCH(B176,#REF!,0),MATCH(AA178,#REF!,0)),""))),"")</f>
        <v/>
      </c>
      <c r="G176" s="46" t="s">
        <v>569</v>
      </c>
      <c r="H176" s="59" t="s">
        <v>570</v>
      </c>
      <c r="I176" s="60"/>
      <c r="J176" s="109" t="s">
        <v>151</v>
      </c>
      <c r="K176" s="109"/>
      <c r="L176" s="35"/>
      <c r="M176" s="35"/>
      <c r="R176" s="12"/>
      <c r="S176" s="17"/>
      <c r="T176" s="19"/>
      <c r="W176"/>
      <c r="X176" s="37"/>
      <c r="AB176" s="19"/>
      <c r="AF176" s="35"/>
    </row>
    <row r="177" spans="1:36" ht="15">
      <c r="A177" s="1"/>
      <c r="B177" s="1"/>
      <c r="C177" s="1"/>
      <c r="D177" s="1"/>
      <c r="E177" s="46"/>
      <c r="F177" s="61" t="str">
        <f>IFERROR(IF(NOT(ISERROR(MATCH(B175,{"ABER"},0))),INDEX(#REF!,MATCH(B176,#REF!,0),MATCH(AA178,#REF!,0)),IF(NOT(ISERROR(MATCH(B175,{"GBER"},0))),INDEX(#REF!,MATCH(B176,#REF!,0),MATCH(AA178,#REF!,0)),IF(NOT(ISERROR(MATCH(B175,{"FIBER"},0))),INDEX(#REF!,MATCH(B176,#REF!,0),MATCH(AA178,#REF!,0)),""))),"")</f>
        <v/>
      </c>
      <c r="G177" s="109"/>
      <c r="H177" s="109" t="str">
        <f>IFERROR(IF(E188*(1-F177)-C189&lt;0,F177-((E188*F177+C189)-E188)/E188,""),"")</f>
        <v/>
      </c>
      <c r="I177" s="109" t="str">
        <f>IFERROR(IF(D189&lt;&gt;0,IF(D189=E188,0,IF(C189&gt;0,(F177-D189/E188)-H177,"HA")),IF(E188*(1-F177)-C189&lt;0,((F177-((E188*F177+C189+D189)-E188)/E188)),"")),"")</f>
        <v/>
      </c>
      <c r="J177" s="268" t="e">
        <f>I177-H178</f>
        <v>#VALUE!</v>
      </c>
      <c r="K177" s="109"/>
      <c r="L177" s="35"/>
      <c r="M177" s="35"/>
      <c r="R177" s="12"/>
      <c r="S177" s="17"/>
      <c r="T177" s="19"/>
      <c r="U177" s="6" t="s">
        <v>177</v>
      </c>
      <c r="V177" t="s">
        <v>178</v>
      </c>
      <c r="W177" s="35" t="s">
        <v>179</v>
      </c>
      <c r="X177" s="35" t="s">
        <v>180</v>
      </c>
      <c r="Y177" s="35" t="s">
        <v>181</v>
      </c>
      <c r="AA177" s="7" t="s">
        <v>144</v>
      </c>
      <c r="AB177" s="7" t="s">
        <v>97</v>
      </c>
    </row>
    <row r="178" spans="1:36" ht="15.75" thickBot="1">
      <c r="A178" s="269"/>
      <c r="B178" s="256" t="s">
        <v>547</v>
      </c>
      <c r="C178" s="256" t="s">
        <v>548</v>
      </c>
      <c r="D178" s="256" t="s">
        <v>549</v>
      </c>
      <c r="E178" s="256" t="s">
        <v>550</v>
      </c>
      <c r="F178" s="256" t="s">
        <v>551</v>
      </c>
      <c r="G178" s="35"/>
      <c r="H178" s="268" t="e">
        <f>(F177-D189/E188)</f>
        <v>#VALUE!</v>
      </c>
      <c r="I178" s="109"/>
      <c r="J178" s="35"/>
      <c r="K178" s="109"/>
      <c r="L178" s="35"/>
      <c r="M178" s="35"/>
      <c r="Q178" s="7"/>
      <c r="R178" s="18"/>
      <c r="S178" s="6"/>
      <c r="U178"/>
      <c r="W178" s="35"/>
      <c r="X178" s="35"/>
      <c r="Z178" s="19"/>
      <c r="AA178" s="6" t="str">
        <f>CONCATENATE(F174," - ",AB178)</f>
        <v xml:space="preserve"> - Samarbejde</v>
      </c>
      <c r="AB178" t="str">
        <f>F175</f>
        <v>Samarbejde</v>
      </c>
    </row>
    <row r="179" spans="1:36" ht="15">
      <c r="A179" t="s">
        <v>552</v>
      </c>
      <c r="B179" s="39">
        <f>IFERROR(IF(E179=0,0,Y179),0)</f>
        <v>0</v>
      </c>
      <c r="C179" s="39">
        <f t="shared" ref="C179:C185" si="16">IFERROR(E179-B179,0)</f>
        <v>0</v>
      </c>
      <c r="D179" s="39"/>
      <c r="E179" s="292"/>
      <c r="F179" s="272"/>
      <c r="G179" s="846" t="s">
        <v>572</v>
      </c>
      <c r="H179" s="847"/>
      <c r="I179" s="847"/>
      <c r="J179" s="847"/>
      <c r="K179" s="847"/>
      <c r="L179" s="847"/>
      <c r="M179" s="847"/>
      <c r="N179" s="847"/>
      <c r="O179" s="848"/>
      <c r="Q179" s="9"/>
      <c r="R179" s="15"/>
      <c r="S179" s="6"/>
      <c r="U179" s="6" t="e">
        <f>((F177-((E188*F177+C189)-E188)/E188))*E179</f>
        <v>#VALUE!</v>
      </c>
      <c r="V179" t="e">
        <f>H178*E179</f>
        <v>#VALUE!</v>
      </c>
      <c r="W179">
        <f>IFERROR(IF(E179=0,0,E179*H177),0)</f>
        <v>0</v>
      </c>
      <c r="X179" s="35">
        <f>IF(E179=0,0,E179*F176)</f>
        <v>0</v>
      </c>
      <c r="Y179" s="35">
        <f>IF(NOT(ISERROR(MATCH("Selvfinansieret",B175,0))),0,IF(OR(NOT(ISERROR(MATCH("Ej statsstøtte",B175,0))),NOT(ISERROR(MATCH(B175,AI185:AI187,0)))),E179,IF(AND(D189=0,C189=0),X179,IF(AND(D189&gt;0,C189=0),V179,IF(AND(D189&gt;0,C189&gt;0,V179=0),0,IF(AND(W179&lt;&gt;0,W179&lt;V179),W179,V179))))))</f>
        <v>0</v>
      </c>
      <c r="AA179" s="6"/>
      <c r="AB179" s="6"/>
      <c r="AE179" s="855" t="s">
        <v>573</v>
      </c>
      <c r="AF179" s="855"/>
      <c r="AG179" s="855"/>
    </row>
    <row r="180" spans="1:36" ht="15">
      <c r="A180" t="s">
        <v>553</v>
      </c>
      <c r="B180" s="39">
        <f t="shared" ref="B180:B185" si="17">IFERROR(IF(E180=0,0,Y180),0)</f>
        <v>0</v>
      </c>
      <c r="C180" s="39">
        <f t="shared" si="16"/>
        <v>0</v>
      </c>
      <c r="D180" s="39"/>
      <c r="E180" s="292"/>
      <c r="F180" s="21"/>
      <c r="G180" s="849"/>
      <c r="H180" s="850"/>
      <c r="I180" s="850"/>
      <c r="J180" s="850"/>
      <c r="K180" s="850"/>
      <c r="L180" s="850"/>
      <c r="M180" s="850"/>
      <c r="N180" s="850"/>
      <c r="O180" s="851"/>
      <c r="Q180" s="15"/>
      <c r="R180" s="15"/>
      <c r="S180" s="5"/>
      <c r="U180" s="6" t="e">
        <f>((F177-((E188*F177+C189+D189)-E188)/E188))*E180</f>
        <v>#VALUE!</v>
      </c>
      <c r="V180" t="e">
        <f>H178*E180</f>
        <v>#VALUE!</v>
      </c>
      <c r="W180">
        <f>IFERROR(IF(E180=0,0,E180*H177),0)</f>
        <v>0</v>
      </c>
      <c r="X180" s="35">
        <f>IF(E180=0,0,E180*F176)</f>
        <v>0</v>
      </c>
      <c r="Y180" s="35">
        <f>IF(NOT(ISERROR(MATCH("Selvfinansieret",B176,0))),0,IF(OR(NOT(ISERROR(MATCH("Ej statsstøtte",B176,0))),NOT(ISERROR(MATCH(B176,AI186:AI188,0)))),E180,IF(AND(D189=0,C189=0),X180,IF(AND(D189&gt;0,C189=0),V180,IF(AND(D189&gt;0,C189&gt;0,V180=0),0,IF(AND(W180&lt;&gt;0,W180&lt;V180),W180,V180))))))</f>
        <v>0</v>
      </c>
      <c r="AA180" s="6"/>
      <c r="AB180" s="6"/>
    </row>
    <row r="181" spans="1:36" ht="15">
      <c r="A181" t="s">
        <v>554</v>
      </c>
      <c r="B181" s="39">
        <f t="shared" si="17"/>
        <v>0</v>
      </c>
      <c r="C181" s="39">
        <f t="shared" si="16"/>
        <v>0</v>
      </c>
      <c r="D181" s="39"/>
      <c r="E181" s="292"/>
      <c r="F181" s="21"/>
      <c r="G181" s="849"/>
      <c r="H181" s="850"/>
      <c r="I181" s="850"/>
      <c r="J181" s="850"/>
      <c r="K181" s="850"/>
      <c r="L181" s="850"/>
      <c r="M181" s="850"/>
      <c r="N181" s="850"/>
      <c r="O181" s="851"/>
      <c r="Q181" s="15"/>
      <c r="R181" s="15"/>
      <c r="S181" s="5"/>
      <c r="U181" s="6" t="e">
        <f>((F177-((E188*F177+C189+D189)-E188)/E188))*E181</f>
        <v>#VALUE!</v>
      </c>
      <c r="V181" t="e">
        <f>H178*E181</f>
        <v>#VALUE!</v>
      </c>
      <c r="W181">
        <f>IFERROR(IF(E181=0,0,E181*H177),0)</f>
        <v>0</v>
      </c>
      <c r="X181" s="35">
        <f>IF(E181=0,0,E181*F176)</f>
        <v>0</v>
      </c>
      <c r="Y181" s="35">
        <f>IF(NOT(ISERROR(MATCH("Selvfinansieret",B177,0))),0,IF(OR(NOT(ISERROR(MATCH("Ej statsstøtte",B177,0))),NOT(ISERROR(MATCH(B177,AI187:AI189,0)))),E181,IF(AND(D189=0,C189=0),X181,IF(AND(D189&gt;0,C189=0),V181,IF(AND(D189&gt;0,C189&gt;0,V181=0),0,IF(AND(W181&lt;&gt;0,W181&lt;V181),W181,V181))))))</f>
        <v>0</v>
      </c>
      <c r="AA181" s="6"/>
      <c r="AB181" s="6"/>
      <c r="AD181" s="8" t="s">
        <v>574</v>
      </c>
      <c r="AE181" s="8" t="s">
        <v>575</v>
      </c>
      <c r="AF181" s="8" t="s">
        <v>565</v>
      </c>
      <c r="AG181" s="8" t="s">
        <v>576</v>
      </c>
      <c r="AH181" s="8" t="s">
        <v>98</v>
      </c>
      <c r="AI181" s="8" t="s">
        <v>577</v>
      </c>
      <c r="AJ181" s="8" t="s">
        <v>578</v>
      </c>
    </row>
    <row r="182" spans="1:36" ht="15">
      <c r="A182" t="s">
        <v>555</v>
      </c>
      <c r="B182" s="39">
        <f t="shared" si="17"/>
        <v>0</v>
      </c>
      <c r="C182" s="39">
        <f t="shared" si="16"/>
        <v>0</v>
      </c>
      <c r="D182" s="39"/>
      <c r="E182" s="292"/>
      <c r="F182" s="21"/>
      <c r="G182" s="849"/>
      <c r="H182" s="850"/>
      <c r="I182" s="850"/>
      <c r="J182" s="850"/>
      <c r="K182" s="850"/>
      <c r="L182" s="850"/>
      <c r="M182" s="850"/>
      <c r="N182" s="850"/>
      <c r="O182" s="851"/>
      <c r="P182" s="35"/>
      <c r="Q182" s="15"/>
      <c r="R182" s="15"/>
      <c r="S182" s="5"/>
      <c r="U182" s="6" t="e">
        <f>((F177-((E188*F177+C189+D189)-E188)/E188))*E182</f>
        <v>#VALUE!</v>
      </c>
      <c r="V182" t="e">
        <f>H178*E182</f>
        <v>#VALUE!</v>
      </c>
      <c r="W182">
        <f>IFERROR(IF(E182=0,0,E182*H177),0)</f>
        <v>0</v>
      </c>
      <c r="X182" s="35">
        <f>IF(E182=0,0,E182*F176)</f>
        <v>0</v>
      </c>
      <c r="Y182" s="35">
        <f>IF(NOT(ISERROR(MATCH("Selvfinansieret",B178,0))),0,IF(OR(NOT(ISERROR(MATCH("Ej statsstøtte",B178,0))),NOT(ISERROR(MATCH(B178,AI188:AI190,0)))),E182,IF(AND(D189=0,C189=0),X182,IF(AND(D189&gt;0,C189=0),V182,IF(AND(D189&gt;0,C189&gt;0,V182=0),0,IF(AND(W182&lt;&gt;0,W182&lt;V182),W182,V182))))))</f>
        <v>0</v>
      </c>
      <c r="AA182" t="s">
        <v>101</v>
      </c>
      <c r="AB182" t="s">
        <v>102</v>
      </c>
      <c r="AD182" t="s">
        <v>579</v>
      </c>
      <c r="AE182" t="s">
        <v>579</v>
      </c>
      <c r="AF182" t="s">
        <v>580</v>
      </c>
      <c r="AG182" s="32" t="s">
        <v>581</v>
      </c>
      <c r="AH182" s="35" t="str">
        <f>IF(NOT(ISERROR(MATCH("Selvfinansieret",B175,0))),"",IF(NOT(ISERROR(MATCH(B175,{"ABER"},0))),AE182,IF(NOT(ISERROR(MATCH(B175,{"GBER"},0))),AF182,IF(NOT(ISERROR(MATCH(B175,{"FIBER"},0))),AG182,IF(NOT(ISERROR(MATCH(B175,{"Ej statsstøtte"},0))),AD182,"")))))</f>
        <v/>
      </c>
      <c r="AI182" s="33" t="s">
        <v>575</v>
      </c>
    </row>
    <row r="183" spans="1:36" ht="15">
      <c r="A183" t="s">
        <v>556</v>
      </c>
      <c r="B183" s="39">
        <f t="shared" si="17"/>
        <v>0</v>
      </c>
      <c r="C183" s="39">
        <f t="shared" si="16"/>
        <v>0</v>
      </c>
      <c r="D183" s="39"/>
      <c r="E183" s="292"/>
      <c r="F183" s="21"/>
      <c r="G183" s="849"/>
      <c r="H183" s="850"/>
      <c r="I183" s="850"/>
      <c r="J183" s="850"/>
      <c r="K183" s="850"/>
      <c r="L183" s="850"/>
      <c r="M183" s="850"/>
      <c r="N183" s="850"/>
      <c r="O183" s="851"/>
      <c r="P183" s="35"/>
      <c r="Q183" s="15"/>
      <c r="R183" s="15"/>
      <c r="S183" s="5"/>
      <c r="U183" s="6" t="e">
        <f>((F177-((E188*F177+C189+D189)-E188)/E188))*E183</f>
        <v>#VALUE!</v>
      </c>
      <c r="V183" t="e">
        <f>H178*E183</f>
        <v>#VALUE!</v>
      </c>
      <c r="W183">
        <f>IFERROR(IF(E183=0,0,E183*H177),0)</f>
        <v>0</v>
      </c>
      <c r="X183" s="35">
        <f>IF(E183=0,0,E183*F176)</f>
        <v>0</v>
      </c>
      <c r="Y183" s="35">
        <f>IF(NOT(ISERROR(MATCH("Selvfinansieret",B179,0))),0,IF(OR(NOT(ISERROR(MATCH("Ej statsstøtte",B179,0))),NOT(ISERROR(MATCH(B179,AI189:AI191,0)))),E183,IF(AND(D189=0,C189=0),X183,IF(AND(D189&gt;0,C189=0),V183,IF(AND(D189&gt;0,C189&gt;0,V183=0),0,IF(AND(W183&lt;&gt;0,W183&lt;V183),W183,V183))))))</f>
        <v>0</v>
      </c>
      <c r="AA183" t="s">
        <v>105</v>
      </c>
      <c r="AB183" t="s">
        <v>106</v>
      </c>
      <c r="AD183" t="s">
        <v>582</v>
      </c>
      <c r="AE183" t="s">
        <v>582</v>
      </c>
      <c r="AF183" t="s">
        <v>583</v>
      </c>
      <c r="AG183" s="32" t="s">
        <v>584</v>
      </c>
      <c r="AH183" s="35" t="str">
        <f>IF(NOT(ISERROR(MATCH("Selvfinansieret",B175,0))),"",IF(NOT(ISERROR(MATCH(B175,{"ABER"},0))),AE183,IF(NOT(ISERROR(MATCH(B175,{"GBER"},0))),AF183,IF(NOT(ISERROR(MATCH(B175,{"FIBER"},0))),AG183,IF(NOT(ISERROR(MATCH(B175,{"Ej statsstøtte"},0))),AD183,"")))))</f>
        <v/>
      </c>
      <c r="AI183" s="34" t="s">
        <v>565</v>
      </c>
    </row>
    <row r="184" spans="1:36" ht="15.75" customHeight="1">
      <c r="A184" t="s">
        <v>557</v>
      </c>
      <c r="B184" s="39">
        <f t="shared" si="17"/>
        <v>0</v>
      </c>
      <c r="C184" s="39">
        <f t="shared" si="16"/>
        <v>0</v>
      </c>
      <c r="D184" s="39"/>
      <c r="E184" s="292"/>
      <c r="F184" s="21"/>
      <c r="G184" s="849"/>
      <c r="H184" s="850"/>
      <c r="I184" s="850"/>
      <c r="J184" s="850"/>
      <c r="K184" s="850"/>
      <c r="L184" s="850"/>
      <c r="M184" s="850"/>
      <c r="N184" s="850"/>
      <c r="O184" s="851"/>
      <c r="Q184" s="15"/>
      <c r="R184" s="15"/>
      <c r="S184" s="5"/>
      <c r="U184" s="6" t="e">
        <f>((F177-((E188*F177+C189+D189)-E188)/E188))*E184</f>
        <v>#VALUE!</v>
      </c>
      <c r="V184" t="e">
        <f>H178*E184</f>
        <v>#VALUE!</v>
      </c>
      <c r="W184">
        <f>IFERROR(IF(E184=0,0,E184*H177),0)</f>
        <v>0</v>
      </c>
      <c r="X184" s="35">
        <f>IF(E184=0,0,E184*F176)</f>
        <v>0</v>
      </c>
      <c r="Y184" s="35">
        <f>IF(NOT(ISERROR(MATCH("Selvfinansieret",B180,0))),0,IF(OR(NOT(ISERROR(MATCH("Ej statsstøtte",B180,0))),NOT(ISERROR(MATCH(B180,AI190:AI192,0)))),E184,IF(AND(D189=0,C189=0),X184,IF(AND(D189&gt;0,C189=0),V184,IF(AND(D189&gt;0,C189&gt;0,V184=0),0,IF(AND(W184&lt;&gt;0,W184&lt;V184),W184,V184))))))</f>
        <v>0</v>
      </c>
      <c r="Z184" s="35"/>
      <c r="AA184" t="s">
        <v>585</v>
      </c>
      <c r="AD184" t="s">
        <v>584</v>
      </c>
      <c r="AE184" t="s">
        <v>584</v>
      </c>
      <c r="AF184" t="s">
        <v>567</v>
      </c>
      <c r="AG184" s="55" t="s">
        <v>586</v>
      </c>
      <c r="AH184" s="35" t="str">
        <f>IF(NOT(ISERROR(MATCH("Selvfinansieret",B175,0))),"",IF(NOT(ISERROR(MATCH(B175,{"ABER"},0))),AE184,IF(NOT(ISERROR(MATCH(B175,{"GBER"},0))),AF184,IF(NOT(ISERROR(MATCH(B175,{"FIBER"},0))),AG184,IF(NOT(ISERROR(MATCH(B175,{"Ej statsstøtte"},0))),AD184,"")))))</f>
        <v/>
      </c>
      <c r="AI184" s="34" t="s">
        <v>576</v>
      </c>
    </row>
    <row r="185" spans="1:36" ht="15.75" thickBot="1">
      <c r="A185" s="240" t="s">
        <v>57</v>
      </c>
      <c r="B185" s="39">
        <f t="shared" si="17"/>
        <v>0</v>
      </c>
      <c r="C185" s="39">
        <f t="shared" si="16"/>
        <v>0</v>
      </c>
      <c r="D185" s="39"/>
      <c r="E185" s="293"/>
      <c r="F185" s="104"/>
      <c r="G185" s="850"/>
      <c r="H185" s="850"/>
      <c r="I185" s="850"/>
      <c r="J185" s="850"/>
      <c r="K185" s="850"/>
      <c r="L185" s="850"/>
      <c r="M185" s="850"/>
      <c r="N185" s="850"/>
      <c r="O185" s="851"/>
      <c r="Q185" s="15"/>
      <c r="R185" s="15"/>
      <c r="S185" s="5"/>
      <c r="U185" s="6" t="e">
        <f>((F177-((E188*F177+C189+D189)-E188)/E188))*E185</f>
        <v>#VALUE!</v>
      </c>
      <c r="V185" t="e">
        <f>H178*E185</f>
        <v>#VALUE!</v>
      </c>
      <c r="W185">
        <f>IFERROR(IF(E185=0,0,E185*H177),0)</f>
        <v>0</v>
      </c>
      <c r="X185" s="35">
        <f>IF(E185=0,0,E185*F176)</f>
        <v>0</v>
      </c>
      <c r="Y185" s="35">
        <f>IF(NOT(ISERROR(MATCH("Selvfinansieret",B181,0))),0,IF(OR(NOT(ISERROR(MATCH("Ej statsstøtte",B181,0))),NOT(ISERROR(MATCH(B181,AI191:AI193,0)))),E185,IF(AND(D189=0,C189=0),X185,IF(AND(D189&gt;0,C189=0),V185,IF(AND(D189&gt;0,C189&gt;0,V185=0),0,IF(AND(W185&lt;&gt;0,W185&lt;V185),W185,V185))))))</f>
        <v>0</v>
      </c>
      <c r="Z185" s="35"/>
      <c r="AA185" t="s">
        <v>587</v>
      </c>
      <c r="AD185" t="s">
        <v>588</v>
      </c>
      <c r="AE185" t="s">
        <v>588</v>
      </c>
      <c r="AF185" t="s">
        <v>589</v>
      </c>
      <c r="AG185" s="20" t="str">
        <f>""</f>
        <v/>
      </c>
      <c r="AH185" s="35" t="str">
        <f>IF(NOT(ISERROR(MATCH("Selvfinansieret",B175,0))),"",IF(NOT(ISERROR(MATCH(B175,{"ABER"},0))),AE185,IF(NOT(ISERROR(MATCH(B175,{"GBER"},0))),AF185,IF(NOT(ISERROR(MATCH(B175,{"FIBER"},0))),AG185,IF(NOT(ISERROR(MATCH(B175,{"Ej statsstøtte"},0))),AD185,"")))))</f>
        <v/>
      </c>
      <c r="AI185" s="19" t="s">
        <v>590</v>
      </c>
    </row>
    <row r="186" spans="1:36" ht="15">
      <c r="A186" s="142" t="s">
        <v>558</v>
      </c>
      <c r="B186" s="40">
        <f>SUM(B179+B180+B181+B182-B183-B184+B185)</f>
        <v>0</v>
      </c>
      <c r="C186" s="40">
        <f>SUM(C179+C180+C181+C182-C183-C184+C185)</f>
        <v>0</v>
      </c>
      <c r="D186" s="40"/>
      <c r="E186" s="40">
        <f>SUM(B186:C186)</f>
        <v>0</v>
      </c>
      <c r="F186" s="23"/>
      <c r="G186" s="849"/>
      <c r="H186" s="850"/>
      <c r="I186" s="850"/>
      <c r="J186" s="850"/>
      <c r="K186" s="850"/>
      <c r="L186" s="850"/>
      <c r="M186" s="850"/>
      <c r="N186" s="850"/>
      <c r="O186" s="851"/>
      <c r="P186" s="8"/>
      <c r="R186"/>
      <c r="S186"/>
      <c r="T186"/>
      <c r="U186" s="6" t="e">
        <f>((F177-((E188*F177+C189+D189)-E188)/E188))*E186</f>
        <v>#VALUE!</v>
      </c>
      <c r="V186" t="e">
        <f>H178*E186</f>
        <v>#VALUE!</v>
      </c>
      <c r="W186">
        <f>IFERROR(IF(E186=0,0,E186*H177),0)</f>
        <v>0</v>
      </c>
      <c r="X186" s="35">
        <f>IF(E186=0,0,E186*F176)</f>
        <v>0</v>
      </c>
      <c r="Y186" s="35">
        <f>IF(NOT(ISERROR(MATCH("Selvfinansieret",B182,0))),0,IF(OR(NOT(ISERROR(MATCH("Ej statsstøtte",B182,0))),NOT(ISERROR(MATCH(B182,AI192:AI194,0)))),E186,IF(AND(D189=0,C189=0),X186,IF(AND(D189&gt;0,C189=0),V186,IF(AND(D189&gt;0,C189&gt;0,V186=0),0,IF(AND(W186&lt;&gt;0,W186&lt;V186),W186,V186))))))</f>
        <v>0</v>
      </c>
      <c r="Z186" s="35"/>
      <c r="AA186" t="s">
        <v>591</v>
      </c>
      <c r="AD186" t="s">
        <v>592</v>
      </c>
      <c r="AE186" t="s">
        <v>593</v>
      </c>
      <c r="AF186" t="s">
        <v>594</v>
      </c>
      <c r="AG186" s="20" t="str">
        <f>""</f>
        <v/>
      </c>
      <c r="AH186" s="35" t="str">
        <f>IF(NOT(ISERROR(MATCH("Selvfinansieret",B175,0))),"",IF(NOT(ISERROR(MATCH(B175,{"ABER"},0))),AE186,IF(NOT(ISERROR(MATCH(B175,{"GBER"},0))),AF186,IF(NOT(ISERROR(MATCH(B175,{"FIBER"},0))),AG186,IF(NOT(ISERROR(MATCH(B175,{"Ej statsstøtte"},0))),AD186,"")))))</f>
        <v/>
      </c>
      <c r="AI186" s="19" t="s">
        <v>595</v>
      </c>
    </row>
    <row r="187" spans="1:36" ht="15.75" thickBot="1">
      <c r="A187" s="274" t="s">
        <v>121</v>
      </c>
      <c r="B187" s="41">
        <f>IFERROR(IF(E187=0,0,Y187),0)</f>
        <v>0</v>
      </c>
      <c r="C187" s="39">
        <f>IFERROR(E187-B187,0)</f>
        <v>0</v>
      </c>
      <c r="D187" s="39"/>
      <c r="E187" s="293"/>
      <c r="F187" s="22"/>
      <c r="G187" s="849"/>
      <c r="H187" s="850"/>
      <c r="I187" s="850"/>
      <c r="J187" s="850"/>
      <c r="K187" s="850"/>
      <c r="L187" s="850"/>
      <c r="M187" s="850"/>
      <c r="N187" s="850"/>
      <c r="O187" s="851"/>
      <c r="R187"/>
      <c r="S187"/>
      <c r="T187"/>
      <c r="U187" s="6" t="e">
        <f>((F177-((E188*F177+C189+D189)-E188)/E188))*E187</f>
        <v>#VALUE!</v>
      </c>
      <c r="V187" t="e">
        <f>H178*E187</f>
        <v>#VALUE!</v>
      </c>
      <c r="W187">
        <f>IFERROR(IF(E187=0,0,E187*H177),0)</f>
        <v>0</v>
      </c>
      <c r="X187" s="35">
        <f>IF(E187=0,0,E187*F176)</f>
        <v>0</v>
      </c>
      <c r="Y187" s="35">
        <f>IF(NOT(ISERROR(MATCH("Selvfinansieret",B183,0))),0,IF(OR(NOT(ISERROR(MATCH("Ej statsstøtte",B183,0))),NOT(ISERROR(MATCH(B183,AI193:AI195,0)))),E187,IF(AND(D189=0,C189=0),X187,IF(AND(D189&gt;0,C189=0),V187,IF(AND(D189&gt;0,C189&gt;0,V187=0),0,IF(AND(W187&lt;&gt;0,W187&lt;V187),W187,V187))))))</f>
        <v>0</v>
      </c>
      <c r="Z187" s="35"/>
      <c r="AA187" s="6"/>
      <c r="AB187" s="6"/>
      <c r="AD187" t="s">
        <v>593</v>
      </c>
      <c r="AE187" t="s">
        <v>596</v>
      </c>
      <c r="AF187" t="s">
        <v>592</v>
      </c>
      <c r="AG187" s="20" t="str">
        <f>""</f>
        <v/>
      </c>
      <c r="AH187" s="35" t="str">
        <f>IF(NOT(ISERROR(MATCH("Selvfinansieret",B175,0))),"",IF(NOT(ISERROR(MATCH(B175,{"ABER"},0))),AE187,IF(NOT(ISERROR(MATCH(B175,{"GBER"},0))),AF187,IF(NOT(ISERROR(MATCH(B175,{"FIBER"},0))),AG187,IF(NOT(ISERROR(MATCH(B175,{"Ej statsstøtte"},0))),AD187,"")))))</f>
        <v/>
      </c>
      <c r="AI187" s="19" t="s">
        <v>597</v>
      </c>
    </row>
    <row r="188" spans="1:36" ht="15.75" thickBot="1">
      <c r="A188" s="275" t="s">
        <v>550</v>
      </c>
      <c r="B188" s="58">
        <f>IF(B186+B187&lt;=0,0,B186+B187)</f>
        <v>0</v>
      </c>
      <c r="C188" s="58">
        <f>IF(C186+C187-C189&lt;=0,0,C186+C187-C189)</f>
        <v>0</v>
      </c>
      <c r="D188" s="42"/>
      <c r="E188" s="276">
        <f>SUM(E179+E180+E181+E182-E183-E184+E185)+E187</f>
        <v>0</v>
      </c>
      <c r="F188" s="31"/>
      <c r="G188" s="852"/>
      <c r="H188" s="853"/>
      <c r="I188" s="853"/>
      <c r="J188" s="853"/>
      <c r="K188" s="853"/>
      <c r="L188" s="853"/>
      <c r="M188" s="853"/>
      <c r="N188" s="853"/>
      <c r="O188" s="854"/>
      <c r="P188" s="8"/>
      <c r="R188"/>
      <c r="S188"/>
      <c r="T188"/>
      <c r="U188" s="6" t="e">
        <f>((F177-((E188*F177+C189+D189)-E188)/E188))*E188</f>
        <v>#VALUE!</v>
      </c>
      <c r="V188" t="e">
        <f>H178*E188</f>
        <v>#VALUE!</v>
      </c>
      <c r="W188">
        <f>IFERROR(IF(E188=0,0,E188*H177),0)</f>
        <v>0</v>
      </c>
      <c r="Y188" s="35">
        <f>IF(NOT(ISERROR(MATCH("Selvfinansieret",B184,0))),0,IF(OR(NOT(ISERROR(MATCH("Ej statsstøtte",B184,0))),NOT(ISERROR(MATCH(B184,AI194:AI196,0)))),E188,IF(AND(D189=0,C189=0),X188,IF(AND(D189&gt;0,C189=0),V188,IF(AND(D189&gt;0,C189&gt;0,V188=0),0,IF(AND(W188&lt;&gt;0,W188&lt;V188),W188,V188))))))</f>
        <v>0</v>
      </c>
      <c r="Z188" s="35"/>
      <c r="AA188" s="33"/>
      <c r="AB188" s="33"/>
      <c r="AD188" t="s">
        <v>596</v>
      </c>
      <c r="AE188" s="20" t="str">
        <f>""</f>
        <v/>
      </c>
      <c r="AF188" t="s">
        <v>584</v>
      </c>
      <c r="AG188" s="20" t="str">
        <f>""</f>
        <v/>
      </c>
      <c r="AH188" s="35" t="str">
        <f>IF(NOT(ISERROR(MATCH("Selvfinansieret",B175,0))),"",IF(NOT(ISERROR(MATCH(B175,{"ABER"},0))),AE188,IF(NOT(ISERROR(MATCH(B175,{"GBER"},0))),AF188,IF(NOT(ISERROR(MATCH(B175,{"FIBER"},0))),AG188,IF(NOT(ISERROR(MATCH(B175,{"Ej statsstøtte"},0))),AD188,"")))))</f>
        <v/>
      </c>
      <c r="AI188" s="6" t="s">
        <v>598</v>
      </c>
    </row>
    <row r="189" spans="1:36" ht="15">
      <c r="A189" s="277" t="s">
        <v>559</v>
      </c>
      <c r="B189" s="280">
        <f>B188</f>
        <v>0</v>
      </c>
      <c r="C189" s="279"/>
      <c r="D189" s="279"/>
      <c r="E189" s="280">
        <f>SUM(B179+B180+B181+B182-B183-B184+B185)</f>
        <v>0</v>
      </c>
      <c r="F189" s="38"/>
      <c r="P189" s="8"/>
      <c r="R189"/>
      <c r="S189"/>
      <c r="T189"/>
      <c r="U189"/>
      <c r="W189"/>
      <c r="Y189" s="35"/>
      <c r="Z189" s="35"/>
      <c r="AA189" s="15"/>
      <c r="AB189" s="34"/>
      <c r="AC189" s="6"/>
      <c r="AD189" t="s">
        <v>581</v>
      </c>
      <c r="AE189" t="str">
        <f>""</f>
        <v/>
      </c>
      <c r="AF189" s="20" t="s">
        <v>599</v>
      </c>
      <c r="AG189" s="20" t="str">
        <f>""</f>
        <v/>
      </c>
      <c r="AH189" s="35" t="str">
        <f>IF(NOT(ISERROR(MATCH("Selvfinansieret",B175,0))),"",IF(NOT(ISERROR(MATCH(B175,{"ABER"},0))),AE189,IF(NOT(ISERROR(MATCH(B175,{"GBER"},0))),AF189,IF(NOT(ISERROR(MATCH(B175,{"FIBER"},0))),AG189,IF(NOT(ISERROR(MATCH(B175,{"Ej statsstøtte"},0))),AD189,"")))))</f>
        <v/>
      </c>
      <c r="AI189" t="s">
        <v>600</v>
      </c>
    </row>
    <row r="190" spans="1:36" ht="15">
      <c r="A190" s="281"/>
      <c r="B190" s="282"/>
      <c r="C190" s="282"/>
      <c r="D190" s="282"/>
      <c r="E190" s="283"/>
      <c r="F190" s="30"/>
      <c r="P190" s="8"/>
      <c r="R190"/>
      <c r="S190"/>
      <c r="T190"/>
      <c r="U190"/>
      <c r="W190"/>
      <c r="Y190" s="35"/>
      <c r="Z190" s="35"/>
      <c r="AA190" s="35"/>
      <c r="AD190" t="s">
        <v>586</v>
      </c>
      <c r="AE190" t="str">
        <f>""</f>
        <v/>
      </c>
      <c r="AF190" t="str">
        <f>""</f>
        <v/>
      </c>
      <c r="AG190" s="20" t="str">
        <f>""</f>
        <v/>
      </c>
      <c r="AH190" s="35" t="str">
        <f>IF(NOT(ISERROR(MATCH("Selvfinansieret",B175,0))),"",IF(NOT(ISERROR(MATCH(B175,{"ABER"},0))),AE190,IF(NOT(ISERROR(MATCH(B175,{"GBER"},0))),AF190,IF(NOT(ISERROR(MATCH(B175,{"FIBER"},0))),AG190,IF(NOT(ISERROR(MATCH(B175,{"Ej statsstøtte"},0))),AD190,"")))))</f>
        <v/>
      </c>
    </row>
    <row r="191" spans="1:36" ht="15">
      <c r="A191" s="284"/>
      <c r="B191" s="285"/>
      <c r="C191" s="285"/>
      <c r="D191" s="285"/>
      <c r="E191" s="286" t="s">
        <v>601</v>
      </c>
      <c r="F191" s="287" t="str">
        <f>F176</f>
        <v/>
      </c>
      <c r="G191" s="30"/>
      <c r="Q191" s="8"/>
      <c r="R191"/>
      <c r="S191"/>
      <c r="T191"/>
      <c r="U191"/>
      <c r="W191"/>
      <c r="Z191" s="35"/>
    </row>
    <row r="192" spans="1:36" ht="30">
      <c r="A192" s="284"/>
      <c r="B192" s="285"/>
      <c r="C192" s="285"/>
      <c r="D192" s="285"/>
      <c r="E192" s="288" t="s">
        <v>602</v>
      </c>
      <c r="F192" s="287" t="str">
        <f>IFERROR(B188/E188,"")</f>
        <v/>
      </c>
      <c r="G192" s="30"/>
      <c r="Q192" s="8"/>
      <c r="R192"/>
      <c r="S192"/>
      <c r="T192"/>
      <c r="U192"/>
      <c r="W192"/>
      <c r="Z192" s="35"/>
    </row>
    <row r="193" spans="1:36" ht="15">
      <c r="A193" s="2"/>
      <c r="B193" s="3"/>
      <c r="C193" s="3"/>
      <c r="D193" s="3"/>
      <c r="E193" s="4" t="s">
        <v>603</v>
      </c>
      <c r="F193" s="24">
        <f>IF(NOT(ISERROR(MATCH("Ej statsstøtte",B175,0))),0,IFERROR(E187/E186,0))</f>
        <v>0</v>
      </c>
      <c r="G193" s="289"/>
      <c r="R193"/>
      <c r="S193"/>
      <c r="T193"/>
      <c r="U193"/>
      <c r="W193"/>
    </row>
    <row r="194" spans="1:36" ht="15">
      <c r="A194" s="13" t="s">
        <v>604</v>
      </c>
      <c r="B194" s="14">
        <f>IFERROR(E188/$E$15,0)</f>
        <v>0</v>
      </c>
      <c r="C194" s="3"/>
      <c r="D194" s="3"/>
      <c r="E194" s="8" t="s">
        <v>605</v>
      </c>
      <c r="F194" s="24">
        <f>IFERROR(E187/E179,0)</f>
        <v>0</v>
      </c>
      <c r="R194"/>
      <c r="S194"/>
      <c r="T194"/>
      <c r="U194"/>
      <c r="W194"/>
    </row>
    <row r="195" spans="1:36" ht="15">
      <c r="A195" s="290"/>
      <c r="B195" s="291"/>
      <c r="E195" s="8"/>
      <c r="R195"/>
      <c r="S195"/>
      <c r="T195"/>
      <c r="U195"/>
      <c r="W195"/>
    </row>
    <row r="196" spans="1:36" ht="15">
      <c r="A196" s="1" t="s">
        <v>560</v>
      </c>
      <c r="B196" s="72"/>
      <c r="C196" s="35" t="s">
        <v>154</v>
      </c>
      <c r="D196" s="35"/>
      <c r="E196" s="1" t="s">
        <v>563</v>
      </c>
      <c r="F196" s="264"/>
      <c r="G196" s="35"/>
      <c r="H196" s="43"/>
      <c r="I196" s="44"/>
      <c r="J196" s="35"/>
      <c r="K196" s="35"/>
      <c r="L196" s="35"/>
      <c r="M196" s="35"/>
      <c r="R196" s="11"/>
      <c r="S196" s="16"/>
      <c r="T196" s="34"/>
      <c r="W196"/>
      <c r="X196" s="19"/>
      <c r="AA196" s="35" t="str">
        <f>IF(NOT(ISERROR(MATCH("Selvfinansieret",B197,0))),"",IF(NOT(ISERROR(MATCH(B197,{"ABER"},0))),IF(X196=0,"",X196),IF(NOT(ISERROR(MATCH(B197,{"GEBER"},0))),IF(AG211=0,"",AG211),IF(NOT(ISERROR(MATCH(B197,{"FIBER"},0))),IF(Z196=0,"",Z196),""))))</f>
        <v/>
      </c>
      <c r="AF196" s="35"/>
    </row>
    <row r="197" spans="1:36" ht="15">
      <c r="A197" s="1" t="s">
        <v>564</v>
      </c>
      <c r="B197" s="265"/>
      <c r="C197" s="35"/>
      <c r="D197" s="35"/>
      <c r="E197" s="1" t="s">
        <v>97</v>
      </c>
      <c r="F197" s="265" t="str">
        <f>IF(ISBLANK($F$19),"Projektform skal vælges ved hovedansøger",$F$19)</f>
        <v>Samarbejde</v>
      </c>
      <c r="G197" s="35"/>
      <c r="H197" s="43"/>
      <c r="I197" s="44"/>
      <c r="J197" s="35"/>
      <c r="K197" s="35"/>
      <c r="L197" s="35"/>
      <c r="M197" s="35"/>
      <c r="R197" s="11"/>
      <c r="S197" s="16"/>
      <c r="T197" s="19"/>
      <c r="W197"/>
      <c r="X197" s="19"/>
      <c r="Y197" s="20"/>
      <c r="AA197" s="35"/>
      <c r="AF197" s="35"/>
    </row>
    <row r="198" spans="1:36" ht="30">
      <c r="A198" s="1" t="s">
        <v>566</v>
      </c>
      <c r="B198" s="265"/>
      <c r="C198" s="1"/>
      <c r="D198" s="1"/>
      <c r="E198" s="46" t="s">
        <v>148</v>
      </c>
      <c r="F198" s="47" t="str">
        <f>IFERROR(IF(NOT(ISERROR(MATCH(B197,{"ABER"},0))),INDEX(#REF!,MATCH(B198,#REF!,0),MATCH(AA200,#REF!,0)),IF(NOT(ISERROR(MATCH(B197,{"GBER"},0))),INDEX(#REF!,MATCH(B198,#REF!,0),MATCH(AA200,#REF!,0)),IF(NOT(ISERROR(MATCH(B197,{"FIBER"},0))),INDEX(#REF!,MATCH(B198,#REF!,0),MATCH(AA200,#REF!,0)),""))),"")</f>
        <v/>
      </c>
      <c r="G198" s="46" t="s">
        <v>569</v>
      </c>
      <c r="H198" s="59" t="s">
        <v>570</v>
      </c>
      <c r="I198" s="60"/>
      <c r="J198" s="109" t="s">
        <v>151</v>
      </c>
      <c r="K198" s="109"/>
      <c r="L198" s="35"/>
      <c r="M198" s="35"/>
      <c r="R198" s="12"/>
      <c r="S198" s="17"/>
      <c r="T198" s="19"/>
      <c r="W198"/>
      <c r="X198" s="37"/>
      <c r="AB198" s="19"/>
      <c r="AF198" s="35"/>
    </row>
    <row r="199" spans="1:36" ht="15">
      <c r="A199" s="1"/>
      <c r="B199" s="1"/>
      <c r="C199" s="1"/>
      <c r="D199" s="1"/>
      <c r="E199" s="46"/>
      <c r="F199" s="61" t="str">
        <f>IFERROR(IF(NOT(ISERROR(MATCH(B197,{"ABER"},0))),INDEX(#REF!,MATCH(B198,#REF!,0),MATCH(AA200,#REF!,0)),IF(NOT(ISERROR(MATCH(B197,{"GBER"},0))),INDEX(#REF!,MATCH(B198,#REF!,0),MATCH(AA200,#REF!,0)),IF(NOT(ISERROR(MATCH(B197,{"FIBER"},0))),INDEX(#REF!,MATCH(B198,#REF!,0),MATCH(AA200,#REF!,0)),""))),"")</f>
        <v/>
      </c>
      <c r="G199" s="109"/>
      <c r="H199" s="109" t="str">
        <f>IFERROR(IF(E210*(1-F199)-C211&lt;0,F199-((E210*F199+C211)-E210)/E210,""),"")</f>
        <v/>
      </c>
      <c r="I199" s="109" t="str">
        <f>IFERROR(IF(D211&lt;&gt;0,IF(D211=E210,0,IF(C211&gt;0,(F199-D211/E210)-H199,"HA")),IF(E210*(1-F199)-C211&lt;0,((F199-((E210*F199+C211+D211)-E210)/E210)),"")),"")</f>
        <v/>
      </c>
      <c r="J199" s="268" t="e">
        <f>I199-H200</f>
        <v>#VALUE!</v>
      </c>
      <c r="K199" s="109"/>
      <c r="L199" s="35"/>
      <c r="M199" s="35"/>
      <c r="R199" s="12"/>
      <c r="S199" s="17"/>
      <c r="T199" s="19"/>
      <c r="U199" s="6" t="s">
        <v>177</v>
      </c>
      <c r="V199" t="s">
        <v>178</v>
      </c>
      <c r="W199" s="35" t="s">
        <v>179</v>
      </c>
      <c r="X199" s="35" t="s">
        <v>180</v>
      </c>
      <c r="Y199" s="35" t="s">
        <v>181</v>
      </c>
      <c r="AA199" s="7" t="s">
        <v>144</v>
      </c>
      <c r="AB199" s="7" t="s">
        <v>97</v>
      </c>
    </row>
    <row r="200" spans="1:36" ht="15.75" thickBot="1">
      <c r="A200" s="269"/>
      <c r="B200" s="256" t="s">
        <v>547</v>
      </c>
      <c r="C200" s="256" t="s">
        <v>548</v>
      </c>
      <c r="D200" s="256" t="s">
        <v>549</v>
      </c>
      <c r="E200" s="256" t="s">
        <v>550</v>
      </c>
      <c r="F200" s="256" t="s">
        <v>551</v>
      </c>
      <c r="G200" s="35"/>
      <c r="H200" s="268" t="e">
        <f>(F199-D211/E210)</f>
        <v>#VALUE!</v>
      </c>
      <c r="I200" s="109"/>
      <c r="J200" s="35"/>
      <c r="K200" s="109"/>
      <c r="L200" s="35"/>
      <c r="M200" s="35"/>
      <c r="Q200" s="7"/>
      <c r="R200" s="18"/>
      <c r="S200" s="6"/>
      <c r="U200"/>
      <c r="W200" s="35"/>
      <c r="X200" s="35"/>
      <c r="Z200" s="19"/>
      <c r="AA200" s="6" t="str">
        <f>CONCATENATE(F196," - ",AB200)</f>
        <v xml:space="preserve"> - Samarbejde</v>
      </c>
      <c r="AB200" t="str">
        <f>F197</f>
        <v>Samarbejde</v>
      </c>
    </row>
    <row r="201" spans="1:36" ht="15">
      <c r="A201" t="s">
        <v>552</v>
      </c>
      <c r="B201" s="39">
        <f>IFERROR(IF(E201=0,0,Y201),0)</f>
        <v>0</v>
      </c>
      <c r="C201" s="39">
        <f t="shared" ref="C201:C207" si="18">IFERROR(E201-B201,0)</f>
        <v>0</v>
      </c>
      <c r="D201" s="39"/>
      <c r="E201" s="292"/>
      <c r="F201" s="272"/>
      <c r="G201" s="846" t="s">
        <v>572</v>
      </c>
      <c r="H201" s="847"/>
      <c r="I201" s="847"/>
      <c r="J201" s="847"/>
      <c r="K201" s="847"/>
      <c r="L201" s="847"/>
      <c r="M201" s="847"/>
      <c r="N201" s="847"/>
      <c r="O201" s="848"/>
      <c r="Q201" s="9"/>
      <c r="R201" s="15"/>
      <c r="S201" s="6"/>
      <c r="U201" s="6" t="e">
        <f>((F199-((E210*F199+C211)-E210)/E210))*E201</f>
        <v>#VALUE!</v>
      </c>
      <c r="V201" t="e">
        <f>H200*E201</f>
        <v>#VALUE!</v>
      </c>
      <c r="W201">
        <f>IFERROR(IF(E201=0,0,E201*H199),0)</f>
        <v>0</v>
      </c>
      <c r="X201" s="35">
        <f>IF(E201=0,0,E201*F198)</f>
        <v>0</v>
      </c>
      <c r="Y201" s="35">
        <f>IF(NOT(ISERROR(MATCH("Selvfinansieret",B197,0))),0,IF(OR(NOT(ISERROR(MATCH("Ej statsstøtte",B197,0))),NOT(ISERROR(MATCH(B197,AI207:AI209,0)))),E201,IF(AND(D211=0,C211=0),X201,IF(AND(D211&gt;0,C211=0),V201,IF(AND(D211&gt;0,C211&gt;0,V201=0),0,IF(AND(W201&lt;&gt;0,W201&lt;V201),W201,V201))))))</f>
        <v>0</v>
      </c>
      <c r="AA201" s="6"/>
      <c r="AB201" s="6"/>
      <c r="AE201" s="855" t="s">
        <v>573</v>
      </c>
      <c r="AF201" s="855"/>
      <c r="AG201" s="855"/>
    </row>
    <row r="202" spans="1:36" ht="15">
      <c r="A202" t="s">
        <v>553</v>
      </c>
      <c r="B202" s="39">
        <f t="shared" ref="B202:B207" si="19">IFERROR(IF(E202=0,0,Y202),0)</f>
        <v>0</v>
      </c>
      <c r="C202" s="39">
        <f t="shared" si="18"/>
        <v>0</v>
      </c>
      <c r="D202" s="39"/>
      <c r="E202" s="292"/>
      <c r="F202" s="21"/>
      <c r="G202" s="849"/>
      <c r="H202" s="850"/>
      <c r="I202" s="850"/>
      <c r="J202" s="850"/>
      <c r="K202" s="850"/>
      <c r="L202" s="850"/>
      <c r="M202" s="850"/>
      <c r="N202" s="850"/>
      <c r="O202" s="851"/>
      <c r="Q202" s="15"/>
      <c r="R202" s="15"/>
      <c r="S202" s="5"/>
      <c r="U202" s="6" t="e">
        <f>((F199-((E210*F199+C211+D211)-E210)/E210))*E202</f>
        <v>#VALUE!</v>
      </c>
      <c r="V202" t="e">
        <f>H200*E202</f>
        <v>#VALUE!</v>
      </c>
      <c r="W202">
        <f>IFERROR(IF(E202=0,0,E202*H199),0)</f>
        <v>0</v>
      </c>
      <c r="X202" s="35">
        <f>IF(E202=0,0,E202*F198)</f>
        <v>0</v>
      </c>
      <c r="Y202" s="35">
        <f>IF(NOT(ISERROR(MATCH("Selvfinansieret",B198,0))),0,IF(OR(NOT(ISERROR(MATCH("Ej statsstøtte",B198,0))),NOT(ISERROR(MATCH(B198,AI208:AI210,0)))),E202,IF(AND(D211=0,C211=0),X202,IF(AND(D211&gt;0,C211=0),V202,IF(AND(D211&gt;0,C211&gt;0,V202=0),0,IF(AND(W202&lt;&gt;0,W202&lt;V202),W202,V202))))))</f>
        <v>0</v>
      </c>
      <c r="AA202" s="6"/>
      <c r="AB202" s="6"/>
    </row>
    <row r="203" spans="1:36" ht="15">
      <c r="A203" t="s">
        <v>554</v>
      </c>
      <c r="B203" s="39">
        <f t="shared" si="19"/>
        <v>0</v>
      </c>
      <c r="C203" s="39">
        <f t="shared" si="18"/>
        <v>0</v>
      </c>
      <c r="D203" s="39"/>
      <c r="E203" s="292"/>
      <c r="F203" s="21"/>
      <c r="G203" s="849"/>
      <c r="H203" s="850"/>
      <c r="I203" s="850"/>
      <c r="J203" s="850"/>
      <c r="K203" s="850"/>
      <c r="L203" s="850"/>
      <c r="M203" s="850"/>
      <c r="N203" s="850"/>
      <c r="O203" s="851"/>
      <c r="Q203" s="15"/>
      <c r="R203" s="15"/>
      <c r="S203" s="5"/>
      <c r="U203" s="6" t="e">
        <f>((F199-((E210*F199+C211+D211)-E210)/E210))*E203</f>
        <v>#VALUE!</v>
      </c>
      <c r="V203" t="e">
        <f>H200*E203</f>
        <v>#VALUE!</v>
      </c>
      <c r="W203">
        <f>IFERROR(IF(E203=0,0,E203*H199),0)</f>
        <v>0</v>
      </c>
      <c r="X203" s="35">
        <f>IF(E203=0,0,E203*F198)</f>
        <v>0</v>
      </c>
      <c r="Y203" s="35">
        <f>IF(NOT(ISERROR(MATCH("Selvfinansieret",B199,0))),0,IF(OR(NOT(ISERROR(MATCH("Ej statsstøtte",B199,0))),NOT(ISERROR(MATCH(B199,AI209:AI211,0)))),E203,IF(AND(D211=0,C211=0),X203,IF(AND(D211&gt;0,C211=0),V203,IF(AND(D211&gt;0,C211&gt;0,V203=0),0,IF(AND(W203&lt;&gt;0,W203&lt;V203),W203,V203))))))</f>
        <v>0</v>
      </c>
      <c r="AA203" s="6"/>
      <c r="AB203" s="6"/>
      <c r="AD203" s="8" t="s">
        <v>574</v>
      </c>
      <c r="AE203" s="8" t="s">
        <v>575</v>
      </c>
      <c r="AF203" s="8" t="s">
        <v>565</v>
      </c>
      <c r="AG203" s="8" t="s">
        <v>576</v>
      </c>
      <c r="AH203" s="8" t="s">
        <v>98</v>
      </c>
      <c r="AI203" s="8" t="s">
        <v>577</v>
      </c>
      <c r="AJ203" s="8" t="s">
        <v>578</v>
      </c>
    </row>
    <row r="204" spans="1:36" ht="15">
      <c r="A204" t="s">
        <v>555</v>
      </c>
      <c r="B204" s="39">
        <f t="shared" si="19"/>
        <v>0</v>
      </c>
      <c r="C204" s="39">
        <f t="shared" si="18"/>
        <v>0</v>
      </c>
      <c r="D204" s="39"/>
      <c r="E204" s="292"/>
      <c r="F204" s="21"/>
      <c r="G204" s="849"/>
      <c r="H204" s="850"/>
      <c r="I204" s="850"/>
      <c r="J204" s="850"/>
      <c r="K204" s="850"/>
      <c r="L204" s="850"/>
      <c r="M204" s="850"/>
      <c r="N204" s="850"/>
      <c r="O204" s="851"/>
      <c r="P204" s="35"/>
      <c r="Q204" s="15"/>
      <c r="R204" s="15"/>
      <c r="S204" s="5"/>
      <c r="U204" s="6" t="e">
        <f>((F199-((E210*F199+C211+D211)-E210)/E210))*E204</f>
        <v>#VALUE!</v>
      </c>
      <c r="V204" t="e">
        <f>H200*E204</f>
        <v>#VALUE!</v>
      </c>
      <c r="W204">
        <f>IFERROR(IF(E204=0,0,E204*H199),0)</f>
        <v>0</v>
      </c>
      <c r="X204" s="35">
        <f>IF(E204=0,0,E204*F198)</f>
        <v>0</v>
      </c>
      <c r="Y204" s="35">
        <f>IF(NOT(ISERROR(MATCH("Selvfinansieret",B200,0))),0,IF(OR(NOT(ISERROR(MATCH("Ej statsstøtte",B200,0))),NOT(ISERROR(MATCH(B200,AI210:AI212,0)))),E204,IF(AND(D211=0,C211=0),X204,IF(AND(D211&gt;0,C211=0),V204,IF(AND(D211&gt;0,C211&gt;0,V204=0),0,IF(AND(W204&lt;&gt;0,W204&lt;V204),W204,V204))))))</f>
        <v>0</v>
      </c>
      <c r="AA204" t="s">
        <v>101</v>
      </c>
      <c r="AB204" t="s">
        <v>102</v>
      </c>
      <c r="AD204" t="s">
        <v>579</v>
      </c>
      <c r="AE204" t="s">
        <v>579</v>
      </c>
      <c r="AF204" t="s">
        <v>580</v>
      </c>
      <c r="AG204" s="32" t="s">
        <v>581</v>
      </c>
      <c r="AH204" s="35" t="str">
        <f>IF(NOT(ISERROR(MATCH("Selvfinansieret",B197,0))),"",IF(NOT(ISERROR(MATCH(B197,{"ABER"},0))),AE204,IF(NOT(ISERROR(MATCH(B197,{"GBER"},0))),AF204,IF(NOT(ISERROR(MATCH(B197,{"FIBER"},0))),AG204,IF(NOT(ISERROR(MATCH(B197,{"Ej statsstøtte"},0))),AD204,"")))))</f>
        <v/>
      </c>
      <c r="AI204" s="33" t="s">
        <v>575</v>
      </c>
    </row>
    <row r="205" spans="1:36" ht="15">
      <c r="A205" t="s">
        <v>556</v>
      </c>
      <c r="B205" s="39">
        <f t="shared" si="19"/>
        <v>0</v>
      </c>
      <c r="C205" s="39">
        <f t="shared" si="18"/>
        <v>0</v>
      </c>
      <c r="D205" s="39"/>
      <c r="E205" s="292"/>
      <c r="F205" s="21"/>
      <c r="G205" s="849"/>
      <c r="H205" s="850"/>
      <c r="I205" s="850"/>
      <c r="J205" s="850"/>
      <c r="K205" s="850"/>
      <c r="L205" s="850"/>
      <c r="M205" s="850"/>
      <c r="N205" s="850"/>
      <c r="O205" s="851"/>
      <c r="P205" s="35"/>
      <c r="Q205" s="15"/>
      <c r="R205" s="15"/>
      <c r="S205" s="5"/>
      <c r="U205" s="6" t="e">
        <f>((F199-((E210*F199+C211+D211)-E210)/E210))*E205</f>
        <v>#VALUE!</v>
      </c>
      <c r="V205" t="e">
        <f>H200*E205</f>
        <v>#VALUE!</v>
      </c>
      <c r="W205">
        <f>IFERROR(IF(E205=0,0,E205*H199),0)</f>
        <v>0</v>
      </c>
      <c r="X205" s="35">
        <f>IF(E205=0,0,E205*F198)</f>
        <v>0</v>
      </c>
      <c r="Y205" s="35">
        <f>IF(NOT(ISERROR(MATCH("Selvfinansieret",B201,0))),0,IF(OR(NOT(ISERROR(MATCH("Ej statsstøtte",B201,0))),NOT(ISERROR(MATCH(B201,AI211:AI213,0)))),E205,IF(AND(D211=0,C211=0),X205,IF(AND(D211&gt;0,C211=0),V205,IF(AND(D211&gt;0,C211&gt;0,V205=0),0,IF(AND(W205&lt;&gt;0,W205&lt;V205),W205,V205))))))</f>
        <v>0</v>
      </c>
      <c r="AA205" t="s">
        <v>105</v>
      </c>
      <c r="AB205" t="s">
        <v>106</v>
      </c>
      <c r="AD205" t="s">
        <v>582</v>
      </c>
      <c r="AE205" t="s">
        <v>582</v>
      </c>
      <c r="AF205" t="s">
        <v>583</v>
      </c>
      <c r="AG205" s="32" t="s">
        <v>584</v>
      </c>
      <c r="AH205" s="35" t="str">
        <f>IF(NOT(ISERROR(MATCH("Selvfinansieret",B197,0))),"",IF(NOT(ISERROR(MATCH(B197,{"ABER"},0))),AE205,IF(NOT(ISERROR(MATCH(B197,{"GBER"},0))),AF205,IF(NOT(ISERROR(MATCH(B197,{"FIBER"},0))),AG205,IF(NOT(ISERROR(MATCH(B197,{"Ej statsstøtte"},0))),AD205,"")))))</f>
        <v/>
      </c>
      <c r="AI205" s="34" t="s">
        <v>565</v>
      </c>
    </row>
    <row r="206" spans="1:36" ht="15.75" customHeight="1">
      <c r="A206" t="s">
        <v>557</v>
      </c>
      <c r="B206" s="39">
        <f t="shared" si="19"/>
        <v>0</v>
      </c>
      <c r="C206" s="39">
        <f t="shared" si="18"/>
        <v>0</v>
      </c>
      <c r="D206" s="39"/>
      <c r="E206" s="292"/>
      <c r="F206" s="21"/>
      <c r="G206" s="849"/>
      <c r="H206" s="850"/>
      <c r="I206" s="850"/>
      <c r="J206" s="850"/>
      <c r="K206" s="850"/>
      <c r="L206" s="850"/>
      <c r="M206" s="850"/>
      <c r="N206" s="850"/>
      <c r="O206" s="851"/>
      <c r="Q206" s="15"/>
      <c r="R206" s="15"/>
      <c r="S206" s="5"/>
      <c r="U206" s="6" t="e">
        <f>((F199-((E210*F199+C211+D211)-E210)/E210))*E206</f>
        <v>#VALUE!</v>
      </c>
      <c r="V206" t="e">
        <f>H200*E206</f>
        <v>#VALUE!</v>
      </c>
      <c r="W206">
        <f>IFERROR(IF(E206=0,0,E206*H199),0)</f>
        <v>0</v>
      </c>
      <c r="X206" s="35">
        <f>IF(E206=0,0,E206*F198)</f>
        <v>0</v>
      </c>
      <c r="Y206" s="35">
        <f>IF(NOT(ISERROR(MATCH("Selvfinansieret",B202,0))),0,IF(OR(NOT(ISERROR(MATCH("Ej statsstøtte",B202,0))),NOT(ISERROR(MATCH(B202,AI212:AI214,0)))),E206,IF(AND(D211=0,C211=0),X206,IF(AND(D211&gt;0,C211=0),V206,IF(AND(D211&gt;0,C211&gt;0,V206=0),0,IF(AND(W206&lt;&gt;0,W206&lt;V206),W206,V206))))))</f>
        <v>0</v>
      </c>
      <c r="Z206" s="35"/>
      <c r="AA206" t="s">
        <v>585</v>
      </c>
      <c r="AD206" t="s">
        <v>584</v>
      </c>
      <c r="AE206" t="s">
        <v>584</v>
      </c>
      <c r="AF206" t="s">
        <v>567</v>
      </c>
      <c r="AG206" s="55" t="s">
        <v>586</v>
      </c>
      <c r="AH206" s="35" t="str">
        <f>IF(NOT(ISERROR(MATCH("Selvfinansieret",B197,0))),"",IF(NOT(ISERROR(MATCH(B197,{"ABER"},0))),AE206,IF(NOT(ISERROR(MATCH(B197,{"GBER"},0))),AF206,IF(NOT(ISERROR(MATCH(B197,{"FIBER"},0))),AG206,IF(NOT(ISERROR(MATCH(B197,{"Ej statsstøtte"},0))),AD206,"")))))</f>
        <v/>
      </c>
      <c r="AI206" s="34" t="s">
        <v>576</v>
      </c>
    </row>
    <row r="207" spans="1:36" ht="15.75" thickBot="1">
      <c r="A207" s="240" t="s">
        <v>57</v>
      </c>
      <c r="B207" s="39">
        <f t="shared" si="19"/>
        <v>0</v>
      </c>
      <c r="C207" s="39">
        <f t="shared" si="18"/>
        <v>0</v>
      </c>
      <c r="D207" s="39"/>
      <c r="E207" s="293"/>
      <c r="F207" s="104"/>
      <c r="G207" s="850"/>
      <c r="H207" s="850"/>
      <c r="I207" s="850"/>
      <c r="J207" s="850"/>
      <c r="K207" s="850"/>
      <c r="L207" s="850"/>
      <c r="M207" s="850"/>
      <c r="N207" s="850"/>
      <c r="O207" s="851"/>
      <c r="Q207" s="15"/>
      <c r="R207" s="15"/>
      <c r="S207" s="5"/>
      <c r="U207" s="6" t="e">
        <f>((F199-((E210*F199+C211+D211)-E210)/E210))*E207</f>
        <v>#VALUE!</v>
      </c>
      <c r="V207" t="e">
        <f>H200*E207</f>
        <v>#VALUE!</v>
      </c>
      <c r="W207">
        <f>IFERROR(IF(E207=0,0,E207*H199),0)</f>
        <v>0</v>
      </c>
      <c r="X207" s="35">
        <f>IF(E207=0,0,E207*F198)</f>
        <v>0</v>
      </c>
      <c r="Y207" s="35">
        <f>IF(NOT(ISERROR(MATCH("Selvfinansieret",B203,0))),0,IF(OR(NOT(ISERROR(MATCH("Ej statsstøtte",B203,0))),NOT(ISERROR(MATCH(B203,AI213:AI215,0)))),E207,IF(AND(D211=0,C211=0),X207,IF(AND(D211&gt;0,C211=0),V207,IF(AND(D211&gt;0,C211&gt;0,V207=0),0,IF(AND(W207&lt;&gt;0,W207&lt;V207),W207,V207))))))</f>
        <v>0</v>
      </c>
      <c r="Z207" s="35"/>
      <c r="AA207" t="s">
        <v>587</v>
      </c>
      <c r="AD207" t="s">
        <v>588</v>
      </c>
      <c r="AE207" t="s">
        <v>588</v>
      </c>
      <c r="AF207" t="s">
        <v>589</v>
      </c>
      <c r="AG207" s="20" t="str">
        <f>""</f>
        <v/>
      </c>
      <c r="AH207" s="35" t="str">
        <f>IF(NOT(ISERROR(MATCH("Selvfinansieret",B197,0))),"",IF(NOT(ISERROR(MATCH(B197,{"ABER"},0))),AE207,IF(NOT(ISERROR(MATCH(B197,{"GBER"},0))),AF207,IF(NOT(ISERROR(MATCH(B197,{"FIBER"},0))),AG207,IF(NOT(ISERROR(MATCH(B197,{"Ej statsstøtte"},0))),AD207,"")))))</f>
        <v/>
      </c>
      <c r="AI207" s="19" t="s">
        <v>590</v>
      </c>
    </row>
    <row r="208" spans="1:36" ht="15">
      <c r="A208" s="142" t="s">
        <v>558</v>
      </c>
      <c r="B208" s="40">
        <f>SUM(B201+B202+B203+B204-B205-B206+B207)</f>
        <v>0</v>
      </c>
      <c r="C208" s="40">
        <f>SUM(C201+C202+C203+C204-C205-C206+C207)</f>
        <v>0</v>
      </c>
      <c r="D208" s="40"/>
      <c r="E208" s="40">
        <f>SUM(B208:C208)</f>
        <v>0</v>
      </c>
      <c r="F208" s="23"/>
      <c r="G208" s="849"/>
      <c r="H208" s="850"/>
      <c r="I208" s="850"/>
      <c r="J208" s="850"/>
      <c r="K208" s="850"/>
      <c r="L208" s="850"/>
      <c r="M208" s="850"/>
      <c r="N208" s="850"/>
      <c r="O208" s="851"/>
      <c r="P208" s="8"/>
      <c r="R208"/>
      <c r="S208"/>
      <c r="T208"/>
      <c r="U208" s="6" t="e">
        <f>((F199-((E210*F199+C211+D211)-E210)/E210))*E208</f>
        <v>#VALUE!</v>
      </c>
      <c r="V208" t="e">
        <f>H200*E208</f>
        <v>#VALUE!</v>
      </c>
      <c r="W208">
        <f>IFERROR(IF(E208=0,0,E208*H199),0)</f>
        <v>0</v>
      </c>
      <c r="X208" s="35">
        <f>IF(E208=0,0,E208*F198)</f>
        <v>0</v>
      </c>
      <c r="Y208" s="35">
        <f>IF(NOT(ISERROR(MATCH("Selvfinansieret",B204,0))),0,IF(OR(NOT(ISERROR(MATCH("Ej statsstøtte",B204,0))),NOT(ISERROR(MATCH(B204,AI214:AI216,0)))),E208,IF(AND(D211=0,C211=0),X208,IF(AND(D211&gt;0,C211=0),V208,IF(AND(D211&gt;0,C211&gt;0,V208=0),0,IF(AND(W208&lt;&gt;0,W208&lt;V208),W208,V208))))))</f>
        <v>0</v>
      </c>
      <c r="Z208" s="35"/>
      <c r="AA208" t="s">
        <v>591</v>
      </c>
      <c r="AD208" t="s">
        <v>592</v>
      </c>
      <c r="AE208" t="s">
        <v>593</v>
      </c>
      <c r="AF208" t="s">
        <v>594</v>
      </c>
      <c r="AG208" s="20" t="str">
        <f>""</f>
        <v/>
      </c>
      <c r="AH208" s="35" t="str">
        <f>IF(NOT(ISERROR(MATCH("Selvfinansieret",B197,0))),"",IF(NOT(ISERROR(MATCH(B197,{"ABER"},0))),AE208,IF(NOT(ISERROR(MATCH(B197,{"GBER"},0))),AF208,IF(NOT(ISERROR(MATCH(B197,{"FIBER"},0))),AG208,IF(NOT(ISERROR(MATCH(B197,{"Ej statsstøtte"},0))),AD208,"")))))</f>
        <v/>
      </c>
      <c r="AI208" s="19" t="s">
        <v>595</v>
      </c>
    </row>
    <row r="209" spans="1:35" ht="15.75" thickBot="1">
      <c r="A209" s="274" t="s">
        <v>121</v>
      </c>
      <c r="B209" s="41">
        <f>IFERROR(IF(E209=0,0,Y209),0)</f>
        <v>0</v>
      </c>
      <c r="C209" s="39">
        <f>IFERROR(E209-B209,0)</f>
        <v>0</v>
      </c>
      <c r="D209" s="39"/>
      <c r="E209" s="293"/>
      <c r="F209" s="22"/>
      <c r="G209" s="849"/>
      <c r="H209" s="850"/>
      <c r="I209" s="850"/>
      <c r="J209" s="850"/>
      <c r="K209" s="850"/>
      <c r="L209" s="850"/>
      <c r="M209" s="850"/>
      <c r="N209" s="850"/>
      <c r="O209" s="851"/>
      <c r="R209"/>
      <c r="S209"/>
      <c r="T209"/>
      <c r="U209" s="6" t="e">
        <f>((F199-((E210*F199+C211+D211)-E210)/E210))*E209</f>
        <v>#VALUE!</v>
      </c>
      <c r="V209" t="e">
        <f>H200*E209</f>
        <v>#VALUE!</v>
      </c>
      <c r="W209">
        <f>IFERROR(IF(E209=0,0,E209*H199),0)</f>
        <v>0</v>
      </c>
      <c r="X209" s="35">
        <f>IF(E209=0,0,E209*F198)</f>
        <v>0</v>
      </c>
      <c r="Y209" s="35">
        <f>IF(NOT(ISERROR(MATCH("Selvfinansieret",B205,0))),0,IF(OR(NOT(ISERROR(MATCH("Ej statsstøtte",B205,0))),NOT(ISERROR(MATCH(B205,AI215:AI217,0)))),E209,IF(AND(D211=0,C211=0),X209,IF(AND(D211&gt;0,C211=0),V209,IF(AND(D211&gt;0,C211&gt;0,V209=0),0,IF(AND(W209&lt;&gt;0,W209&lt;V209),W209,V209))))))</f>
        <v>0</v>
      </c>
      <c r="Z209" s="35"/>
      <c r="AA209" s="6"/>
      <c r="AB209" s="6"/>
      <c r="AD209" t="s">
        <v>593</v>
      </c>
      <c r="AE209" t="s">
        <v>596</v>
      </c>
      <c r="AF209" t="s">
        <v>592</v>
      </c>
      <c r="AG209" s="20" t="str">
        <f>""</f>
        <v/>
      </c>
      <c r="AH209" s="35" t="str">
        <f>IF(NOT(ISERROR(MATCH("Selvfinansieret",B197,0))),"",IF(NOT(ISERROR(MATCH(B197,{"ABER"},0))),AE209,IF(NOT(ISERROR(MATCH(B197,{"GBER"},0))),AF209,IF(NOT(ISERROR(MATCH(B197,{"FIBER"},0))),AG209,IF(NOT(ISERROR(MATCH(B197,{"Ej statsstøtte"},0))),AD209,"")))))</f>
        <v/>
      </c>
      <c r="AI209" s="19" t="s">
        <v>597</v>
      </c>
    </row>
    <row r="210" spans="1:35" ht="15.75" thickBot="1">
      <c r="A210" s="275" t="s">
        <v>550</v>
      </c>
      <c r="B210" s="58">
        <f>IF(B208+B209&lt;=0,0,B208+B209)</f>
        <v>0</v>
      </c>
      <c r="C210" s="58">
        <f>IF(C208+C209-C211&lt;=0,0,C208+C209-C211)</f>
        <v>0</v>
      </c>
      <c r="D210" s="42"/>
      <c r="E210" s="276">
        <f>SUM(E201+E202+E203+E204-E205-E206+E207)+E209</f>
        <v>0</v>
      </c>
      <c r="F210" s="31"/>
      <c r="G210" s="852"/>
      <c r="H210" s="853"/>
      <c r="I210" s="853"/>
      <c r="J210" s="853"/>
      <c r="K210" s="853"/>
      <c r="L210" s="853"/>
      <c r="M210" s="853"/>
      <c r="N210" s="853"/>
      <c r="O210" s="854"/>
      <c r="P210" s="8"/>
      <c r="R210"/>
      <c r="S210"/>
      <c r="T210"/>
      <c r="U210" s="6" t="e">
        <f>((F199-((E210*F199+C211+D211)-E210)/E210))*E210</f>
        <v>#VALUE!</v>
      </c>
      <c r="V210" t="e">
        <f>H200*E210</f>
        <v>#VALUE!</v>
      </c>
      <c r="W210">
        <f>IFERROR(IF(E210=0,0,E210*H199),0)</f>
        <v>0</v>
      </c>
      <c r="Y210" s="35">
        <f>IF(NOT(ISERROR(MATCH("Selvfinansieret",B206,0))),0,IF(OR(NOT(ISERROR(MATCH("Ej statsstøtte",B206,0))),NOT(ISERROR(MATCH(B206,AI216:AI218,0)))),E210,IF(AND(D211=0,C211=0),X210,IF(AND(D211&gt;0,C211=0),V210,IF(AND(D211&gt;0,C211&gt;0,V210=0),0,IF(AND(W210&lt;&gt;0,W210&lt;V210),W210,V210))))))</f>
        <v>0</v>
      </c>
      <c r="Z210" s="35"/>
      <c r="AA210" s="33"/>
      <c r="AB210" s="33"/>
      <c r="AD210" t="s">
        <v>596</v>
      </c>
      <c r="AE210" s="20" t="str">
        <f>""</f>
        <v/>
      </c>
      <c r="AF210" t="s">
        <v>584</v>
      </c>
      <c r="AG210" s="20" t="str">
        <f>""</f>
        <v/>
      </c>
      <c r="AH210" s="35" t="str">
        <f>IF(NOT(ISERROR(MATCH("Selvfinansieret",B197,0))),"",IF(NOT(ISERROR(MATCH(B197,{"ABER"},0))),AE210,IF(NOT(ISERROR(MATCH(B197,{"GBER"},0))),AF210,IF(NOT(ISERROR(MATCH(B197,{"FIBER"},0))),AG210,IF(NOT(ISERROR(MATCH(B197,{"Ej statsstøtte"},0))),AD210,"")))))</f>
        <v/>
      </c>
      <c r="AI210" s="6" t="s">
        <v>598</v>
      </c>
    </row>
    <row r="211" spans="1:35" ht="15">
      <c r="A211" s="277" t="s">
        <v>559</v>
      </c>
      <c r="B211" s="280">
        <f>B210</f>
        <v>0</v>
      </c>
      <c r="C211" s="279"/>
      <c r="D211" s="279"/>
      <c r="E211" s="280">
        <f>SUM(B201+B202+B203+B204-B205-B206+B207)</f>
        <v>0</v>
      </c>
      <c r="F211" s="38"/>
      <c r="P211" s="8"/>
      <c r="R211"/>
      <c r="S211"/>
      <c r="T211"/>
      <c r="U211"/>
      <c r="W211"/>
      <c r="Y211" s="35"/>
      <c r="Z211" s="35"/>
      <c r="AA211" s="15"/>
      <c r="AB211" s="34"/>
      <c r="AC211" s="6"/>
      <c r="AD211" t="s">
        <v>581</v>
      </c>
      <c r="AE211" t="str">
        <f>""</f>
        <v/>
      </c>
      <c r="AF211" s="20" t="s">
        <v>599</v>
      </c>
      <c r="AG211" s="20" t="str">
        <f>""</f>
        <v/>
      </c>
      <c r="AH211" s="35" t="str">
        <f>IF(NOT(ISERROR(MATCH("Selvfinansieret",B197,0))),"",IF(NOT(ISERROR(MATCH(B197,{"ABER"},0))),AE211,IF(NOT(ISERROR(MATCH(B197,{"GBER"},0))),AF211,IF(NOT(ISERROR(MATCH(B197,{"FIBER"},0))),AG211,IF(NOT(ISERROR(MATCH(B197,{"Ej statsstøtte"},0))),AD211,"")))))</f>
        <v/>
      </c>
      <c r="AI211" t="s">
        <v>600</v>
      </c>
    </row>
    <row r="212" spans="1:35" ht="15">
      <c r="A212" s="281"/>
      <c r="B212" s="282"/>
      <c r="C212" s="282"/>
      <c r="D212" s="282"/>
      <c r="E212" s="283"/>
      <c r="F212" s="30"/>
      <c r="P212" s="8"/>
      <c r="R212"/>
      <c r="S212"/>
      <c r="T212"/>
      <c r="U212"/>
      <c r="W212"/>
      <c r="Y212" s="35"/>
      <c r="Z212" s="35"/>
      <c r="AA212" s="35"/>
      <c r="AD212" t="s">
        <v>586</v>
      </c>
      <c r="AE212" t="str">
        <f>""</f>
        <v/>
      </c>
      <c r="AF212" t="str">
        <f>""</f>
        <v/>
      </c>
      <c r="AG212" s="20" t="str">
        <f>""</f>
        <v/>
      </c>
      <c r="AH212" s="35" t="str">
        <f>IF(NOT(ISERROR(MATCH("Selvfinansieret",B197,0))),"",IF(NOT(ISERROR(MATCH(B197,{"ABER"},0))),AE212,IF(NOT(ISERROR(MATCH(B197,{"GBER"},0))),AF212,IF(NOT(ISERROR(MATCH(B197,{"FIBER"},0))),AG212,IF(NOT(ISERROR(MATCH(B197,{"Ej statsstøtte"},0))),AD212,"")))))</f>
        <v/>
      </c>
    </row>
    <row r="213" spans="1:35" ht="15">
      <c r="A213" s="284"/>
      <c r="B213" s="285"/>
      <c r="C213" s="285"/>
      <c r="D213" s="285"/>
      <c r="E213" s="286" t="s">
        <v>601</v>
      </c>
      <c r="F213" s="287" t="str">
        <f>F198</f>
        <v/>
      </c>
      <c r="G213" s="30"/>
      <c r="Q213" s="8"/>
      <c r="R213"/>
      <c r="S213"/>
      <c r="T213"/>
      <c r="U213"/>
      <c r="W213"/>
      <c r="Z213" s="35"/>
    </row>
    <row r="214" spans="1:35" ht="30">
      <c r="A214" s="284"/>
      <c r="B214" s="285"/>
      <c r="C214" s="285"/>
      <c r="D214" s="285"/>
      <c r="E214" s="288" t="s">
        <v>602</v>
      </c>
      <c r="F214" s="287" t="str">
        <f>IFERROR(B210/E210,"")</f>
        <v/>
      </c>
      <c r="G214" s="30"/>
      <c r="Q214" s="8"/>
      <c r="R214"/>
      <c r="S214"/>
      <c r="T214"/>
      <c r="U214"/>
      <c r="W214"/>
      <c r="Z214" s="35"/>
    </row>
    <row r="215" spans="1:35" ht="15">
      <c r="A215" s="2"/>
      <c r="B215" s="3"/>
      <c r="C215" s="3"/>
      <c r="D215" s="3"/>
      <c r="E215" s="4" t="s">
        <v>603</v>
      </c>
      <c r="F215" s="24">
        <f>IF(NOT(ISERROR(MATCH("Ej statsstøtte",B197,0))),0,IFERROR(E209/E208,0))</f>
        <v>0</v>
      </c>
      <c r="G215" s="289"/>
      <c r="R215"/>
      <c r="S215"/>
      <c r="T215"/>
      <c r="U215"/>
      <c r="W215"/>
    </row>
    <row r="216" spans="1:35" ht="15">
      <c r="A216" s="13" t="s">
        <v>604</v>
      </c>
      <c r="B216" s="14">
        <f>IFERROR(E210/$E$15,0)</f>
        <v>0</v>
      </c>
      <c r="C216" s="3"/>
      <c r="D216" s="3"/>
      <c r="E216" s="8" t="s">
        <v>605</v>
      </c>
      <c r="F216" s="24">
        <f>IFERROR(E209/E201,0)</f>
        <v>0</v>
      </c>
      <c r="R216"/>
      <c r="S216"/>
      <c r="T216"/>
      <c r="U216"/>
      <c r="W216"/>
    </row>
    <row r="217" spans="1:35" ht="15">
      <c r="A217" s="290"/>
      <c r="B217" s="291"/>
      <c r="E217" s="8"/>
      <c r="R217"/>
      <c r="S217"/>
      <c r="T217"/>
      <c r="U217"/>
      <c r="W217"/>
    </row>
    <row r="218" spans="1:35" ht="15">
      <c r="A218" s="1" t="s">
        <v>560</v>
      </c>
      <c r="B218" s="72"/>
      <c r="C218" s="35" t="s">
        <v>155</v>
      </c>
      <c r="D218" s="35"/>
      <c r="E218" s="1" t="s">
        <v>563</v>
      </c>
      <c r="F218" s="264"/>
      <c r="G218" s="35"/>
      <c r="H218" s="43"/>
      <c r="I218" s="44"/>
      <c r="J218" s="35"/>
      <c r="K218" s="35"/>
      <c r="L218" s="35"/>
      <c r="M218" s="35"/>
      <c r="R218" s="11"/>
      <c r="S218" s="16"/>
      <c r="T218" s="34"/>
      <c r="W218"/>
      <c r="X218" s="19"/>
      <c r="AA218" s="35" t="str">
        <f>IF(NOT(ISERROR(MATCH("Selvfinansieret",B219,0))),"",IF(NOT(ISERROR(MATCH(B219,{"ABER"},0))),IF(X218=0,"",X218),IF(NOT(ISERROR(MATCH(B219,{"GEBER"},0))),IF(AG233=0,"",AG233),IF(NOT(ISERROR(MATCH(B219,{"FIBER"},0))),IF(Z218=0,"",Z218),""))))</f>
        <v/>
      </c>
      <c r="AF218" s="35"/>
    </row>
    <row r="219" spans="1:35" ht="15">
      <c r="A219" s="1" t="s">
        <v>564</v>
      </c>
      <c r="B219" s="265"/>
      <c r="C219" s="35"/>
      <c r="D219" s="35"/>
      <c r="E219" s="1" t="s">
        <v>97</v>
      </c>
      <c r="F219" s="265" t="str">
        <f>IF(ISBLANK($F$19),"Projektform skal vælges ved hovedansøger",$F$19)</f>
        <v>Samarbejde</v>
      </c>
      <c r="G219" s="35"/>
      <c r="H219" s="43"/>
      <c r="I219" s="44"/>
      <c r="J219" s="35"/>
      <c r="K219" s="35"/>
      <c r="L219" s="35"/>
      <c r="M219" s="35"/>
      <c r="R219" s="11"/>
      <c r="S219" s="16"/>
      <c r="T219" s="19"/>
      <c r="W219"/>
      <c r="X219" s="19"/>
      <c r="Y219" s="20"/>
      <c r="AA219" s="35"/>
      <c r="AF219" s="35"/>
    </row>
    <row r="220" spans="1:35" ht="30">
      <c r="A220" s="1" t="s">
        <v>566</v>
      </c>
      <c r="B220" s="265"/>
      <c r="C220" s="1"/>
      <c r="D220" s="1"/>
      <c r="E220" s="46" t="s">
        <v>148</v>
      </c>
      <c r="F220" s="47" t="str">
        <f>IFERROR(IF(NOT(ISERROR(MATCH(B219,{"ABER"},0))),INDEX(#REF!,MATCH(B220,#REF!,0),MATCH(AA222,#REF!,0)),IF(NOT(ISERROR(MATCH(B219,{"GBER"},0))),INDEX(#REF!,MATCH(B220,#REF!,0),MATCH(AA222,#REF!,0)),IF(NOT(ISERROR(MATCH(B219,{"FIBER"},0))),INDEX(#REF!,MATCH(B220,#REF!,0),MATCH(AA222,#REF!,0)),""))),"")</f>
        <v/>
      </c>
      <c r="G220" s="46" t="s">
        <v>569</v>
      </c>
      <c r="H220" s="59" t="s">
        <v>570</v>
      </c>
      <c r="I220" s="60"/>
      <c r="J220" s="109" t="s">
        <v>151</v>
      </c>
      <c r="K220" s="109"/>
      <c r="L220" s="35"/>
      <c r="M220" s="35"/>
      <c r="R220" s="12"/>
      <c r="S220" s="17"/>
      <c r="T220" s="19"/>
      <c r="W220"/>
      <c r="X220" s="37"/>
      <c r="AB220" s="19"/>
      <c r="AF220" s="35"/>
    </row>
    <row r="221" spans="1:35" ht="15">
      <c r="A221" s="1"/>
      <c r="B221" s="1"/>
      <c r="C221" s="1"/>
      <c r="D221" s="1"/>
      <c r="E221" s="46"/>
      <c r="F221" s="61" t="str">
        <f>IFERROR(IF(NOT(ISERROR(MATCH(B219,{"ABER"},0))),INDEX(#REF!,MATCH(B220,#REF!,0),MATCH(AA222,#REF!,0)),IF(NOT(ISERROR(MATCH(B219,{"GBER"},0))),INDEX(#REF!,MATCH(B220,#REF!,0),MATCH(AA222,#REF!,0)),IF(NOT(ISERROR(MATCH(B219,{"FIBER"},0))),INDEX(#REF!,MATCH(B220,#REF!,0),MATCH(AA222,#REF!,0)),""))),"")</f>
        <v/>
      </c>
      <c r="G221" s="109"/>
      <c r="H221" s="109" t="str">
        <f>IFERROR(IF(E232*(1-F221)-C233&lt;0,F221-((E232*F221+C233)-E232)/E232,""),"")</f>
        <v/>
      </c>
      <c r="I221" s="109" t="str">
        <f>IFERROR(IF(D233&lt;&gt;0,IF(D233=E232,0,IF(C233&gt;0,(F221-D233/E232)-H221,"HA")),IF(E232*(1-F221)-C233&lt;0,((F221-((E232*F221+C233+D233)-E232)/E232)),"")),"")</f>
        <v/>
      </c>
      <c r="J221" s="268" t="e">
        <f>I221-H222</f>
        <v>#VALUE!</v>
      </c>
      <c r="K221" s="109"/>
      <c r="L221" s="35"/>
      <c r="M221" s="35"/>
      <c r="R221" s="12"/>
      <c r="S221" s="17"/>
      <c r="T221" s="19"/>
      <c r="U221" s="6" t="s">
        <v>177</v>
      </c>
      <c r="V221" t="s">
        <v>178</v>
      </c>
      <c r="W221" s="35" t="s">
        <v>179</v>
      </c>
      <c r="X221" s="35" t="s">
        <v>180</v>
      </c>
      <c r="Y221" s="35" t="s">
        <v>181</v>
      </c>
      <c r="AA221" s="7" t="s">
        <v>144</v>
      </c>
      <c r="AB221" s="7" t="s">
        <v>97</v>
      </c>
    </row>
    <row r="222" spans="1:35" ht="15.75" thickBot="1">
      <c r="A222" s="269"/>
      <c r="B222" s="256" t="s">
        <v>547</v>
      </c>
      <c r="C222" s="256" t="s">
        <v>548</v>
      </c>
      <c r="D222" s="256" t="s">
        <v>549</v>
      </c>
      <c r="E222" s="256" t="s">
        <v>550</v>
      </c>
      <c r="F222" s="256" t="s">
        <v>551</v>
      </c>
      <c r="G222" s="35"/>
      <c r="H222" s="268" t="e">
        <f>(F221-D233/E232)</f>
        <v>#VALUE!</v>
      </c>
      <c r="I222" s="109"/>
      <c r="J222" s="35"/>
      <c r="K222" s="109"/>
      <c r="L222" s="35"/>
      <c r="M222" s="35"/>
      <c r="Q222" s="7"/>
      <c r="R222" s="18"/>
      <c r="S222" s="6"/>
      <c r="U222"/>
      <c r="W222" s="35"/>
      <c r="X222" s="35"/>
      <c r="Z222" s="19"/>
      <c r="AA222" s="6" t="str">
        <f>CONCATENATE(F218," - ",AB222)</f>
        <v xml:space="preserve"> - Samarbejde</v>
      </c>
      <c r="AB222" t="str">
        <f>F219</f>
        <v>Samarbejde</v>
      </c>
    </row>
    <row r="223" spans="1:35" ht="15">
      <c r="A223" t="s">
        <v>552</v>
      </c>
      <c r="B223" s="39">
        <f>IFERROR(IF(E223=0,0,Y223),0)</f>
        <v>0</v>
      </c>
      <c r="C223" s="39">
        <f t="shared" ref="C223:C229" si="20">IFERROR(E223-B223,0)</f>
        <v>0</v>
      </c>
      <c r="D223" s="39"/>
      <c r="E223" s="292"/>
      <c r="F223" s="272"/>
      <c r="G223" s="846" t="s">
        <v>572</v>
      </c>
      <c r="H223" s="847"/>
      <c r="I223" s="847"/>
      <c r="J223" s="847"/>
      <c r="K223" s="847"/>
      <c r="L223" s="847"/>
      <c r="M223" s="847"/>
      <c r="N223" s="847"/>
      <c r="O223" s="848"/>
      <c r="Q223" s="9"/>
      <c r="R223" s="15"/>
      <c r="S223" s="6"/>
      <c r="U223" s="6" t="e">
        <f>((F221-((E232*F221+C233)-E232)/E232))*E223</f>
        <v>#VALUE!</v>
      </c>
      <c r="V223" t="e">
        <f>H222*E223</f>
        <v>#VALUE!</v>
      </c>
      <c r="W223">
        <f>IFERROR(IF(E223=0,0,E223*H221),0)</f>
        <v>0</v>
      </c>
      <c r="X223" s="35">
        <f>IF(E223=0,0,E223*F220)</f>
        <v>0</v>
      </c>
      <c r="Y223" s="35">
        <f>IF(NOT(ISERROR(MATCH("Selvfinansieret",B219,0))),0,IF(OR(NOT(ISERROR(MATCH("Ej statsstøtte",B219,0))),NOT(ISERROR(MATCH(B219,AI229:AI231,0)))),E223,IF(AND(D233=0,C233=0),X223,IF(AND(D233&gt;0,C233=0),V223,IF(AND(D233&gt;0,C233&gt;0,V223=0),0,IF(AND(W223&lt;&gt;0,W223&lt;V223),W223,V223))))))</f>
        <v>0</v>
      </c>
      <c r="AA223" s="6"/>
      <c r="AB223" s="6"/>
      <c r="AE223" s="855" t="s">
        <v>573</v>
      </c>
      <c r="AF223" s="855"/>
      <c r="AG223" s="855"/>
    </row>
    <row r="224" spans="1:35" ht="15">
      <c r="A224" t="s">
        <v>553</v>
      </c>
      <c r="B224" s="39">
        <f t="shared" ref="B224:B229" si="21">IFERROR(IF(E224=0,0,Y224),0)</f>
        <v>0</v>
      </c>
      <c r="C224" s="39">
        <f t="shared" si="20"/>
        <v>0</v>
      </c>
      <c r="D224" s="39"/>
      <c r="E224" s="292"/>
      <c r="F224" s="21"/>
      <c r="G224" s="849"/>
      <c r="H224" s="850"/>
      <c r="I224" s="850"/>
      <c r="J224" s="850"/>
      <c r="K224" s="850"/>
      <c r="L224" s="850"/>
      <c r="M224" s="850"/>
      <c r="N224" s="850"/>
      <c r="O224" s="851"/>
      <c r="Q224" s="15"/>
      <c r="R224" s="15"/>
      <c r="S224" s="5"/>
      <c r="U224" s="6" t="e">
        <f>((F221-((E232*F221+C233+D233)-E232)/E232))*E224</f>
        <v>#VALUE!</v>
      </c>
      <c r="V224" t="e">
        <f>H222*E224</f>
        <v>#VALUE!</v>
      </c>
      <c r="W224">
        <f>IFERROR(IF(E224=0,0,E224*H221),0)</f>
        <v>0</v>
      </c>
      <c r="X224" s="35">
        <f>IF(E224=0,0,E224*F220)</f>
        <v>0</v>
      </c>
      <c r="Y224" s="35">
        <f>IF(NOT(ISERROR(MATCH("Selvfinansieret",B220,0))),0,IF(OR(NOT(ISERROR(MATCH("Ej statsstøtte",B220,0))),NOT(ISERROR(MATCH(B220,AI230:AI232,0)))),E224,IF(AND(D233=0,C233=0),X224,IF(AND(D233&gt;0,C233=0),V224,IF(AND(D233&gt;0,C233&gt;0,V224=0),0,IF(AND(W224&lt;&gt;0,W224&lt;V224),W224,V224))))))</f>
        <v>0</v>
      </c>
      <c r="AA224" s="6"/>
      <c r="AB224" s="6"/>
    </row>
    <row r="225" spans="1:36" ht="15">
      <c r="A225" t="s">
        <v>554</v>
      </c>
      <c r="B225" s="39">
        <f t="shared" si="21"/>
        <v>0</v>
      </c>
      <c r="C225" s="39">
        <f t="shared" si="20"/>
        <v>0</v>
      </c>
      <c r="D225" s="39"/>
      <c r="E225" s="292"/>
      <c r="F225" s="21"/>
      <c r="G225" s="849"/>
      <c r="H225" s="850"/>
      <c r="I225" s="850"/>
      <c r="J225" s="850"/>
      <c r="K225" s="850"/>
      <c r="L225" s="850"/>
      <c r="M225" s="850"/>
      <c r="N225" s="850"/>
      <c r="O225" s="851"/>
      <c r="Q225" s="15"/>
      <c r="R225" s="15"/>
      <c r="S225" s="5"/>
      <c r="U225" s="6" t="e">
        <f>((F221-((E232*F221+C233+D233)-E232)/E232))*E225</f>
        <v>#VALUE!</v>
      </c>
      <c r="V225" t="e">
        <f>H222*E225</f>
        <v>#VALUE!</v>
      </c>
      <c r="W225">
        <f>IFERROR(IF(E225=0,0,E225*H221),0)</f>
        <v>0</v>
      </c>
      <c r="X225" s="35">
        <f>IF(E225=0,0,E225*F220)</f>
        <v>0</v>
      </c>
      <c r="Y225" s="35">
        <f>IF(NOT(ISERROR(MATCH("Selvfinansieret",B221,0))),0,IF(OR(NOT(ISERROR(MATCH("Ej statsstøtte",B221,0))),NOT(ISERROR(MATCH(B221,AI231:AI233,0)))),E225,IF(AND(D233=0,C233=0),X225,IF(AND(D233&gt;0,C233=0),V225,IF(AND(D233&gt;0,C233&gt;0,V225=0),0,IF(AND(W225&lt;&gt;0,W225&lt;V225),W225,V225))))))</f>
        <v>0</v>
      </c>
      <c r="AA225" s="6"/>
      <c r="AB225" s="6"/>
      <c r="AD225" s="8" t="s">
        <v>574</v>
      </c>
      <c r="AE225" s="8" t="s">
        <v>575</v>
      </c>
      <c r="AF225" s="8" t="s">
        <v>565</v>
      </c>
      <c r="AG225" s="8" t="s">
        <v>576</v>
      </c>
      <c r="AH225" s="8" t="s">
        <v>98</v>
      </c>
      <c r="AI225" s="8" t="s">
        <v>577</v>
      </c>
      <c r="AJ225" s="8" t="s">
        <v>578</v>
      </c>
    </row>
    <row r="226" spans="1:36" ht="15">
      <c r="A226" t="s">
        <v>555</v>
      </c>
      <c r="B226" s="39">
        <f t="shared" si="21"/>
        <v>0</v>
      </c>
      <c r="C226" s="39">
        <f t="shared" si="20"/>
        <v>0</v>
      </c>
      <c r="D226" s="39"/>
      <c r="E226" s="292"/>
      <c r="F226" s="21"/>
      <c r="G226" s="849"/>
      <c r="H226" s="850"/>
      <c r="I226" s="850"/>
      <c r="J226" s="850"/>
      <c r="K226" s="850"/>
      <c r="L226" s="850"/>
      <c r="M226" s="850"/>
      <c r="N226" s="850"/>
      <c r="O226" s="851"/>
      <c r="P226" s="35"/>
      <c r="Q226" s="15"/>
      <c r="R226" s="15"/>
      <c r="S226" s="5"/>
      <c r="U226" s="6" t="e">
        <f>((F221-((E232*F221+C233+D233)-E232)/E232))*E226</f>
        <v>#VALUE!</v>
      </c>
      <c r="V226" t="e">
        <f>H222*E226</f>
        <v>#VALUE!</v>
      </c>
      <c r="W226">
        <f>IFERROR(IF(E226=0,0,E226*H221),0)</f>
        <v>0</v>
      </c>
      <c r="X226" s="35">
        <f>IF(E226=0,0,E226*F220)</f>
        <v>0</v>
      </c>
      <c r="Y226" s="35">
        <f>IF(NOT(ISERROR(MATCH("Selvfinansieret",B222,0))),0,IF(OR(NOT(ISERROR(MATCH("Ej statsstøtte",B222,0))),NOT(ISERROR(MATCH(B222,AI232:AI234,0)))),E226,IF(AND(D233=0,C233=0),X226,IF(AND(D233&gt;0,C233=0),V226,IF(AND(D233&gt;0,C233&gt;0,V226=0),0,IF(AND(W226&lt;&gt;0,W226&lt;V226),W226,V226))))))</f>
        <v>0</v>
      </c>
      <c r="AA226" t="s">
        <v>101</v>
      </c>
      <c r="AB226" t="s">
        <v>102</v>
      </c>
      <c r="AD226" t="s">
        <v>579</v>
      </c>
      <c r="AE226" t="s">
        <v>579</v>
      </c>
      <c r="AF226" t="s">
        <v>580</v>
      </c>
      <c r="AG226" s="32" t="s">
        <v>581</v>
      </c>
      <c r="AH226" s="35" t="str">
        <f>IF(NOT(ISERROR(MATCH("Selvfinansieret",B219,0))),"",IF(NOT(ISERROR(MATCH(B219,{"ABER"},0))),AE226,IF(NOT(ISERROR(MATCH(B219,{"GBER"},0))),AF226,IF(NOT(ISERROR(MATCH(B219,{"FIBER"},0))),AG226,IF(NOT(ISERROR(MATCH(B219,{"Ej statsstøtte"},0))),AD226,"")))))</f>
        <v/>
      </c>
      <c r="AI226" s="33" t="s">
        <v>575</v>
      </c>
    </row>
    <row r="227" spans="1:36" ht="15">
      <c r="A227" t="s">
        <v>556</v>
      </c>
      <c r="B227" s="39">
        <f t="shared" si="21"/>
        <v>0</v>
      </c>
      <c r="C227" s="39">
        <f t="shared" si="20"/>
        <v>0</v>
      </c>
      <c r="D227" s="39"/>
      <c r="E227" s="292"/>
      <c r="F227" s="21"/>
      <c r="G227" s="849"/>
      <c r="H227" s="850"/>
      <c r="I227" s="850"/>
      <c r="J227" s="850"/>
      <c r="K227" s="850"/>
      <c r="L227" s="850"/>
      <c r="M227" s="850"/>
      <c r="N227" s="850"/>
      <c r="O227" s="851"/>
      <c r="P227" s="35"/>
      <c r="Q227" s="15"/>
      <c r="R227" s="15"/>
      <c r="S227" s="5"/>
      <c r="U227" s="6" t="e">
        <f>((F221-((E232*F221+C233+D233)-E232)/E232))*E227</f>
        <v>#VALUE!</v>
      </c>
      <c r="V227" t="e">
        <f>H222*E227</f>
        <v>#VALUE!</v>
      </c>
      <c r="W227">
        <f>IFERROR(IF(E227=0,0,E227*H221),0)</f>
        <v>0</v>
      </c>
      <c r="X227" s="35">
        <f>IF(E227=0,0,E227*F220)</f>
        <v>0</v>
      </c>
      <c r="Y227" s="35">
        <f>IF(NOT(ISERROR(MATCH("Selvfinansieret",B223,0))),0,IF(OR(NOT(ISERROR(MATCH("Ej statsstøtte",B223,0))),NOT(ISERROR(MATCH(B223,AI233:AI235,0)))),E227,IF(AND(D233=0,C233=0),X227,IF(AND(D233&gt;0,C233=0),V227,IF(AND(D233&gt;0,C233&gt;0,V227=0),0,IF(AND(W227&lt;&gt;0,W227&lt;V227),W227,V227))))))</f>
        <v>0</v>
      </c>
      <c r="AA227" t="s">
        <v>105</v>
      </c>
      <c r="AB227" t="s">
        <v>106</v>
      </c>
      <c r="AD227" t="s">
        <v>582</v>
      </c>
      <c r="AE227" t="s">
        <v>582</v>
      </c>
      <c r="AF227" t="s">
        <v>583</v>
      </c>
      <c r="AG227" s="32" t="s">
        <v>584</v>
      </c>
      <c r="AH227" s="35" t="str">
        <f>IF(NOT(ISERROR(MATCH("Selvfinansieret",B219,0))),"",IF(NOT(ISERROR(MATCH(B219,{"ABER"},0))),AE227,IF(NOT(ISERROR(MATCH(B219,{"GBER"},0))),AF227,IF(NOT(ISERROR(MATCH(B219,{"FIBER"},0))),AG227,IF(NOT(ISERROR(MATCH(B219,{"Ej statsstøtte"},0))),AD227,"")))))</f>
        <v/>
      </c>
      <c r="AI227" s="34" t="s">
        <v>565</v>
      </c>
    </row>
    <row r="228" spans="1:36" ht="15.75" customHeight="1">
      <c r="A228" t="s">
        <v>557</v>
      </c>
      <c r="B228" s="39">
        <f t="shared" si="21"/>
        <v>0</v>
      </c>
      <c r="C228" s="39">
        <f t="shared" si="20"/>
        <v>0</v>
      </c>
      <c r="D228" s="39"/>
      <c r="E228" s="292"/>
      <c r="F228" s="21"/>
      <c r="G228" s="849"/>
      <c r="H228" s="850"/>
      <c r="I228" s="850"/>
      <c r="J228" s="850"/>
      <c r="K228" s="850"/>
      <c r="L228" s="850"/>
      <c r="M228" s="850"/>
      <c r="N228" s="850"/>
      <c r="O228" s="851"/>
      <c r="Q228" s="15"/>
      <c r="R228" s="15"/>
      <c r="S228" s="5"/>
      <c r="U228" s="6" t="e">
        <f>((F221-((E232*F221+C233+D233)-E232)/E232))*E228</f>
        <v>#VALUE!</v>
      </c>
      <c r="V228" t="e">
        <f>H222*E228</f>
        <v>#VALUE!</v>
      </c>
      <c r="W228">
        <f>IFERROR(IF(E228=0,0,E228*H221),0)</f>
        <v>0</v>
      </c>
      <c r="X228" s="35">
        <f>IF(E228=0,0,E228*F220)</f>
        <v>0</v>
      </c>
      <c r="Y228" s="35">
        <f>IF(NOT(ISERROR(MATCH("Selvfinansieret",B224,0))),0,IF(OR(NOT(ISERROR(MATCH("Ej statsstøtte",B224,0))),NOT(ISERROR(MATCH(B224,AI234:AI236,0)))),E228,IF(AND(D233=0,C233=0),X228,IF(AND(D233&gt;0,C233=0),V228,IF(AND(D233&gt;0,C233&gt;0,V228=0),0,IF(AND(W228&lt;&gt;0,W228&lt;V228),W228,V228))))))</f>
        <v>0</v>
      </c>
      <c r="Z228" s="35"/>
      <c r="AA228" t="s">
        <v>585</v>
      </c>
      <c r="AD228" t="s">
        <v>584</v>
      </c>
      <c r="AE228" t="s">
        <v>584</v>
      </c>
      <c r="AF228" t="s">
        <v>567</v>
      </c>
      <c r="AG228" s="55" t="s">
        <v>586</v>
      </c>
      <c r="AH228" s="35" t="str">
        <f>IF(NOT(ISERROR(MATCH("Selvfinansieret",B219,0))),"",IF(NOT(ISERROR(MATCH(B219,{"ABER"},0))),AE228,IF(NOT(ISERROR(MATCH(B219,{"GBER"},0))),AF228,IF(NOT(ISERROR(MATCH(B219,{"FIBER"},0))),AG228,IF(NOT(ISERROR(MATCH(B219,{"Ej statsstøtte"},0))),AD228,"")))))</f>
        <v/>
      </c>
      <c r="AI228" s="34" t="s">
        <v>576</v>
      </c>
    </row>
    <row r="229" spans="1:36" ht="15.75" thickBot="1">
      <c r="A229" s="240" t="s">
        <v>57</v>
      </c>
      <c r="B229" s="39">
        <f t="shared" si="21"/>
        <v>0</v>
      </c>
      <c r="C229" s="39">
        <f t="shared" si="20"/>
        <v>0</v>
      </c>
      <c r="D229" s="39"/>
      <c r="E229" s="293"/>
      <c r="F229" s="21"/>
      <c r="G229" s="849"/>
      <c r="H229" s="850"/>
      <c r="I229" s="850"/>
      <c r="J229" s="850"/>
      <c r="K229" s="850"/>
      <c r="L229" s="850"/>
      <c r="M229" s="850"/>
      <c r="N229" s="850"/>
      <c r="O229" s="851"/>
      <c r="Q229" s="15"/>
      <c r="R229" s="15"/>
      <c r="S229" s="5"/>
      <c r="U229" s="6" t="e">
        <f>((F221-((E232*F221+C233+D233)-E232)/E232))*E229</f>
        <v>#VALUE!</v>
      </c>
      <c r="V229" t="e">
        <f>H222*E229</f>
        <v>#VALUE!</v>
      </c>
      <c r="W229">
        <f>IFERROR(IF(E229=0,0,E229*H221),0)</f>
        <v>0</v>
      </c>
      <c r="X229" s="35">
        <f>IF(E229=0,0,E229*F220)</f>
        <v>0</v>
      </c>
      <c r="Y229" s="35">
        <f>IF(NOT(ISERROR(MATCH("Selvfinansieret",B225,0))),0,IF(OR(NOT(ISERROR(MATCH("Ej statsstøtte",B225,0))),NOT(ISERROR(MATCH(B225,AI235:AI237,0)))),E229,IF(AND(D233=0,C233=0),X229,IF(AND(D233&gt;0,C233=0),V229,IF(AND(D233&gt;0,C233&gt;0,V229=0),0,IF(AND(W229&lt;&gt;0,W229&lt;V229),W229,V229))))))</f>
        <v>0</v>
      </c>
      <c r="Z229" s="35"/>
      <c r="AA229" t="s">
        <v>587</v>
      </c>
      <c r="AD229" t="s">
        <v>588</v>
      </c>
      <c r="AE229" t="s">
        <v>588</v>
      </c>
      <c r="AF229" t="s">
        <v>589</v>
      </c>
      <c r="AG229" s="20" t="str">
        <f>""</f>
        <v/>
      </c>
      <c r="AH229" s="35" t="str">
        <f>IF(NOT(ISERROR(MATCH("Selvfinansieret",B219,0))),"",IF(NOT(ISERROR(MATCH(B219,{"ABER"},0))),AE229,IF(NOT(ISERROR(MATCH(B219,{"GBER"},0))),AF229,IF(NOT(ISERROR(MATCH(B219,{"FIBER"},0))),AG229,IF(NOT(ISERROR(MATCH(B219,{"Ej statsstøtte"},0))),AD229,"")))))</f>
        <v/>
      </c>
      <c r="AI229" s="19" t="s">
        <v>590</v>
      </c>
    </row>
    <row r="230" spans="1:36" ht="15">
      <c r="A230" s="142" t="s">
        <v>558</v>
      </c>
      <c r="B230" s="40">
        <f>SUM(B223+B224+B225+B226-B227-B228+B229)</f>
        <v>0</v>
      </c>
      <c r="C230" s="40">
        <f>SUM(C223+C224+C225+C226-C227-C228+C229)</f>
        <v>0</v>
      </c>
      <c r="D230" s="40"/>
      <c r="E230" s="40">
        <f>SUM(B230:C230)</f>
        <v>0</v>
      </c>
      <c r="F230" s="23"/>
      <c r="G230" s="849"/>
      <c r="H230" s="850"/>
      <c r="I230" s="850"/>
      <c r="J230" s="850"/>
      <c r="K230" s="850"/>
      <c r="L230" s="850"/>
      <c r="M230" s="850"/>
      <c r="N230" s="850"/>
      <c r="O230" s="851"/>
      <c r="P230" s="8"/>
      <c r="R230"/>
      <c r="S230"/>
      <c r="T230"/>
      <c r="U230" s="6" t="e">
        <f>((F221-((E232*F221+C233+D233)-E232)/E232))*E230</f>
        <v>#VALUE!</v>
      </c>
      <c r="V230" t="e">
        <f>H222*E230</f>
        <v>#VALUE!</v>
      </c>
      <c r="W230">
        <f>IFERROR(IF(E230=0,0,E230*H221),0)</f>
        <v>0</v>
      </c>
      <c r="X230" s="35">
        <f>IF(E230=0,0,E230*F220)</f>
        <v>0</v>
      </c>
      <c r="Y230" s="35">
        <f>IF(NOT(ISERROR(MATCH("Selvfinansieret",B226,0))),0,IF(OR(NOT(ISERROR(MATCH("Ej statsstøtte",B226,0))),NOT(ISERROR(MATCH(B226,AI236:AI238,0)))),E230,IF(AND(D233=0,C233=0),X230,IF(AND(D233&gt;0,C233=0),V230,IF(AND(D233&gt;0,C233&gt;0,V230=0),0,IF(AND(W230&lt;&gt;0,W230&lt;V230),W230,V230))))))</f>
        <v>0</v>
      </c>
      <c r="Z230" s="35"/>
      <c r="AA230" t="s">
        <v>591</v>
      </c>
      <c r="AD230" t="s">
        <v>592</v>
      </c>
      <c r="AE230" t="s">
        <v>593</v>
      </c>
      <c r="AF230" t="s">
        <v>594</v>
      </c>
      <c r="AG230" s="20" t="str">
        <f>""</f>
        <v/>
      </c>
      <c r="AH230" s="35" t="str">
        <f>IF(NOT(ISERROR(MATCH("Selvfinansieret",B219,0))),"",IF(NOT(ISERROR(MATCH(B219,{"ABER"},0))),AE230,IF(NOT(ISERROR(MATCH(B219,{"GBER"},0))),AF230,IF(NOT(ISERROR(MATCH(B219,{"FIBER"},0))),AG230,IF(NOT(ISERROR(MATCH(B219,{"Ej statsstøtte"},0))),AD230,"")))))</f>
        <v/>
      </c>
      <c r="AI230" s="19" t="s">
        <v>595</v>
      </c>
    </row>
    <row r="231" spans="1:36" ht="15.75" thickBot="1">
      <c r="A231" s="274" t="s">
        <v>121</v>
      </c>
      <c r="B231" s="41">
        <f>IFERROR(IF(E231=0,0,Y231),0)</f>
        <v>0</v>
      </c>
      <c r="C231" s="39">
        <f>IFERROR(E231-B231,0)</f>
        <v>0</v>
      </c>
      <c r="D231" s="39"/>
      <c r="E231" s="293"/>
      <c r="F231" s="22"/>
      <c r="G231" s="849"/>
      <c r="H231" s="850"/>
      <c r="I231" s="850"/>
      <c r="J231" s="850"/>
      <c r="K231" s="850"/>
      <c r="L231" s="850"/>
      <c r="M231" s="850"/>
      <c r="N231" s="850"/>
      <c r="O231" s="851"/>
      <c r="R231"/>
      <c r="S231"/>
      <c r="T231"/>
      <c r="U231" s="6" t="e">
        <f>((F221-((E232*F221+C233+D233)-E232)/E232))*E231</f>
        <v>#VALUE!</v>
      </c>
      <c r="V231" t="e">
        <f>H222*E231</f>
        <v>#VALUE!</v>
      </c>
      <c r="W231">
        <f>IFERROR(IF(E231=0,0,E231*H221),0)</f>
        <v>0</v>
      </c>
      <c r="X231" s="35">
        <f>IF(E231=0,0,E231*F220)</f>
        <v>0</v>
      </c>
      <c r="Y231" s="35">
        <f>IF(NOT(ISERROR(MATCH("Selvfinansieret",B227,0))),0,IF(OR(NOT(ISERROR(MATCH("Ej statsstøtte",B227,0))),NOT(ISERROR(MATCH(B227,AI237:AI239,0)))),E231,IF(AND(D233=0,C233=0),X231,IF(AND(D233&gt;0,C233=0),V231,IF(AND(D233&gt;0,C233&gt;0,V231=0),0,IF(AND(W231&lt;&gt;0,W231&lt;V231),W231,V231))))))</f>
        <v>0</v>
      </c>
      <c r="Z231" s="35"/>
      <c r="AA231" s="6"/>
      <c r="AB231" s="6"/>
      <c r="AD231" t="s">
        <v>593</v>
      </c>
      <c r="AE231" t="s">
        <v>596</v>
      </c>
      <c r="AF231" t="s">
        <v>592</v>
      </c>
      <c r="AG231" s="20" t="str">
        <f>""</f>
        <v/>
      </c>
      <c r="AH231" s="35" t="str">
        <f>IF(NOT(ISERROR(MATCH("Selvfinansieret",B219,0))),"",IF(NOT(ISERROR(MATCH(B219,{"ABER"},0))),AE231,IF(NOT(ISERROR(MATCH(B219,{"GBER"},0))),AF231,IF(NOT(ISERROR(MATCH(B219,{"FIBER"},0))),AG231,IF(NOT(ISERROR(MATCH(B219,{"Ej statsstøtte"},0))),AD231,"")))))</f>
        <v/>
      </c>
      <c r="AI231" s="19" t="s">
        <v>597</v>
      </c>
    </row>
    <row r="232" spans="1:36" ht="15.75" thickBot="1">
      <c r="A232" s="275" t="s">
        <v>550</v>
      </c>
      <c r="B232" s="58">
        <f>IF(B230+B231&lt;=0,0,B230+B231)</f>
        <v>0</v>
      </c>
      <c r="C232" s="58">
        <f>IF(C230+C231-C233&lt;=0,0,C230+C231-C233)</f>
        <v>0</v>
      </c>
      <c r="D232" s="42"/>
      <c r="E232" s="276">
        <f>SUM(E223+E224+E225+E226-E227-E228+E229)+E231</f>
        <v>0</v>
      </c>
      <c r="F232" s="105"/>
      <c r="G232" s="852"/>
      <c r="H232" s="853"/>
      <c r="I232" s="853"/>
      <c r="J232" s="853"/>
      <c r="K232" s="853"/>
      <c r="L232" s="853"/>
      <c r="M232" s="853"/>
      <c r="N232" s="853"/>
      <c r="O232" s="854"/>
      <c r="P232" s="8"/>
      <c r="R232"/>
      <c r="S232"/>
      <c r="T232"/>
      <c r="U232" s="6" t="e">
        <f>((F221-((E232*F221+C233+D233)-E232)/E232))*E232</f>
        <v>#VALUE!</v>
      </c>
      <c r="V232" t="e">
        <f>H222*E232</f>
        <v>#VALUE!</v>
      </c>
      <c r="W232">
        <f>IFERROR(IF(E232=0,0,E232*H221),0)</f>
        <v>0</v>
      </c>
      <c r="Y232" s="35">
        <f>IF(NOT(ISERROR(MATCH("Selvfinansieret",B228,0))),0,IF(OR(NOT(ISERROR(MATCH("Ej statsstøtte",B228,0))),NOT(ISERROR(MATCH(B228,AI238:AI240,0)))),E232,IF(AND(D233=0,C233=0),X232,IF(AND(D233&gt;0,C233=0),V232,IF(AND(D233&gt;0,C233&gt;0,V232=0),0,IF(AND(W232&lt;&gt;0,W232&lt;V232),W232,V232))))))</f>
        <v>0</v>
      </c>
      <c r="Z232" s="35"/>
      <c r="AA232" s="33"/>
      <c r="AB232" s="33"/>
      <c r="AD232" t="s">
        <v>596</v>
      </c>
      <c r="AE232" s="20" t="str">
        <f>""</f>
        <v/>
      </c>
      <c r="AF232" t="s">
        <v>584</v>
      </c>
      <c r="AG232" s="20" t="str">
        <f>""</f>
        <v/>
      </c>
      <c r="AH232" s="35" t="str">
        <f>IF(NOT(ISERROR(MATCH("Selvfinansieret",B219,0))),"",IF(NOT(ISERROR(MATCH(B219,{"ABER"},0))),AE232,IF(NOT(ISERROR(MATCH(B219,{"GBER"},0))),AF232,IF(NOT(ISERROR(MATCH(B219,{"FIBER"},0))),AG232,IF(NOT(ISERROR(MATCH(B219,{"Ej statsstøtte"},0))),AD232,"")))))</f>
        <v/>
      </c>
      <c r="AI232" s="6" t="s">
        <v>598</v>
      </c>
    </row>
    <row r="233" spans="1:36" ht="15">
      <c r="A233" s="277" t="s">
        <v>559</v>
      </c>
      <c r="B233" s="280">
        <f>B232</f>
        <v>0</v>
      </c>
      <c r="C233" s="279"/>
      <c r="D233" s="279"/>
      <c r="E233" s="280">
        <f>SUM(B223+B224+B225+B226-B227-B228+B229)</f>
        <v>0</v>
      </c>
      <c r="F233" s="38"/>
      <c r="P233" s="8"/>
      <c r="R233"/>
      <c r="S233"/>
      <c r="T233"/>
      <c r="U233"/>
      <c r="W233"/>
      <c r="Y233" s="35"/>
      <c r="Z233" s="35"/>
      <c r="AA233" s="15"/>
      <c r="AB233" s="34"/>
      <c r="AC233" s="6"/>
      <c r="AD233" t="s">
        <v>581</v>
      </c>
      <c r="AE233" t="str">
        <f>""</f>
        <v/>
      </c>
      <c r="AF233" s="20" t="s">
        <v>599</v>
      </c>
      <c r="AG233" s="20" t="str">
        <f>""</f>
        <v/>
      </c>
      <c r="AH233" s="35" t="str">
        <f>IF(NOT(ISERROR(MATCH("Selvfinansieret",B219,0))),"",IF(NOT(ISERROR(MATCH(B219,{"ABER"},0))),AE233,IF(NOT(ISERROR(MATCH(B219,{"GBER"},0))),AF233,IF(NOT(ISERROR(MATCH(B219,{"FIBER"},0))),AG233,IF(NOT(ISERROR(MATCH(B219,{"Ej statsstøtte"},0))),AD233,"")))))</f>
        <v/>
      </c>
      <c r="AI233" t="s">
        <v>600</v>
      </c>
    </row>
    <row r="234" spans="1:36" ht="15">
      <c r="A234" s="281"/>
      <c r="B234" s="282"/>
      <c r="C234" s="282"/>
      <c r="D234" s="282"/>
      <c r="E234" s="283"/>
      <c r="F234" s="30"/>
      <c r="P234" s="8"/>
      <c r="R234"/>
      <c r="S234"/>
      <c r="T234"/>
      <c r="U234"/>
      <c r="W234"/>
      <c r="Y234" s="35"/>
      <c r="Z234" s="35"/>
      <c r="AA234" s="35"/>
      <c r="AD234" t="s">
        <v>586</v>
      </c>
      <c r="AE234" t="str">
        <f>""</f>
        <v/>
      </c>
      <c r="AF234" t="str">
        <f>""</f>
        <v/>
      </c>
      <c r="AG234" s="20" t="str">
        <f>""</f>
        <v/>
      </c>
      <c r="AH234" s="35" t="str">
        <f>IF(NOT(ISERROR(MATCH("Selvfinansieret",B219,0))),"",IF(NOT(ISERROR(MATCH(B219,{"ABER"},0))),AE234,IF(NOT(ISERROR(MATCH(B219,{"GBER"},0))),AF234,IF(NOT(ISERROR(MATCH(B219,{"FIBER"},0))),AG234,IF(NOT(ISERROR(MATCH(B219,{"Ej statsstøtte"},0))),AD234,"")))))</f>
        <v/>
      </c>
    </row>
    <row r="235" spans="1:36" ht="15">
      <c r="A235" s="284"/>
      <c r="B235" s="285"/>
      <c r="C235" s="285"/>
      <c r="D235" s="285"/>
      <c r="E235" s="286" t="s">
        <v>601</v>
      </c>
      <c r="F235" s="287" t="str">
        <f>F220</f>
        <v/>
      </c>
      <c r="G235" s="30"/>
      <c r="Q235" s="8"/>
      <c r="R235"/>
      <c r="S235"/>
      <c r="T235"/>
      <c r="U235"/>
      <c r="W235"/>
      <c r="Z235" s="35"/>
    </row>
    <row r="236" spans="1:36" ht="30">
      <c r="A236" s="284"/>
      <c r="B236" s="285"/>
      <c r="C236" s="285"/>
      <c r="D236" s="285"/>
      <c r="E236" s="288" t="s">
        <v>602</v>
      </c>
      <c r="F236" s="287" t="str">
        <f>IFERROR(B232/E232,"")</f>
        <v/>
      </c>
      <c r="G236" s="30"/>
      <c r="Q236" s="8"/>
      <c r="R236"/>
      <c r="S236"/>
      <c r="T236"/>
      <c r="U236"/>
      <c r="W236"/>
      <c r="Z236" s="35"/>
    </row>
    <row r="237" spans="1:36" ht="15">
      <c r="A237" s="2"/>
      <c r="B237" s="3"/>
      <c r="C237" s="3"/>
      <c r="D237" s="3"/>
      <c r="E237" s="4" t="s">
        <v>603</v>
      </c>
      <c r="F237" s="24">
        <f>IF(NOT(ISERROR(MATCH("Ej statsstøtte",B219,0))),0,IFERROR(E231/E230,0))</f>
        <v>0</v>
      </c>
      <c r="G237" s="289"/>
      <c r="R237"/>
      <c r="S237"/>
      <c r="T237"/>
      <c r="U237"/>
      <c r="W237"/>
    </row>
    <row r="238" spans="1:36" ht="15">
      <c r="A238" s="13" t="s">
        <v>604</v>
      </c>
      <c r="B238" s="14">
        <f>IFERROR(E232/$E$15,0)</f>
        <v>0</v>
      </c>
      <c r="C238" s="3"/>
      <c r="D238" s="3"/>
      <c r="E238" s="8" t="s">
        <v>605</v>
      </c>
      <c r="F238" s="24">
        <f>IFERROR(E231/E223,0)</f>
        <v>0</v>
      </c>
      <c r="R238"/>
      <c r="S238"/>
      <c r="T238"/>
      <c r="U238"/>
      <c r="W238"/>
    </row>
    <row r="239" spans="1:36" ht="15">
      <c r="A239" s="290"/>
      <c r="B239" s="291"/>
      <c r="E239" s="8"/>
      <c r="R239"/>
      <c r="S239"/>
      <c r="T239"/>
      <c r="U239"/>
      <c r="W239"/>
    </row>
    <row r="240" spans="1:36" ht="15">
      <c r="A240" s="1" t="s">
        <v>560</v>
      </c>
      <c r="B240" s="72"/>
      <c r="C240" s="35" t="s">
        <v>157</v>
      </c>
      <c r="D240" s="35"/>
      <c r="E240" s="1" t="s">
        <v>563</v>
      </c>
      <c r="F240" s="264"/>
      <c r="G240" s="35"/>
      <c r="H240" s="43"/>
      <c r="I240" s="44"/>
      <c r="J240" s="35"/>
      <c r="K240" s="35"/>
      <c r="L240" s="35"/>
      <c r="M240" s="35"/>
      <c r="R240" s="11"/>
      <c r="S240" s="16"/>
      <c r="T240" s="34"/>
      <c r="W240"/>
      <c r="X240" s="19"/>
      <c r="AA240" s="35" t="str">
        <f>IF(NOT(ISERROR(MATCH("Selvfinansieret",B241,0))),"",IF(NOT(ISERROR(MATCH(B241,{"ABER"},0))),IF(X240=0,"",X240),IF(NOT(ISERROR(MATCH(B241,{"GEBER"},0))),IF(AG255=0,"",AG255),IF(NOT(ISERROR(MATCH(B241,{"FIBER"},0))),IF(Z240=0,"",Z240),""))))</f>
        <v/>
      </c>
      <c r="AF240" s="35"/>
    </row>
    <row r="241" spans="1:36" ht="15">
      <c r="A241" s="1" t="s">
        <v>564</v>
      </c>
      <c r="B241" s="265"/>
      <c r="C241" s="35"/>
      <c r="D241" s="35"/>
      <c r="E241" s="1" t="s">
        <v>97</v>
      </c>
      <c r="F241" s="265" t="str">
        <f>IF(ISBLANK($F$19),"Projektform skal vælges ved hovedansøger",$F$19)</f>
        <v>Samarbejde</v>
      </c>
      <c r="G241" s="35"/>
      <c r="H241" s="43"/>
      <c r="I241" s="44"/>
      <c r="J241" s="35"/>
      <c r="K241" s="35"/>
      <c r="L241" s="35"/>
      <c r="M241" s="35"/>
      <c r="R241" s="11"/>
      <c r="S241" s="16"/>
      <c r="T241" s="19"/>
      <c r="W241"/>
      <c r="X241" s="19"/>
      <c r="Y241" s="20"/>
      <c r="AA241" s="35"/>
      <c r="AF241" s="35"/>
    </row>
    <row r="242" spans="1:36" ht="30">
      <c r="A242" s="1" t="s">
        <v>566</v>
      </c>
      <c r="B242" s="265"/>
      <c r="C242" s="1"/>
      <c r="D242" s="1"/>
      <c r="E242" s="46" t="s">
        <v>148</v>
      </c>
      <c r="F242" s="47" t="str">
        <f>IFERROR(IF(NOT(ISERROR(MATCH(B241,{"ABER"},0))),INDEX(#REF!,MATCH(B242,#REF!,0),MATCH(AA244,#REF!,0)),IF(NOT(ISERROR(MATCH(B241,{"GBER"},0))),INDEX(#REF!,MATCH(B242,#REF!,0),MATCH(AA244,#REF!,0)),IF(NOT(ISERROR(MATCH(B241,{"FIBER"},0))),INDEX(#REF!,MATCH(B242,#REF!,0),MATCH(AA244,#REF!,0)),""))),"")</f>
        <v/>
      </c>
      <c r="G242" s="46" t="s">
        <v>569</v>
      </c>
      <c r="H242" s="59" t="s">
        <v>570</v>
      </c>
      <c r="I242" s="60"/>
      <c r="J242" s="109" t="s">
        <v>151</v>
      </c>
      <c r="K242" s="109"/>
      <c r="L242" s="35"/>
      <c r="M242" s="35"/>
      <c r="R242" s="12"/>
      <c r="S242" s="17"/>
      <c r="T242" s="19"/>
      <c r="W242"/>
      <c r="X242" s="37"/>
      <c r="AB242" s="19"/>
      <c r="AF242" s="35"/>
    </row>
    <row r="243" spans="1:36" ht="15">
      <c r="A243" s="1"/>
      <c r="B243" s="1"/>
      <c r="C243" s="1"/>
      <c r="D243" s="1"/>
      <c r="E243" s="46"/>
      <c r="F243" s="61" t="str">
        <f>IFERROR(IF(NOT(ISERROR(MATCH(B241,{"ABER"},0))),INDEX(#REF!,MATCH(B242,#REF!,0),MATCH(AA244,#REF!,0)),IF(NOT(ISERROR(MATCH(B241,{"GBER"},0))),INDEX(#REF!,MATCH(B242,#REF!,0),MATCH(AA244,#REF!,0)),IF(NOT(ISERROR(MATCH(B241,{"FIBER"},0))),INDEX(#REF!,MATCH(B242,#REF!,0),MATCH(AA244,#REF!,0)),""))),"")</f>
        <v/>
      </c>
      <c r="G243" s="109"/>
      <c r="H243" s="109" t="str">
        <f>IFERROR(IF(E254*(1-F243)-C255&lt;0,F243-((E254*F243+C255)-E254)/E254,""),"")</f>
        <v/>
      </c>
      <c r="I243" s="109" t="str">
        <f>IFERROR(IF(D255&lt;&gt;0,IF(D255=E254,0,IF(C255&gt;0,(F243-D255/E254)-H243,"HA")),IF(E254*(1-F243)-C255&lt;0,((F243-((E254*F243+C255+D255)-E254)/E254)),"")),"")</f>
        <v/>
      </c>
      <c r="J243" s="268" t="e">
        <f>I243-H244</f>
        <v>#VALUE!</v>
      </c>
      <c r="K243" s="109"/>
      <c r="L243" s="35"/>
      <c r="M243" s="35"/>
      <c r="R243" s="12"/>
      <c r="S243" s="17"/>
      <c r="T243" s="19"/>
      <c r="U243" s="6" t="s">
        <v>177</v>
      </c>
      <c r="V243" t="s">
        <v>178</v>
      </c>
      <c r="W243" s="35" t="s">
        <v>179</v>
      </c>
      <c r="X243" s="35" t="s">
        <v>180</v>
      </c>
      <c r="Y243" s="35" t="s">
        <v>181</v>
      </c>
      <c r="AA243" s="7" t="s">
        <v>144</v>
      </c>
      <c r="AB243" s="7" t="s">
        <v>97</v>
      </c>
    </row>
    <row r="244" spans="1:36" ht="15.75" thickBot="1">
      <c r="A244" s="269"/>
      <c r="B244" s="256" t="s">
        <v>547</v>
      </c>
      <c r="C244" s="256" t="s">
        <v>548</v>
      </c>
      <c r="D244" s="256" t="s">
        <v>549</v>
      </c>
      <c r="E244" s="256" t="s">
        <v>550</v>
      </c>
      <c r="F244" s="256" t="s">
        <v>551</v>
      </c>
      <c r="G244" s="35"/>
      <c r="H244" s="268" t="e">
        <f>(F243-D255/E254)</f>
        <v>#VALUE!</v>
      </c>
      <c r="I244" s="109"/>
      <c r="J244" s="35"/>
      <c r="K244" s="109"/>
      <c r="L244" s="35"/>
      <c r="M244" s="35"/>
      <c r="Q244" s="7"/>
      <c r="R244" s="18"/>
      <c r="S244" s="6"/>
      <c r="U244"/>
      <c r="W244" s="35"/>
      <c r="X244" s="35"/>
      <c r="Z244" s="19"/>
      <c r="AA244" s="6" t="str">
        <f>CONCATENATE(F240," - ",AB244)</f>
        <v xml:space="preserve"> - Samarbejde</v>
      </c>
      <c r="AB244" t="str">
        <f>F241</f>
        <v>Samarbejde</v>
      </c>
    </row>
    <row r="245" spans="1:36" ht="15">
      <c r="A245" t="s">
        <v>552</v>
      </c>
      <c r="B245" s="39">
        <f>IFERROR(IF(E245=0,0,Y245),0)</f>
        <v>0</v>
      </c>
      <c r="C245" s="39">
        <f t="shared" ref="C245:C251" si="22">IFERROR(E245-B245,0)</f>
        <v>0</v>
      </c>
      <c r="D245" s="39"/>
      <c r="E245" s="292"/>
      <c r="F245" s="272"/>
      <c r="G245" s="846" t="s">
        <v>572</v>
      </c>
      <c r="H245" s="847"/>
      <c r="I245" s="847"/>
      <c r="J245" s="847"/>
      <c r="K245" s="847"/>
      <c r="L245" s="847"/>
      <c r="M245" s="847"/>
      <c r="N245" s="847"/>
      <c r="O245" s="848"/>
      <c r="Q245" s="9"/>
      <c r="R245" s="15"/>
      <c r="S245" s="6"/>
      <c r="U245" s="6" t="e">
        <f>((F243-((E254*F243+C255)-E254)/E254))*E245</f>
        <v>#VALUE!</v>
      </c>
      <c r="V245" t="e">
        <f>H244*E245</f>
        <v>#VALUE!</v>
      </c>
      <c r="W245">
        <f>IFERROR(IF(E245=0,0,E245*H243),0)</f>
        <v>0</v>
      </c>
      <c r="X245" s="35">
        <f>IF(E245=0,0,E245*F242)</f>
        <v>0</v>
      </c>
      <c r="Y245" s="35">
        <f>IF(NOT(ISERROR(MATCH("Selvfinansieret",B241,0))),0,IF(OR(NOT(ISERROR(MATCH("Ej statsstøtte",B241,0))),NOT(ISERROR(MATCH(B241,AI251:AI253,0)))),E245,IF(AND(D255=0,C255=0),X245,IF(AND(D255&gt;0,C255=0),V245,IF(AND(D255&gt;0,C255&gt;0,V245=0),0,IF(AND(W245&lt;&gt;0,W245&lt;V245),W245,V245))))))</f>
        <v>0</v>
      </c>
      <c r="AA245" s="6"/>
      <c r="AB245" s="6"/>
      <c r="AE245" s="855" t="s">
        <v>573</v>
      </c>
      <c r="AF245" s="855"/>
      <c r="AG245" s="855"/>
    </row>
    <row r="246" spans="1:36" ht="15">
      <c r="A246" t="s">
        <v>553</v>
      </c>
      <c r="B246" s="39">
        <f t="shared" ref="B246:B251" si="23">IFERROR(IF(E246=0,0,Y246),0)</f>
        <v>0</v>
      </c>
      <c r="C246" s="39">
        <f t="shared" si="22"/>
        <v>0</v>
      </c>
      <c r="D246" s="39"/>
      <c r="E246" s="292"/>
      <c r="F246" s="21"/>
      <c r="G246" s="849"/>
      <c r="H246" s="850"/>
      <c r="I246" s="850"/>
      <c r="J246" s="850"/>
      <c r="K246" s="850"/>
      <c r="L246" s="850"/>
      <c r="M246" s="850"/>
      <c r="N246" s="850"/>
      <c r="O246" s="851"/>
      <c r="Q246" s="15"/>
      <c r="R246" s="15"/>
      <c r="S246" s="5"/>
      <c r="U246" s="6" t="e">
        <f>((F243-((E254*F243+C255+D255)-E254)/E254))*E246</f>
        <v>#VALUE!</v>
      </c>
      <c r="V246" t="e">
        <f>H244*E246</f>
        <v>#VALUE!</v>
      </c>
      <c r="W246">
        <f>IFERROR(IF(E246=0,0,E246*H243),0)</f>
        <v>0</v>
      </c>
      <c r="X246" s="35">
        <f>IF(E246=0,0,E246*F242)</f>
        <v>0</v>
      </c>
      <c r="Y246" s="35">
        <f>IF(NOT(ISERROR(MATCH("Selvfinansieret",B242,0))),0,IF(OR(NOT(ISERROR(MATCH("Ej statsstøtte",B242,0))),NOT(ISERROR(MATCH(B242,AI252:AI254,0)))),E246,IF(AND(D255=0,C255=0),X246,IF(AND(D255&gt;0,C255=0),V246,IF(AND(D255&gt;0,C255&gt;0,V246=0),0,IF(AND(W246&lt;&gt;0,W246&lt;V246),W246,V246))))))</f>
        <v>0</v>
      </c>
      <c r="AA246" s="6"/>
      <c r="AB246" s="6"/>
    </row>
    <row r="247" spans="1:36" ht="15">
      <c r="A247" t="s">
        <v>554</v>
      </c>
      <c r="B247" s="39">
        <f t="shared" si="23"/>
        <v>0</v>
      </c>
      <c r="C247" s="39">
        <f t="shared" si="22"/>
        <v>0</v>
      </c>
      <c r="D247" s="39"/>
      <c r="E247" s="292"/>
      <c r="F247" s="21"/>
      <c r="G247" s="849"/>
      <c r="H247" s="850"/>
      <c r="I247" s="850"/>
      <c r="J247" s="850"/>
      <c r="K247" s="850"/>
      <c r="L247" s="850"/>
      <c r="M247" s="850"/>
      <c r="N247" s="850"/>
      <c r="O247" s="851"/>
      <c r="Q247" s="15"/>
      <c r="R247" s="15"/>
      <c r="S247" s="5"/>
      <c r="U247" s="6" t="e">
        <f>((F243-((E254*F243+C255+D255)-E254)/E254))*E247</f>
        <v>#VALUE!</v>
      </c>
      <c r="V247" t="e">
        <f>H244*E247</f>
        <v>#VALUE!</v>
      </c>
      <c r="W247">
        <f>IFERROR(IF(E247=0,0,E247*H243),0)</f>
        <v>0</v>
      </c>
      <c r="X247" s="35">
        <f>IF(E247=0,0,E247*F242)</f>
        <v>0</v>
      </c>
      <c r="Y247" s="35">
        <f>IF(NOT(ISERROR(MATCH("Selvfinansieret",B243,0))),0,IF(OR(NOT(ISERROR(MATCH("Ej statsstøtte",B243,0))),NOT(ISERROR(MATCH(B243,AI253:AI255,0)))),E247,IF(AND(D255=0,C255=0),X247,IF(AND(D255&gt;0,C255=0),V247,IF(AND(D255&gt;0,C255&gt;0,V247=0),0,IF(AND(W247&lt;&gt;0,W247&lt;V247),W247,V247))))))</f>
        <v>0</v>
      </c>
      <c r="AA247" s="6"/>
      <c r="AB247" s="6"/>
      <c r="AD247" s="8" t="s">
        <v>574</v>
      </c>
      <c r="AE247" s="8" t="s">
        <v>575</v>
      </c>
      <c r="AF247" s="8" t="s">
        <v>565</v>
      </c>
      <c r="AG247" s="8" t="s">
        <v>576</v>
      </c>
      <c r="AH247" s="8" t="s">
        <v>98</v>
      </c>
      <c r="AI247" s="8" t="s">
        <v>577</v>
      </c>
      <c r="AJ247" s="8" t="s">
        <v>578</v>
      </c>
    </row>
    <row r="248" spans="1:36" ht="15">
      <c r="A248" t="s">
        <v>555</v>
      </c>
      <c r="B248" s="39">
        <f t="shared" si="23"/>
        <v>0</v>
      </c>
      <c r="C248" s="39">
        <f t="shared" si="22"/>
        <v>0</v>
      </c>
      <c r="D248" s="39"/>
      <c r="E248" s="292"/>
      <c r="F248" s="21"/>
      <c r="G248" s="849"/>
      <c r="H248" s="850"/>
      <c r="I248" s="850"/>
      <c r="J248" s="850"/>
      <c r="K248" s="850"/>
      <c r="L248" s="850"/>
      <c r="M248" s="850"/>
      <c r="N248" s="850"/>
      <c r="O248" s="851"/>
      <c r="P248" s="35"/>
      <c r="Q248" s="15"/>
      <c r="R248" s="15"/>
      <c r="S248" s="5"/>
      <c r="U248" s="6" t="e">
        <f>((F243-((E254*F243+C255+D255)-E254)/E254))*E248</f>
        <v>#VALUE!</v>
      </c>
      <c r="V248" t="e">
        <f>H244*E248</f>
        <v>#VALUE!</v>
      </c>
      <c r="W248">
        <f>IFERROR(IF(E248=0,0,E248*H243),0)</f>
        <v>0</v>
      </c>
      <c r="X248" s="35">
        <f>IF(E248=0,0,E248*F242)</f>
        <v>0</v>
      </c>
      <c r="Y248" s="35">
        <f>IF(NOT(ISERROR(MATCH("Selvfinansieret",B244,0))),0,IF(OR(NOT(ISERROR(MATCH("Ej statsstøtte",B244,0))),NOT(ISERROR(MATCH(B244,AI254:AI256,0)))),E248,IF(AND(D255=0,C255=0),X248,IF(AND(D255&gt;0,C255=0),V248,IF(AND(D255&gt;0,C255&gt;0,V248=0),0,IF(AND(W248&lt;&gt;0,W248&lt;V248),W248,V248))))))</f>
        <v>0</v>
      </c>
      <c r="AA248" t="s">
        <v>101</v>
      </c>
      <c r="AB248" t="s">
        <v>102</v>
      </c>
      <c r="AD248" t="s">
        <v>579</v>
      </c>
      <c r="AE248" t="s">
        <v>579</v>
      </c>
      <c r="AF248" t="s">
        <v>580</v>
      </c>
      <c r="AG248" s="32" t="s">
        <v>581</v>
      </c>
      <c r="AH248" s="35" t="str">
        <f>IF(NOT(ISERROR(MATCH("Selvfinansieret",B241,0))),"",IF(NOT(ISERROR(MATCH(B241,{"ABER"},0))),AE248,IF(NOT(ISERROR(MATCH(B241,{"GBER"},0))),AF248,IF(NOT(ISERROR(MATCH(B241,{"FIBER"},0))),AG248,IF(NOT(ISERROR(MATCH(B241,{"Ej statsstøtte"},0))),AD248,"")))))</f>
        <v/>
      </c>
      <c r="AI248" s="33" t="s">
        <v>575</v>
      </c>
    </row>
    <row r="249" spans="1:36" ht="15">
      <c r="A249" t="s">
        <v>556</v>
      </c>
      <c r="B249" s="39">
        <f t="shared" si="23"/>
        <v>0</v>
      </c>
      <c r="C249" s="39">
        <f t="shared" si="22"/>
        <v>0</v>
      </c>
      <c r="D249" s="39"/>
      <c r="E249" s="292"/>
      <c r="F249" s="21"/>
      <c r="G249" s="849"/>
      <c r="H249" s="850"/>
      <c r="I249" s="850"/>
      <c r="J249" s="850"/>
      <c r="K249" s="850"/>
      <c r="L249" s="850"/>
      <c r="M249" s="850"/>
      <c r="N249" s="850"/>
      <c r="O249" s="851"/>
      <c r="P249" s="35"/>
      <c r="Q249" s="15"/>
      <c r="R249" s="15"/>
      <c r="S249" s="5"/>
      <c r="U249" s="6" t="e">
        <f>((F243-((E254*F243+C255+D255)-E254)/E254))*E249</f>
        <v>#VALUE!</v>
      </c>
      <c r="V249" t="e">
        <f>H244*E249</f>
        <v>#VALUE!</v>
      </c>
      <c r="W249">
        <f>IFERROR(IF(E249=0,0,E249*H243),0)</f>
        <v>0</v>
      </c>
      <c r="X249" s="35">
        <f>IF(E249=0,0,E249*F242)</f>
        <v>0</v>
      </c>
      <c r="Y249" s="35">
        <f>IF(NOT(ISERROR(MATCH("Selvfinansieret",B245,0))),0,IF(OR(NOT(ISERROR(MATCH("Ej statsstøtte",B245,0))),NOT(ISERROR(MATCH(B245,AI255:AI257,0)))),E249,IF(AND(D255=0,C255=0),X249,IF(AND(D255&gt;0,C255=0),V249,IF(AND(D255&gt;0,C255&gt;0,V249=0),0,IF(AND(W249&lt;&gt;0,W249&lt;V249),W249,V249))))))</f>
        <v>0</v>
      </c>
      <c r="AA249" t="s">
        <v>105</v>
      </c>
      <c r="AB249" t="s">
        <v>106</v>
      </c>
      <c r="AD249" t="s">
        <v>582</v>
      </c>
      <c r="AE249" t="s">
        <v>582</v>
      </c>
      <c r="AF249" t="s">
        <v>583</v>
      </c>
      <c r="AG249" s="32" t="s">
        <v>584</v>
      </c>
      <c r="AH249" s="35" t="str">
        <f>IF(NOT(ISERROR(MATCH("Selvfinansieret",B241,0))),"",IF(NOT(ISERROR(MATCH(B241,{"ABER"},0))),AE249,IF(NOT(ISERROR(MATCH(B241,{"GBER"},0))),AF249,IF(NOT(ISERROR(MATCH(B241,{"FIBER"},0))),AG249,IF(NOT(ISERROR(MATCH(B241,{"Ej statsstøtte"},0))),AD249,"")))))</f>
        <v/>
      </c>
      <c r="AI249" s="34" t="s">
        <v>565</v>
      </c>
    </row>
    <row r="250" spans="1:36" ht="15.75" customHeight="1">
      <c r="A250" t="s">
        <v>557</v>
      </c>
      <c r="B250" s="39">
        <f t="shared" si="23"/>
        <v>0</v>
      </c>
      <c r="C250" s="39">
        <f t="shared" si="22"/>
        <v>0</v>
      </c>
      <c r="D250" s="39"/>
      <c r="E250" s="292"/>
      <c r="F250" s="21"/>
      <c r="G250" s="849"/>
      <c r="H250" s="850"/>
      <c r="I250" s="850"/>
      <c r="J250" s="850"/>
      <c r="K250" s="850"/>
      <c r="L250" s="850"/>
      <c r="M250" s="850"/>
      <c r="N250" s="850"/>
      <c r="O250" s="851"/>
      <c r="Q250" s="15"/>
      <c r="R250" s="15"/>
      <c r="S250" s="5"/>
      <c r="U250" s="6" t="e">
        <f>((F243-((E254*F243+C255+D255)-E254)/E254))*E250</f>
        <v>#VALUE!</v>
      </c>
      <c r="V250" t="e">
        <f>H244*E250</f>
        <v>#VALUE!</v>
      </c>
      <c r="W250">
        <f>IFERROR(IF(E250=0,0,E250*H243),0)</f>
        <v>0</v>
      </c>
      <c r="X250" s="35">
        <f>IF(E250=0,0,E250*F242)</f>
        <v>0</v>
      </c>
      <c r="Y250" s="35">
        <f>IF(NOT(ISERROR(MATCH("Selvfinansieret",B246,0))),0,IF(OR(NOT(ISERROR(MATCH("Ej statsstøtte",B246,0))),NOT(ISERROR(MATCH(B246,AI256:AI258,0)))),E250,IF(AND(D255=0,C255=0),X250,IF(AND(D255&gt;0,C255=0),V250,IF(AND(D255&gt;0,C255&gt;0,V250=0),0,IF(AND(W250&lt;&gt;0,W250&lt;V250),W250,V250))))))</f>
        <v>0</v>
      </c>
      <c r="Z250" s="35"/>
      <c r="AA250" t="s">
        <v>585</v>
      </c>
      <c r="AD250" t="s">
        <v>584</v>
      </c>
      <c r="AE250" t="s">
        <v>584</v>
      </c>
      <c r="AF250" t="s">
        <v>567</v>
      </c>
      <c r="AG250" s="55" t="s">
        <v>586</v>
      </c>
      <c r="AH250" s="35" t="str">
        <f>IF(NOT(ISERROR(MATCH("Selvfinansieret",B241,0))),"",IF(NOT(ISERROR(MATCH(B241,{"ABER"},0))),AE250,IF(NOT(ISERROR(MATCH(B241,{"GBER"},0))),AF250,IF(NOT(ISERROR(MATCH(B241,{"FIBER"},0))),AG250,IF(NOT(ISERROR(MATCH(B241,{"Ej statsstøtte"},0))),AD250,"")))))</f>
        <v/>
      </c>
      <c r="AI250" s="34" t="s">
        <v>576</v>
      </c>
    </row>
    <row r="251" spans="1:36" ht="15.75" thickBot="1">
      <c r="A251" s="240" t="s">
        <v>57</v>
      </c>
      <c r="B251" s="39">
        <f t="shared" si="23"/>
        <v>0</v>
      </c>
      <c r="C251" s="39">
        <f t="shared" si="22"/>
        <v>0</v>
      </c>
      <c r="D251" s="39"/>
      <c r="E251" s="293"/>
      <c r="F251" s="21"/>
      <c r="G251" s="849"/>
      <c r="H251" s="850"/>
      <c r="I251" s="850"/>
      <c r="J251" s="850"/>
      <c r="K251" s="850"/>
      <c r="L251" s="850"/>
      <c r="M251" s="850"/>
      <c r="N251" s="850"/>
      <c r="O251" s="851"/>
      <c r="Q251" s="15"/>
      <c r="R251" s="15"/>
      <c r="S251" s="5"/>
      <c r="U251" s="6" t="e">
        <f>((F243-((E254*F243+C255+D255)-E254)/E254))*E251</f>
        <v>#VALUE!</v>
      </c>
      <c r="V251" t="e">
        <f>H244*E251</f>
        <v>#VALUE!</v>
      </c>
      <c r="W251">
        <f>IFERROR(IF(E251=0,0,E251*H243),0)</f>
        <v>0</v>
      </c>
      <c r="X251" s="35">
        <f>IF(E251=0,0,E251*F242)</f>
        <v>0</v>
      </c>
      <c r="Y251" s="35">
        <f>IF(NOT(ISERROR(MATCH("Selvfinansieret",B247,0))),0,IF(OR(NOT(ISERROR(MATCH("Ej statsstøtte",B247,0))),NOT(ISERROR(MATCH(B247,AI257:AI259,0)))),E251,IF(AND(D255=0,C255=0),X251,IF(AND(D255&gt;0,C255=0),V251,IF(AND(D255&gt;0,C255&gt;0,V251=0),0,IF(AND(W251&lt;&gt;0,W251&lt;V251),W251,V251))))))</f>
        <v>0</v>
      </c>
      <c r="Z251" s="35"/>
      <c r="AA251" t="s">
        <v>587</v>
      </c>
      <c r="AD251" t="s">
        <v>588</v>
      </c>
      <c r="AE251" t="s">
        <v>588</v>
      </c>
      <c r="AF251" t="s">
        <v>589</v>
      </c>
      <c r="AG251" s="20" t="str">
        <f>""</f>
        <v/>
      </c>
      <c r="AH251" s="35" t="str">
        <f>IF(NOT(ISERROR(MATCH("Selvfinansieret",B241,0))),"",IF(NOT(ISERROR(MATCH(B241,{"ABER"},0))),AE251,IF(NOT(ISERROR(MATCH(B241,{"GBER"},0))),AF251,IF(NOT(ISERROR(MATCH(B241,{"FIBER"},0))),AG251,IF(NOT(ISERROR(MATCH(B241,{"Ej statsstøtte"},0))),AD251,"")))))</f>
        <v/>
      </c>
      <c r="AI251" s="19" t="s">
        <v>590</v>
      </c>
    </row>
    <row r="252" spans="1:36" ht="15">
      <c r="A252" s="142" t="s">
        <v>558</v>
      </c>
      <c r="B252" s="40">
        <f>SUM(B245+B246+B247+B248-B249-B250+B251)</f>
        <v>0</v>
      </c>
      <c r="C252" s="40">
        <f>SUM(C245+C246+C247+C248-C249-C250+C251)</f>
        <v>0</v>
      </c>
      <c r="D252" s="40"/>
      <c r="E252" s="40">
        <f>SUM(B252:C252)</f>
        <v>0</v>
      </c>
      <c r="F252" s="23"/>
      <c r="G252" s="849"/>
      <c r="H252" s="850"/>
      <c r="I252" s="850"/>
      <c r="J252" s="850"/>
      <c r="K252" s="850"/>
      <c r="L252" s="850"/>
      <c r="M252" s="850"/>
      <c r="N252" s="850"/>
      <c r="O252" s="851"/>
      <c r="P252" s="8"/>
      <c r="R252"/>
      <c r="S252"/>
      <c r="T252"/>
      <c r="U252" s="6" t="e">
        <f>((F243-((E254*F243+C255+D255)-E254)/E254))*E252</f>
        <v>#VALUE!</v>
      </c>
      <c r="V252" t="e">
        <f>H244*E252</f>
        <v>#VALUE!</v>
      </c>
      <c r="W252">
        <f>IFERROR(IF(E252=0,0,E252*H243),0)</f>
        <v>0</v>
      </c>
      <c r="X252" s="35">
        <f>IF(E252=0,0,E252*F242)</f>
        <v>0</v>
      </c>
      <c r="Y252" s="35">
        <f>IF(NOT(ISERROR(MATCH("Selvfinansieret",B248,0))),0,IF(OR(NOT(ISERROR(MATCH("Ej statsstøtte",B248,0))),NOT(ISERROR(MATCH(B248,AI258:AI260,0)))),E252,IF(AND(D255=0,C255=0),X252,IF(AND(D255&gt;0,C255=0),V252,IF(AND(D255&gt;0,C255&gt;0,V252=0),0,IF(AND(W252&lt;&gt;0,W252&lt;V252),W252,V252))))))</f>
        <v>0</v>
      </c>
      <c r="Z252" s="35"/>
      <c r="AA252" t="s">
        <v>591</v>
      </c>
      <c r="AD252" t="s">
        <v>592</v>
      </c>
      <c r="AE252" t="s">
        <v>593</v>
      </c>
      <c r="AF252" t="s">
        <v>594</v>
      </c>
      <c r="AG252" s="20" t="str">
        <f>""</f>
        <v/>
      </c>
      <c r="AH252" s="35" t="str">
        <f>IF(NOT(ISERROR(MATCH("Selvfinansieret",B241,0))),"",IF(NOT(ISERROR(MATCH(B241,{"ABER"},0))),AE252,IF(NOT(ISERROR(MATCH(B241,{"GBER"},0))),AF252,IF(NOT(ISERROR(MATCH(B241,{"FIBER"},0))),AG252,IF(NOT(ISERROR(MATCH(B241,{"Ej statsstøtte"},0))),AD252,"")))))</f>
        <v/>
      </c>
      <c r="AI252" s="19" t="s">
        <v>595</v>
      </c>
    </row>
    <row r="253" spans="1:36" ht="15.75" thickBot="1">
      <c r="A253" s="274" t="s">
        <v>121</v>
      </c>
      <c r="B253" s="41">
        <f>IFERROR(IF(E253=0,0,Y253),0)</f>
        <v>0</v>
      </c>
      <c r="C253" s="39">
        <f>IFERROR(E253-B253,0)</f>
        <v>0</v>
      </c>
      <c r="D253" s="39"/>
      <c r="E253" s="293"/>
      <c r="F253" s="22"/>
      <c r="G253" s="849"/>
      <c r="H253" s="850"/>
      <c r="I253" s="850"/>
      <c r="J253" s="850"/>
      <c r="K253" s="850"/>
      <c r="L253" s="850"/>
      <c r="M253" s="850"/>
      <c r="N253" s="850"/>
      <c r="O253" s="851"/>
      <c r="R253"/>
      <c r="S253"/>
      <c r="T253"/>
      <c r="U253" s="6" t="e">
        <f>((F243-((E254*F243+C255+D255)-E254)/E254))*E253</f>
        <v>#VALUE!</v>
      </c>
      <c r="V253" t="e">
        <f>H244*E253</f>
        <v>#VALUE!</v>
      </c>
      <c r="W253">
        <f>IFERROR(IF(E253=0,0,E253*H243),0)</f>
        <v>0</v>
      </c>
      <c r="X253" s="35">
        <f>IF(E253=0,0,E253*F242)</f>
        <v>0</v>
      </c>
      <c r="Y253" s="35">
        <f>IF(NOT(ISERROR(MATCH("Selvfinansieret",B249,0))),0,IF(OR(NOT(ISERROR(MATCH("Ej statsstøtte",B249,0))),NOT(ISERROR(MATCH(B249,AI259:AI261,0)))),E253,IF(AND(D255=0,C255=0),X253,IF(AND(D255&gt;0,C255=0),V253,IF(AND(D255&gt;0,C255&gt;0,V253=0),0,IF(AND(W253&lt;&gt;0,W253&lt;V253),W253,V253))))))</f>
        <v>0</v>
      </c>
      <c r="Z253" s="35"/>
      <c r="AA253" s="6"/>
      <c r="AB253" s="6"/>
      <c r="AD253" t="s">
        <v>593</v>
      </c>
      <c r="AE253" t="s">
        <v>596</v>
      </c>
      <c r="AF253" t="s">
        <v>592</v>
      </c>
      <c r="AG253" s="20" t="str">
        <f>""</f>
        <v/>
      </c>
      <c r="AH253" s="35" t="str">
        <f>IF(NOT(ISERROR(MATCH("Selvfinansieret",B241,0))),"",IF(NOT(ISERROR(MATCH(B241,{"ABER"},0))),AE253,IF(NOT(ISERROR(MATCH(B241,{"GBER"},0))),AF253,IF(NOT(ISERROR(MATCH(B241,{"FIBER"},0))),AG253,IF(NOT(ISERROR(MATCH(B241,{"Ej statsstøtte"},0))),AD253,"")))))</f>
        <v/>
      </c>
      <c r="AI253" s="19" t="s">
        <v>597</v>
      </c>
    </row>
    <row r="254" spans="1:36" ht="15.75" thickBot="1">
      <c r="A254" s="275" t="s">
        <v>550</v>
      </c>
      <c r="B254" s="58">
        <f>IF(B252+B253&lt;=0,0,B252+B253)</f>
        <v>0</v>
      </c>
      <c r="C254" s="58">
        <f>IF(C252+C253-C255&lt;=0,0,C252+C253-C255)</f>
        <v>0</v>
      </c>
      <c r="D254" s="42"/>
      <c r="E254" s="276">
        <f>SUM(E245+E246+E247+E248-E249-E250+E251)+E253</f>
        <v>0</v>
      </c>
      <c r="F254" s="105"/>
      <c r="G254" s="852"/>
      <c r="H254" s="853"/>
      <c r="I254" s="853"/>
      <c r="J254" s="853"/>
      <c r="K254" s="853"/>
      <c r="L254" s="853"/>
      <c r="M254" s="853"/>
      <c r="N254" s="853"/>
      <c r="O254" s="854"/>
      <c r="P254" s="8"/>
      <c r="R254"/>
      <c r="S254"/>
      <c r="T254"/>
      <c r="U254" s="6" t="e">
        <f>((F243-((E254*F243+C255+D255)-E254)/E254))*E254</f>
        <v>#VALUE!</v>
      </c>
      <c r="V254" t="e">
        <f>H244*E254</f>
        <v>#VALUE!</v>
      </c>
      <c r="W254">
        <f>IFERROR(IF(E254=0,0,E254*H243),0)</f>
        <v>0</v>
      </c>
      <c r="Y254" s="35">
        <f>IF(NOT(ISERROR(MATCH("Selvfinansieret",B250,0))),0,IF(OR(NOT(ISERROR(MATCH("Ej statsstøtte",B250,0))),NOT(ISERROR(MATCH(B250,AI260:AI262,0)))),E254,IF(AND(D255=0,C255=0),X254,IF(AND(D255&gt;0,C255=0),V254,IF(AND(D255&gt;0,C255&gt;0,V254=0),0,IF(AND(W254&lt;&gt;0,W254&lt;V254),W254,V254))))))</f>
        <v>0</v>
      </c>
      <c r="Z254" s="35"/>
      <c r="AA254" s="33"/>
      <c r="AB254" s="33"/>
      <c r="AD254" t="s">
        <v>596</v>
      </c>
      <c r="AE254" s="20" t="str">
        <f>""</f>
        <v/>
      </c>
      <c r="AF254" t="s">
        <v>584</v>
      </c>
      <c r="AG254" s="20" t="str">
        <f>""</f>
        <v/>
      </c>
      <c r="AH254" s="35" t="str">
        <f>IF(NOT(ISERROR(MATCH("Selvfinansieret",B241,0))),"",IF(NOT(ISERROR(MATCH(B241,{"ABER"},0))),AE254,IF(NOT(ISERROR(MATCH(B241,{"GBER"},0))),AF254,IF(NOT(ISERROR(MATCH(B241,{"FIBER"},0))),AG254,IF(NOT(ISERROR(MATCH(B241,{"Ej statsstøtte"},0))),AD254,"")))))</f>
        <v/>
      </c>
      <c r="AI254" s="6" t="s">
        <v>598</v>
      </c>
    </row>
    <row r="255" spans="1:36" ht="15">
      <c r="A255" s="277" t="s">
        <v>559</v>
      </c>
      <c r="B255" s="280">
        <f>B254</f>
        <v>0</v>
      </c>
      <c r="C255" s="279"/>
      <c r="D255" s="279"/>
      <c r="E255" s="280">
        <f>SUM(B245+B246+B247+B248-B249-B250+B251)</f>
        <v>0</v>
      </c>
      <c r="F255" s="38"/>
      <c r="P255" s="8"/>
      <c r="R255"/>
      <c r="S255"/>
      <c r="T255"/>
      <c r="U255"/>
      <c r="W255"/>
      <c r="Y255" s="35"/>
      <c r="Z255" s="35"/>
      <c r="AA255" s="15"/>
      <c r="AB255" s="34"/>
      <c r="AC255" s="6"/>
      <c r="AD255" t="s">
        <v>581</v>
      </c>
      <c r="AE255" t="str">
        <f>""</f>
        <v/>
      </c>
      <c r="AF255" s="20" t="s">
        <v>599</v>
      </c>
      <c r="AG255" s="20" t="str">
        <f>""</f>
        <v/>
      </c>
      <c r="AH255" s="35" t="str">
        <f>IF(NOT(ISERROR(MATCH("Selvfinansieret",B241,0))),"",IF(NOT(ISERROR(MATCH(B241,{"ABER"},0))),AE255,IF(NOT(ISERROR(MATCH(B241,{"GBER"},0))),AF255,IF(NOT(ISERROR(MATCH(B241,{"FIBER"},0))),AG255,IF(NOT(ISERROR(MATCH(B241,{"Ej statsstøtte"},0))),AD255,"")))))</f>
        <v/>
      </c>
      <c r="AI255" t="s">
        <v>600</v>
      </c>
    </row>
    <row r="256" spans="1:36" ht="15">
      <c r="A256" s="281"/>
      <c r="B256" s="282"/>
      <c r="C256" s="282"/>
      <c r="D256" s="282"/>
      <c r="E256" s="283"/>
      <c r="F256" s="30"/>
      <c r="P256" s="8"/>
      <c r="R256"/>
      <c r="S256"/>
      <c r="T256"/>
      <c r="U256"/>
      <c r="W256"/>
      <c r="Y256" s="35"/>
      <c r="Z256" s="35"/>
      <c r="AA256" s="35"/>
      <c r="AD256" t="s">
        <v>586</v>
      </c>
      <c r="AE256" t="str">
        <f>""</f>
        <v/>
      </c>
      <c r="AF256" t="str">
        <f>""</f>
        <v/>
      </c>
      <c r="AG256" s="20" t="str">
        <f>""</f>
        <v/>
      </c>
      <c r="AH256" s="35" t="str">
        <f>IF(NOT(ISERROR(MATCH("Selvfinansieret",B241,0))),"",IF(NOT(ISERROR(MATCH(B241,{"ABER"},0))),AE256,IF(NOT(ISERROR(MATCH(B241,{"GBER"},0))),AF256,IF(NOT(ISERROR(MATCH(B241,{"FIBER"},0))),AG256,IF(NOT(ISERROR(MATCH(B241,{"Ej statsstøtte"},0))),AD256,"")))))</f>
        <v/>
      </c>
    </row>
    <row r="257" spans="1:36" ht="15">
      <c r="A257" s="284"/>
      <c r="B257" s="285"/>
      <c r="C257" s="285"/>
      <c r="D257" s="285"/>
      <c r="E257" s="286" t="s">
        <v>601</v>
      </c>
      <c r="F257" s="287" t="str">
        <f>F242</f>
        <v/>
      </c>
      <c r="G257" s="30"/>
      <c r="Q257" s="8"/>
      <c r="R257"/>
      <c r="S257"/>
      <c r="T257"/>
      <c r="U257"/>
      <c r="W257"/>
      <c r="Z257" s="35"/>
    </row>
    <row r="258" spans="1:36" ht="30">
      <c r="A258" s="284"/>
      <c r="B258" s="285"/>
      <c r="C258" s="285"/>
      <c r="D258" s="285"/>
      <c r="E258" s="288" t="s">
        <v>602</v>
      </c>
      <c r="F258" s="287" t="str">
        <f>IFERROR(B254/E254,"")</f>
        <v/>
      </c>
      <c r="G258" s="30"/>
      <c r="Q258" s="8"/>
      <c r="R258"/>
      <c r="S258"/>
      <c r="T258"/>
      <c r="U258"/>
      <c r="W258"/>
      <c r="Z258" s="35"/>
    </row>
    <row r="259" spans="1:36" ht="15">
      <c r="A259" s="2"/>
      <c r="B259" s="3"/>
      <c r="C259" s="3"/>
      <c r="D259" s="3"/>
      <c r="E259" s="4" t="s">
        <v>603</v>
      </c>
      <c r="F259" s="24">
        <f>IF(NOT(ISERROR(MATCH("Ej statsstøtte",B241,0))),0,IFERROR(E253/E252,0))</f>
        <v>0</v>
      </c>
      <c r="G259" s="289"/>
      <c r="R259"/>
      <c r="S259"/>
      <c r="T259"/>
      <c r="U259"/>
      <c r="W259"/>
    </row>
    <row r="260" spans="1:36" ht="15">
      <c r="A260" s="13" t="s">
        <v>604</v>
      </c>
      <c r="B260" s="14">
        <f>IFERROR(E254/$E$15,0)</f>
        <v>0</v>
      </c>
      <c r="C260" s="3"/>
      <c r="D260" s="3"/>
      <c r="E260" s="8" t="s">
        <v>605</v>
      </c>
      <c r="F260" s="24">
        <f>IFERROR(E253/E245,0)</f>
        <v>0</v>
      </c>
      <c r="R260"/>
      <c r="S260"/>
      <c r="T260"/>
      <c r="U260"/>
      <c r="W260"/>
    </row>
    <row r="261" spans="1:36" ht="15">
      <c r="A261" s="290"/>
      <c r="B261" s="291"/>
      <c r="E261" s="8"/>
      <c r="R261"/>
      <c r="S261"/>
      <c r="T261"/>
      <c r="U261"/>
      <c r="W261"/>
    </row>
    <row r="262" spans="1:36" ht="15">
      <c r="A262" s="1" t="s">
        <v>560</v>
      </c>
      <c r="B262" s="72"/>
      <c r="C262" s="35" t="s">
        <v>158</v>
      </c>
      <c r="D262" s="35"/>
      <c r="E262" s="1" t="s">
        <v>563</v>
      </c>
      <c r="F262" s="264"/>
      <c r="G262" s="35"/>
      <c r="H262" s="43"/>
      <c r="I262" s="44"/>
      <c r="J262" s="35"/>
      <c r="K262" s="35"/>
      <c r="L262" s="35"/>
      <c r="M262" s="35"/>
      <c r="R262" s="11"/>
      <c r="S262" s="16"/>
      <c r="T262" s="34"/>
      <c r="W262"/>
      <c r="X262" s="19"/>
      <c r="AA262" s="35" t="str">
        <f>IF(NOT(ISERROR(MATCH("Selvfinansieret",B263,0))),"",IF(NOT(ISERROR(MATCH(B263,{"ABER"},0))),IF(X262=0,"",X262),IF(NOT(ISERROR(MATCH(B263,{"GEBER"},0))),IF(AG277=0,"",AG277),IF(NOT(ISERROR(MATCH(B263,{"FIBER"},0))),IF(Z262=0,"",Z262),""))))</f>
        <v/>
      </c>
      <c r="AF262" s="35"/>
    </row>
    <row r="263" spans="1:36" ht="15">
      <c r="A263" s="1" t="s">
        <v>564</v>
      </c>
      <c r="B263" s="265"/>
      <c r="C263" s="35"/>
      <c r="D263" s="35"/>
      <c r="E263" s="1" t="s">
        <v>97</v>
      </c>
      <c r="F263" s="265" t="str">
        <f>IF(ISBLANK($F$19),"Projektform skal vælges ved hovedansøger",$F$19)</f>
        <v>Samarbejde</v>
      </c>
      <c r="G263" s="35"/>
      <c r="H263" s="43"/>
      <c r="I263" s="44"/>
      <c r="J263" s="35"/>
      <c r="K263" s="35"/>
      <c r="L263" s="35"/>
      <c r="M263" s="35"/>
      <c r="R263" s="11"/>
      <c r="S263" s="16"/>
      <c r="T263" s="19"/>
      <c r="W263"/>
      <c r="X263" s="19"/>
      <c r="Y263" s="20"/>
      <c r="AA263" s="35"/>
      <c r="AF263" s="35"/>
    </row>
    <row r="264" spans="1:36" ht="30">
      <c r="A264" s="1" t="s">
        <v>566</v>
      </c>
      <c r="B264" s="265"/>
      <c r="C264" s="1"/>
      <c r="D264" s="1"/>
      <c r="E264" s="46" t="s">
        <v>148</v>
      </c>
      <c r="F264" s="47" t="str">
        <f>IFERROR(IF(NOT(ISERROR(MATCH(B263,{"ABER"},0))),INDEX(#REF!,MATCH(B264,#REF!,0),MATCH(AA266,#REF!,0)),IF(NOT(ISERROR(MATCH(B263,{"GBER"},0))),INDEX(#REF!,MATCH(B264,#REF!,0),MATCH(AA266,#REF!,0)),IF(NOT(ISERROR(MATCH(B263,{"FIBER"},0))),INDEX(#REF!,MATCH(B264,#REF!,0),MATCH(AA266,#REF!,0)),""))),"")</f>
        <v/>
      </c>
      <c r="G264" s="46" t="s">
        <v>569</v>
      </c>
      <c r="H264" s="59" t="s">
        <v>570</v>
      </c>
      <c r="I264" s="60"/>
      <c r="J264" s="109" t="s">
        <v>151</v>
      </c>
      <c r="K264" s="109"/>
      <c r="L264" s="35"/>
      <c r="M264" s="35"/>
      <c r="R264" s="12"/>
      <c r="S264" s="17"/>
      <c r="T264" s="19"/>
      <c r="W264"/>
      <c r="X264" s="37"/>
      <c r="AB264" s="19"/>
      <c r="AF264" s="35"/>
    </row>
    <row r="265" spans="1:36" ht="15">
      <c r="A265" s="1"/>
      <c r="B265" s="1"/>
      <c r="C265" s="1"/>
      <c r="D265" s="1"/>
      <c r="E265" s="46"/>
      <c r="F265" s="61" t="str">
        <f>IFERROR(IF(NOT(ISERROR(MATCH(B263,{"ABER"},0))),INDEX(#REF!,MATCH(B264,#REF!,0),MATCH(AA266,#REF!,0)),IF(NOT(ISERROR(MATCH(B263,{"GBER"},0))),INDEX(#REF!,MATCH(B264,#REF!,0),MATCH(AA266,#REF!,0)),IF(NOT(ISERROR(MATCH(B263,{"FIBER"},0))),INDEX(#REF!,MATCH(B264,#REF!,0),MATCH(AA266,#REF!,0)),""))),"")</f>
        <v/>
      </c>
      <c r="G265" s="109"/>
      <c r="H265" s="109" t="str">
        <f>IFERROR(IF(E276*(1-F265)-C277&lt;0,F265-((E276*F265+C277)-E276)/E276,""),"")</f>
        <v/>
      </c>
      <c r="I265" s="109" t="str">
        <f>IFERROR(IF(D277&lt;&gt;0,IF(D277=E276,0,IF(C277&gt;0,(F265-D277/E276)-H265,"HA")),IF(E276*(1-F265)-C277&lt;0,((F265-((E276*F265+C277+D277)-E276)/E276)),"")),"")</f>
        <v/>
      </c>
      <c r="J265" s="268" t="e">
        <f>I265-H266</f>
        <v>#VALUE!</v>
      </c>
      <c r="K265" s="109"/>
      <c r="L265" s="35"/>
      <c r="M265" s="35"/>
      <c r="R265" s="12"/>
      <c r="S265" s="17"/>
      <c r="T265" s="19"/>
      <c r="U265" s="6" t="s">
        <v>177</v>
      </c>
      <c r="V265" t="s">
        <v>178</v>
      </c>
      <c r="W265" s="35" t="s">
        <v>179</v>
      </c>
      <c r="X265" s="35" t="s">
        <v>180</v>
      </c>
      <c r="Y265" s="35" t="s">
        <v>181</v>
      </c>
      <c r="AA265" s="7" t="s">
        <v>144</v>
      </c>
      <c r="AB265" s="7" t="s">
        <v>97</v>
      </c>
    </row>
    <row r="266" spans="1:36" ht="15.75" thickBot="1">
      <c r="A266" s="269"/>
      <c r="B266" s="256" t="s">
        <v>547</v>
      </c>
      <c r="C266" s="256" t="s">
        <v>548</v>
      </c>
      <c r="D266" s="256" t="s">
        <v>549</v>
      </c>
      <c r="E266" s="256" t="s">
        <v>550</v>
      </c>
      <c r="F266" s="256" t="s">
        <v>551</v>
      </c>
      <c r="G266" s="35"/>
      <c r="H266" s="268" t="e">
        <f>(F265-D277/E276)</f>
        <v>#VALUE!</v>
      </c>
      <c r="I266" s="109"/>
      <c r="J266" s="35"/>
      <c r="K266" s="109"/>
      <c r="L266" s="35"/>
      <c r="M266" s="35"/>
      <c r="Q266" s="7"/>
      <c r="R266" s="18"/>
      <c r="S266" s="6"/>
      <c r="U266"/>
      <c r="W266" s="35"/>
      <c r="X266" s="35"/>
      <c r="Z266" s="19"/>
      <c r="AA266" s="6" t="str">
        <f>CONCATENATE(F262," - ",AB266)</f>
        <v xml:space="preserve"> - Samarbejde</v>
      </c>
      <c r="AB266" t="str">
        <f>F263</f>
        <v>Samarbejde</v>
      </c>
    </row>
    <row r="267" spans="1:36" ht="15">
      <c r="A267" t="s">
        <v>552</v>
      </c>
      <c r="B267" s="39">
        <f>IFERROR(IF(E267=0,0,Y267),0)</f>
        <v>0</v>
      </c>
      <c r="C267" s="39">
        <f t="shared" ref="C267:C273" si="24">IFERROR(E267-B267,0)</f>
        <v>0</v>
      </c>
      <c r="D267" s="39"/>
      <c r="E267" s="292"/>
      <c r="F267" s="272"/>
      <c r="G267" s="846" t="s">
        <v>572</v>
      </c>
      <c r="H267" s="847"/>
      <c r="I267" s="847"/>
      <c r="J267" s="847"/>
      <c r="K267" s="847"/>
      <c r="L267" s="847"/>
      <c r="M267" s="847"/>
      <c r="N267" s="847"/>
      <c r="O267" s="848"/>
      <c r="Q267" s="9"/>
      <c r="R267" s="15"/>
      <c r="S267" s="6"/>
      <c r="U267" s="6" t="e">
        <f>((F265-((E276*F265+C277)-E276)/E276))*E267</f>
        <v>#VALUE!</v>
      </c>
      <c r="V267" t="e">
        <f>H266*E267</f>
        <v>#VALUE!</v>
      </c>
      <c r="W267">
        <f>IFERROR(IF(E267=0,0,E267*H265),0)</f>
        <v>0</v>
      </c>
      <c r="X267" s="35">
        <f>IF(E267=0,0,E267*F264)</f>
        <v>0</v>
      </c>
      <c r="Y267" s="35">
        <f>IF(NOT(ISERROR(MATCH("Selvfinansieret",B263,0))),0,IF(OR(NOT(ISERROR(MATCH("Ej statsstøtte",B263,0))),NOT(ISERROR(MATCH(B263,AI273:AI275,0)))),E267,IF(AND(D277=0,C277=0),X267,IF(AND(D277&gt;0,C277=0),V267,IF(AND(D277&gt;0,C277&gt;0,V267=0),0,IF(AND(W267&lt;&gt;0,W267&lt;V267),W267,V267))))))</f>
        <v>0</v>
      </c>
      <c r="AA267" s="6"/>
      <c r="AB267" s="6"/>
      <c r="AE267" s="855" t="s">
        <v>573</v>
      </c>
      <c r="AF267" s="855"/>
      <c r="AG267" s="855"/>
    </row>
    <row r="268" spans="1:36" ht="15">
      <c r="A268" t="s">
        <v>553</v>
      </c>
      <c r="B268" s="39">
        <f t="shared" ref="B268:B273" si="25">IFERROR(IF(E268=0,0,Y268),0)</f>
        <v>0</v>
      </c>
      <c r="C268" s="39">
        <f t="shared" si="24"/>
        <v>0</v>
      </c>
      <c r="D268" s="39"/>
      <c r="E268" s="292"/>
      <c r="F268" s="21"/>
      <c r="G268" s="849"/>
      <c r="H268" s="850"/>
      <c r="I268" s="850"/>
      <c r="J268" s="850"/>
      <c r="K268" s="850"/>
      <c r="L268" s="850"/>
      <c r="M268" s="850"/>
      <c r="N268" s="850"/>
      <c r="O268" s="851"/>
      <c r="Q268" s="15"/>
      <c r="R268" s="15"/>
      <c r="S268" s="5"/>
      <c r="U268" s="6" t="e">
        <f>((F265-((E276*F265+C277+D277)-E276)/E276))*E268</f>
        <v>#VALUE!</v>
      </c>
      <c r="V268" t="e">
        <f>H266*E268</f>
        <v>#VALUE!</v>
      </c>
      <c r="W268">
        <f>IFERROR(IF(E268=0,0,E268*H265),0)</f>
        <v>0</v>
      </c>
      <c r="X268" s="35">
        <f>IF(E268=0,0,E268*F264)</f>
        <v>0</v>
      </c>
      <c r="Y268" s="35">
        <f>IF(NOT(ISERROR(MATCH("Selvfinansieret",B264,0))),0,IF(OR(NOT(ISERROR(MATCH("Ej statsstøtte",B264,0))),NOT(ISERROR(MATCH(B264,AI274:AI276,0)))),E268,IF(AND(D277=0,C277=0),X268,IF(AND(D277&gt;0,C277=0),V268,IF(AND(D277&gt;0,C277&gt;0,V268=0),0,IF(AND(W268&lt;&gt;0,W268&lt;V268),W268,V268))))))</f>
        <v>0</v>
      </c>
      <c r="AA268" s="6"/>
      <c r="AB268" s="6"/>
    </row>
    <row r="269" spans="1:36" ht="15">
      <c r="A269" t="s">
        <v>554</v>
      </c>
      <c r="B269" s="39">
        <f t="shared" si="25"/>
        <v>0</v>
      </c>
      <c r="C269" s="39">
        <f t="shared" si="24"/>
        <v>0</v>
      </c>
      <c r="D269" s="39"/>
      <c r="E269" s="292"/>
      <c r="F269" s="21"/>
      <c r="G269" s="849"/>
      <c r="H269" s="850"/>
      <c r="I269" s="850"/>
      <c r="J269" s="850"/>
      <c r="K269" s="850"/>
      <c r="L269" s="850"/>
      <c r="M269" s="850"/>
      <c r="N269" s="850"/>
      <c r="O269" s="851"/>
      <c r="Q269" s="15"/>
      <c r="R269" s="15"/>
      <c r="S269" s="5"/>
      <c r="U269" s="6" t="e">
        <f>((F265-((E276*F265+C277+D277)-E276)/E276))*E269</f>
        <v>#VALUE!</v>
      </c>
      <c r="V269" t="e">
        <f>H266*E269</f>
        <v>#VALUE!</v>
      </c>
      <c r="W269">
        <f>IFERROR(IF(E269=0,0,E269*H265),0)</f>
        <v>0</v>
      </c>
      <c r="X269" s="35">
        <f>IF(E269=0,0,E269*F264)</f>
        <v>0</v>
      </c>
      <c r="Y269" s="35">
        <f>IF(NOT(ISERROR(MATCH("Selvfinansieret",B265,0))),0,IF(OR(NOT(ISERROR(MATCH("Ej statsstøtte",B265,0))),NOT(ISERROR(MATCH(B265,AI275:AI277,0)))),E269,IF(AND(D277=0,C277=0),X269,IF(AND(D277&gt;0,C277=0),V269,IF(AND(D277&gt;0,C277&gt;0,V269=0),0,IF(AND(W269&lt;&gt;0,W269&lt;V269),W269,V269))))))</f>
        <v>0</v>
      </c>
      <c r="AA269" s="6"/>
      <c r="AB269" s="6"/>
      <c r="AD269" s="8" t="s">
        <v>574</v>
      </c>
      <c r="AE269" s="8" t="s">
        <v>575</v>
      </c>
      <c r="AF269" s="8" t="s">
        <v>565</v>
      </c>
      <c r="AG269" s="8" t="s">
        <v>576</v>
      </c>
      <c r="AH269" s="8" t="s">
        <v>98</v>
      </c>
      <c r="AI269" s="8" t="s">
        <v>577</v>
      </c>
      <c r="AJ269" s="8" t="s">
        <v>578</v>
      </c>
    </row>
    <row r="270" spans="1:36" ht="15">
      <c r="A270" t="s">
        <v>555</v>
      </c>
      <c r="B270" s="39">
        <f t="shared" si="25"/>
        <v>0</v>
      </c>
      <c r="C270" s="39">
        <f t="shared" si="24"/>
        <v>0</v>
      </c>
      <c r="D270" s="39"/>
      <c r="E270" s="292"/>
      <c r="F270" s="21"/>
      <c r="G270" s="849"/>
      <c r="H270" s="850"/>
      <c r="I270" s="850"/>
      <c r="J270" s="850"/>
      <c r="K270" s="850"/>
      <c r="L270" s="850"/>
      <c r="M270" s="850"/>
      <c r="N270" s="850"/>
      <c r="O270" s="851"/>
      <c r="P270" s="35"/>
      <c r="Q270" s="15"/>
      <c r="R270" s="15"/>
      <c r="S270" s="5"/>
      <c r="U270" s="6" t="e">
        <f>((F265-((E276*F265+C277+D277)-E276)/E276))*E270</f>
        <v>#VALUE!</v>
      </c>
      <c r="V270" t="e">
        <f>H266*E270</f>
        <v>#VALUE!</v>
      </c>
      <c r="W270">
        <f>IFERROR(IF(E270=0,0,E270*H265),0)</f>
        <v>0</v>
      </c>
      <c r="X270" s="35">
        <f>IF(E270=0,0,E270*F264)</f>
        <v>0</v>
      </c>
      <c r="Y270" s="35">
        <f>IF(NOT(ISERROR(MATCH("Selvfinansieret",B266,0))),0,IF(OR(NOT(ISERROR(MATCH("Ej statsstøtte",B266,0))),NOT(ISERROR(MATCH(B266,AI276:AI278,0)))),E270,IF(AND(D277=0,C277=0),X270,IF(AND(D277&gt;0,C277=0),V270,IF(AND(D277&gt;0,C277&gt;0,V270=0),0,IF(AND(W270&lt;&gt;0,W270&lt;V270),W270,V270))))))</f>
        <v>0</v>
      </c>
      <c r="AA270" t="s">
        <v>101</v>
      </c>
      <c r="AB270" t="s">
        <v>102</v>
      </c>
      <c r="AD270" t="s">
        <v>579</v>
      </c>
      <c r="AE270" t="s">
        <v>579</v>
      </c>
      <c r="AF270" t="s">
        <v>580</v>
      </c>
      <c r="AG270" s="32" t="s">
        <v>581</v>
      </c>
      <c r="AH270" s="35" t="str">
        <f>IF(NOT(ISERROR(MATCH("Selvfinansieret",B263,0))),"",IF(NOT(ISERROR(MATCH(B263,{"ABER"},0))),AE270,IF(NOT(ISERROR(MATCH(B263,{"GBER"},0))),AF270,IF(NOT(ISERROR(MATCH(B263,{"FIBER"},0))),AG270,IF(NOT(ISERROR(MATCH(B263,{"Ej statsstøtte"},0))),AD270,"")))))</f>
        <v/>
      </c>
      <c r="AI270" s="33" t="s">
        <v>575</v>
      </c>
    </row>
    <row r="271" spans="1:36" ht="15">
      <c r="A271" t="s">
        <v>556</v>
      </c>
      <c r="B271" s="39">
        <f t="shared" si="25"/>
        <v>0</v>
      </c>
      <c r="C271" s="39">
        <f t="shared" si="24"/>
        <v>0</v>
      </c>
      <c r="D271" s="39"/>
      <c r="E271" s="292"/>
      <c r="F271" s="21"/>
      <c r="G271" s="849"/>
      <c r="H271" s="850"/>
      <c r="I271" s="850"/>
      <c r="J271" s="850"/>
      <c r="K271" s="850"/>
      <c r="L271" s="850"/>
      <c r="M271" s="850"/>
      <c r="N271" s="850"/>
      <c r="O271" s="851"/>
      <c r="P271" s="35"/>
      <c r="Q271" s="15"/>
      <c r="R271" s="15"/>
      <c r="S271" s="5"/>
      <c r="U271" s="6" t="e">
        <f>((F265-((E276*F265+C277+D277)-E276)/E276))*E271</f>
        <v>#VALUE!</v>
      </c>
      <c r="V271" t="e">
        <f>H266*E271</f>
        <v>#VALUE!</v>
      </c>
      <c r="W271">
        <f>IFERROR(IF(E271=0,0,E271*H265),0)</f>
        <v>0</v>
      </c>
      <c r="X271" s="35">
        <f>IF(E271=0,0,E271*F264)</f>
        <v>0</v>
      </c>
      <c r="Y271" s="35">
        <f>IF(NOT(ISERROR(MATCH("Selvfinansieret",B267,0))),0,IF(OR(NOT(ISERROR(MATCH("Ej statsstøtte",B267,0))),NOT(ISERROR(MATCH(B267,AI277:AI279,0)))),E271,IF(AND(D277=0,C277=0),X271,IF(AND(D277&gt;0,C277=0),V271,IF(AND(D277&gt;0,C277&gt;0,V271=0),0,IF(AND(W271&lt;&gt;0,W271&lt;V271),W271,V271))))))</f>
        <v>0</v>
      </c>
      <c r="AA271" t="s">
        <v>105</v>
      </c>
      <c r="AB271" t="s">
        <v>106</v>
      </c>
      <c r="AD271" t="s">
        <v>582</v>
      </c>
      <c r="AE271" t="s">
        <v>582</v>
      </c>
      <c r="AF271" t="s">
        <v>583</v>
      </c>
      <c r="AG271" s="32" t="s">
        <v>584</v>
      </c>
      <c r="AH271" s="35" t="str">
        <f>IF(NOT(ISERROR(MATCH("Selvfinansieret",B263,0))),"",IF(NOT(ISERROR(MATCH(B263,{"ABER"},0))),AE271,IF(NOT(ISERROR(MATCH(B263,{"GBER"},0))),AF271,IF(NOT(ISERROR(MATCH(B263,{"FIBER"},0))),AG271,IF(NOT(ISERROR(MATCH(B263,{"Ej statsstøtte"},0))),AD271,"")))))</f>
        <v/>
      </c>
      <c r="AI271" s="34" t="s">
        <v>565</v>
      </c>
    </row>
    <row r="272" spans="1:36" ht="15.75" customHeight="1">
      <c r="A272" t="s">
        <v>557</v>
      </c>
      <c r="B272" s="39">
        <f t="shared" si="25"/>
        <v>0</v>
      </c>
      <c r="C272" s="39">
        <f t="shared" si="24"/>
        <v>0</v>
      </c>
      <c r="D272" s="39"/>
      <c r="E272" s="292"/>
      <c r="F272" s="21"/>
      <c r="G272" s="849"/>
      <c r="H272" s="850"/>
      <c r="I272" s="850"/>
      <c r="J272" s="850"/>
      <c r="K272" s="850"/>
      <c r="L272" s="850"/>
      <c r="M272" s="850"/>
      <c r="N272" s="850"/>
      <c r="O272" s="851"/>
      <c r="Q272" s="15"/>
      <c r="R272" s="15"/>
      <c r="S272" s="5"/>
      <c r="U272" s="6" t="e">
        <f>((F265-((E276*F265+C277+D277)-E276)/E276))*E272</f>
        <v>#VALUE!</v>
      </c>
      <c r="V272" t="e">
        <f>H266*E272</f>
        <v>#VALUE!</v>
      </c>
      <c r="W272">
        <f>IFERROR(IF(E272=0,0,E272*H265),0)</f>
        <v>0</v>
      </c>
      <c r="X272" s="35">
        <f>IF(E272=0,0,E272*F264)</f>
        <v>0</v>
      </c>
      <c r="Y272" s="35">
        <f>IF(NOT(ISERROR(MATCH("Selvfinansieret",B268,0))),0,IF(OR(NOT(ISERROR(MATCH("Ej statsstøtte",B268,0))),NOT(ISERROR(MATCH(B268,AI278:AI280,0)))),E272,IF(AND(D277=0,C277=0),X272,IF(AND(D277&gt;0,C277=0),V272,IF(AND(D277&gt;0,C277&gt;0,V272=0),0,IF(AND(W272&lt;&gt;0,W272&lt;V272),W272,V272))))))</f>
        <v>0</v>
      </c>
      <c r="Z272" s="35"/>
      <c r="AA272" t="s">
        <v>585</v>
      </c>
      <c r="AD272" t="s">
        <v>584</v>
      </c>
      <c r="AE272" t="s">
        <v>584</v>
      </c>
      <c r="AF272" t="s">
        <v>567</v>
      </c>
      <c r="AG272" s="55" t="s">
        <v>586</v>
      </c>
      <c r="AH272" s="35" t="str">
        <f>IF(NOT(ISERROR(MATCH("Selvfinansieret",B263,0))),"",IF(NOT(ISERROR(MATCH(B263,{"ABER"},0))),AE272,IF(NOT(ISERROR(MATCH(B263,{"GBER"},0))),AF272,IF(NOT(ISERROR(MATCH(B263,{"FIBER"},0))),AG272,IF(NOT(ISERROR(MATCH(B263,{"Ej statsstøtte"},0))),AD272,"")))))</f>
        <v/>
      </c>
      <c r="AI272" s="34" t="s">
        <v>576</v>
      </c>
    </row>
    <row r="273" spans="1:35" ht="15.75" thickBot="1">
      <c r="A273" s="240" t="s">
        <v>57</v>
      </c>
      <c r="B273" s="39">
        <f t="shared" si="25"/>
        <v>0</v>
      </c>
      <c r="C273" s="39">
        <f t="shared" si="24"/>
        <v>0</v>
      </c>
      <c r="D273" s="39"/>
      <c r="E273" s="293"/>
      <c r="F273" s="21"/>
      <c r="G273" s="849"/>
      <c r="H273" s="850"/>
      <c r="I273" s="850"/>
      <c r="J273" s="850"/>
      <c r="K273" s="850"/>
      <c r="L273" s="850"/>
      <c r="M273" s="850"/>
      <c r="N273" s="850"/>
      <c r="O273" s="851"/>
      <c r="Q273" s="15"/>
      <c r="R273" s="15"/>
      <c r="S273" s="5"/>
      <c r="U273" s="6" t="e">
        <f>((F265-((E276*F265+C277+D277)-E276)/E276))*E273</f>
        <v>#VALUE!</v>
      </c>
      <c r="V273" t="e">
        <f>H266*E273</f>
        <v>#VALUE!</v>
      </c>
      <c r="W273">
        <f>IFERROR(IF(E273=0,0,E273*H265),0)</f>
        <v>0</v>
      </c>
      <c r="X273" s="35">
        <f>IF(E273=0,0,E273*F264)</f>
        <v>0</v>
      </c>
      <c r="Y273" s="35">
        <f>IF(NOT(ISERROR(MATCH("Selvfinansieret",B269,0))),0,IF(OR(NOT(ISERROR(MATCH("Ej statsstøtte",B269,0))),NOT(ISERROR(MATCH(B269,AI279:AI281,0)))),E273,IF(AND(D277=0,C277=0),X273,IF(AND(D277&gt;0,C277=0),V273,IF(AND(D277&gt;0,C277&gt;0,V273=0),0,IF(AND(W273&lt;&gt;0,W273&lt;V273),W273,V273))))))</f>
        <v>0</v>
      </c>
      <c r="Z273" s="35"/>
      <c r="AA273" t="s">
        <v>587</v>
      </c>
      <c r="AD273" t="s">
        <v>588</v>
      </c>
      <c r="AE273" t="s">
        <v>588</v>
      </c>
      <c r="AF273" t="s">
        <v>589</v>
      </c>
      <c r="AG273" s="20" t="str">
        <f>""</f>
        <v/>
      </c>
      <c r="AH273" s="35" t="str">
        <f>IF(NOT(ISERROR(MATCH("Selvfinansieret",B263,0))),"",IF(NOT(ISERROR(MATCH(B263,{"ABER"},0))),AE273,IF(NOT(ISERROR(MATCH(B263,{"GBER"},0))),AF273,IF(NOT(ISERROR(MATCH(B263,{"FIBER"},0))),AG273,IF(NOT(ISERROR(MATCH(B263,{"Ej statsstøtte"},0))),AD273,"")))))</f>
        <v/>
      </c>
      <c r="AI273" s="19" t="s">
        <v>590</v>
      </c>
    </row>
    <row r="274" spans="1:35" ht="15">
      <c r="A274" s="142" t="s">
        <v>558</v>
      </c>
      <c r="B274" s="40">
        <f>SUM(B267+B268+B269+B270-B271-B272+B273)</f>
        <v>0</v>
      </c>
      <c r="C274" s="40">
        <f>SUM(C267+C268+C269+C270-C271-C272+C273)</f>
        <v>0</v>
      </c>
      <c r="D274" s="40"/>
      <c r="E274" s="40">
        <f>SUM(B274:C274)</f>
        <v>0</v>
      </c>
      <c r="F274" s="23"/>
      <c r="G274" s="849"/>
      <c r="H274" s="850"/>
      <c r="I274" s="850"/>
      <c r="J274" s="850"/>
      <c r="K274" s="850"/>
      <c r="L274" s="850"/>
      <c r="M274" s="850"/>
      <c r="N274" s="850"/>
      <c r="O274" s="851"/>
      <c r="P274" s="8"/>
      <c r="R274"/>
      <c r="S274"/>
      <c r="T274"/>
      <c r="U274" s="6" t="e">
        <f>((F265-((E276*F265+C277+D277)-E276)/E276))*E274</f>
        <v>#VALUE!</v>
      </c>
      <c r="V274" t="e">
        <f>H266*E274</f>
        <v>#VALUE!</v>
      </c>
      <c r="W274">
        <f>IFERROR(IF(E274=0,0,E274*H265),0)</f>
        <v>0</v>
      </c>
      <c r="X274" s="35">
        <f>IF(E274=0,0,E274*F264)</f>
        <v>0</v>
      </c>
      <c r="Y274" s="35">
        <f>IF(NOT(ISERROR(MATCH("Selvfinansieret",B270,0))),0,IF(OR(NOT(ISERROR(MATCH("Ej statsstøtte",B270,0))),NOT(ISERROR(MATCH(B270,AI280:AI282,0)))),E274,IF(AND(D277=0,C277=0),X274,IF(AND(D277&gt;0,C277=0),V274,IF(AND(D277&gt;0,C277&gt;0,V274=0),0,IF(AND(W274&lt;&gt;0,W274&lt;V274),W274,V274))))))</f>
        <v>0</v>
      </c>
      <c r="Z274" s="35"/>
      <c r="AA274" t="s">
        <v>591</v>
      </c>
      <c r="AD274" t="s">
        <v>592</v>
      </c>
      <c r="AE274" t="s">
        <v>593</v>
      </c>
      <c r="AF274" t="s">
        <v>594</v>
      </c>
      <c r="AG274" s="20" t="str">
        <f>""</f>
        <v/>
      </c>
      <c r="AH274" s="35" t="str">
        <f>IF(NOT(ISERROR(MATCH("Selvfinansieret",B263,0))),"",IF(NOT(ISERROR(MATCH(B263,{"ABER"},0))),AE274,IF(NOT(ISERROR(MATCH(B263,{"GBER"},0))),AF274,IF(NOT(ISERROR(MATCH(B263,{"FIBER"},0))),AG274,IF(NOT(ISERROR(MATCH(B263,{"Ej statsstøtte"},0))),AD274,"")))))</f>
        <v/>
      </c>
      <c r="AI274" s="19" t="s">
        <v>595</v>
      </c>
    </row>
    <row r="275" spans="1:35" ht="15.75" thickBot="1">
      <c r="A275" s="274" t="s">
        <v>121</v>
      </c>
      <c r="B275" s="41">
        <f>IFERROR(IF(E275=0,0,Y275),0)</f>
        <v>0</v>
      </c>
      <c r="C275" s="39">
        <f>IFERROR(E275-B275,0)</f>
        <v>0</v>
      </c>
      <c r="D275" s="39"/>
      <c r="E275" s="293"/>
      <c r="F275" s="22"/>
      <c r="G275" s="849"/>
      <c r="H275" s="850"/>
      <c r="I275" s="850"/>
      <c r="J275" s="850"/>
      <c r="K275" s="850"/>
      <c r="L275" s="850"/>
      <c r="M275" s="850"/>
      <c r="N275" s="850"/>
      <c r="O275" s="851"/>
      <c r="R275"/>
      <c r="S275"/>
      <c r="T275"/>
      <c r="U275" s="6" t="e">
        <f>((F265-((E276*F265+C277+D277)-E276)/E276))*E275</f>
        <v>#VALUE!</v>
      </c>
      <c r="V275" t="e">
        <f>H266*E275</f>
        <v>#VALUE!</v>
      </c>
      <c r="W275">
        <f>IFERROR(IF(E275=0,0,E275*H265),0)</f>
        <v>0</v>
      </c>
      <c r="X275" s="35">
        <f>IF(E275=0,0,E275*F264)</f>
        <v>0</v>
      </c>
      <c r="Y275" s="35">
        <f>IF(NOT(ISERROR(MATCH("Selvfinansieret",B271,0))),0,IF(OR(NOT(ISERROR(MATCH("Ej statsstøtte",B271,0))),NOT(ISERROR(MATCH(B271,AI281:AI283,0)))),E275,IF(AND(D277=0,C277=0),X275,IF(AND(D277&gt;0,C277=0),V275,IF(AND(D277&gt;0,C277&gt;0,V275=0),0,IF(AND(W275&lt;&gt;0,W275&lt;V275),W275,V275))))))</f>
        <v>0</v>
      </c>
      <c r="Z275" s="35"/>
      <c r="AA275" s="6"/>
      <c r="AB275" s="6"/>
      <c r="AD275" t="s">
        <v>593</v>
      </c>
      <c r="AE275" t="s">
        <v>596</v>
      </c>
      <c r="AF275" t="s">
        <v>592</v>
      </c>
      <c r="AG275" s="20" t="str">
        <f>""</f>
        <v/>
      </c>
      <c r="AH275" s="35" t="str">
        <f>IF(NOT(ISERROR(MATCH("Selvfinansieret",B263,0))),"",IF(NOT(ISERROR(MATCH(B263,{"ABER"},0))),AE275,IF(NOT(ISERROR(MATCH(B263,{"GBER"},0))),AF275,IF(NOT(ISERROR(MATCH(B263,{"FIBER"},0))),AG275,IF(NOT(ISERROR(MATCH(B263,{"Ej statsstøtte"},0))),AD275,"")))))</f>
        <v/>
      </c>
      <c r="AI275" s="19" t="s">
        <v>597</v>
      </c>
    </row>
    <row r="276" spans="1:35" ht="15.75" thickBot="1">
      <c r="A276" s="275" t="s">
        <v>550</v>
      </c>
      <c r="B276" s="58">
        <f>IF(B274+B275&lt;=0,0,B274+B275)</f>
        <v>0</v>
      </c>
      <c r="C276" s="58">
        <f>IF(C274+C275-C277&lt;=0,0,C274+C275-C277)</f>
        <v>0</v>
      </c>
      <c r="D276" s="42"/>
      <c r="E276" s="276">
        <f>SUM(E267+E268+E269+E270-E271-E272+E273)+E275</f>
        <v>0</v>
      </c>
      <c r="F276" s="105"/>
      <c r="G276" s="852"/>
      <c r="H276" s="853"/>
      <c r="I276" s="853"/>
      <c r="J276" s="853"/>
      <c r="K276" s="853"/>
      <c r="L276" s="853"/>
      <c r="M276" s="853"/>
      <c r="N276" s="853"/>
      <c r="O276" s="854"/>
      <c r="P276" s="8"/>
      <c r="R276"/>
      <c r="S276"/>
      <c r="T276"/>
      <c r="U276" s="6" t="e">
        <f>((F265-((E276*F265+C277+D277)-E276)/E276))*E276</f>
        <v>#VALUE!</v>
      </c>
      <c r="V276" t="e">
        <f>H266*E276</f>
        <v>#VALUE!</v>
      </c>
      <c r="W276">
        <f>IFERROR(IF(E276=0,0,E276*H265),0)</f>
        <v>0</v>
      </c>
      <c r="Y276" s="35">
        <f>IF(NOT(ISERROR(MATCH("Selvfinansieret",B272,0))),0,IF(OR(NOT(ISERROR(MATCH("Ej statsstøtte",B272,0))),NOT(ISERROR(MATCH(B272,AI282:AI284,0)))),E276,IF(AND(D277=0,C277=0),X276,IF(AND(D277&gt;0,C277=0),V276,IF(AND(D277&gt;0,C277&gt;0,V276=0),0,IF(AND(W276&lt;&gt;0,W276&lt;V276),W276,V276))))))</f>
        <v>0</v>
      </c>
      <c r="Z276" s="35"/>
      <c r="AA276" s="33"/>
      <c r="AB276" s="33"/>
      <c r="AD276" t="s">
        <v>596</v>
      </c>
      <c r="AE276" s="20" t="str">
        <f>""</f>
        <v/>
      </c>
      <c r="AF276" t="s">
        <v>584</v>
      </c>
      <c r="AG276" s="20" t="str">
        <f>""</f>
        <v/>
      </c>
      <c r="AH276" s="35" t="str">
        <f>IF(NOT(ISERROR(MATCH("Selvfinansieret",B263,0))),"",IF(NOT(ISERROR(MATCH(B263,{"ABER"},0))),AE276,IF(NOT(ISERROR(MATCH(B263,{"GBER"},0))),AF276,IF(NOT(ISERROR(MATCH(B263,{"FIBER"},0))),AG276,IF(NOT(ISERROR(MATCH(B263,{"Ej statsstøtte"},0))),AD276,"")))))</f>
        <v/>
      </c>
      <c r="AI276" s="6" t="s">
        <v>598</v>
      </c>
    </row>
    <row r="277" spans="1:35" ht="15">
      <c r="A277" s="277" t="s">
        <v>559</v>
      </c>
      <c r="B277" s="280">
        <f>B276</f>
        <v>0</v>
      </c>
      <c r="C277" s="279"/>
      <c r="D277" s="279"/>
      <c r="E277" s="280">
        <f>SUM(B267+B268+B269+B270-B271-B272+B273)</f>
        <v>0</v>
      </c>
      <c r="F277" s="38"/>
      <c r="P277" s="8"/>
      <c r="R277"/>
      <c r="S277"/>
      <c r="T277"/>
      <c r="U277"/>
      <c r="W277"/>
      <c r="Y277" s="35"/>
      <c r="Z277" s="35"/>
      <c r="AA277" s="15"/>
      <c r="AB277" s="34"/>
      <c r="AC277" s="6"/>
      <c r="AD277" t="s">
        <v>581</v>
      </c>
      <c r="AE277" t="str">
        <f>""</f>
        <v/>
      </c>
      <c r="AF277" s="20" t="s">
        <v>599</v>
      </c>
      <c r="AG277" s="20" t="str">
        <f>""</f>
        <v/>
      </c>
      <c r="AH277" s="35" t="str">
        <f>IF(NOT(ISERROR(MATCH("Selvfinansieret",B263,0))),"",IF(NOT(ISERROR(MATCH(B263,{"ABER"},0))),AE277,IF(NOT(ISERROR(MATCH(B263,{"GBER"},0))),AF277,IF(NOT(ISERROR(MATCH(B263,{"FIBER"},0))),AG277,IF(NOT(ISERROR(MATCH(B263,{"Ej statsstøtte"},0))),AD277,"")))))</f>
        <v/>
      </c>
      <c r="AI277" t="s">
        <v>600</v>
      </c>
    </row>
    <row r="278" spans="1:35" ht="15">
      <c r="A278" s="281"/>
      <c r="B278" s="282"/>
      <c r="C278" s="282"/>
      <c r="D278" s="282"/>
      <c r="E278" s="283"/>
      <c r="F278" s="30"/>
      <c r="P278" s="8"/>
      <c r="R278"/>
      <c r="S278"/>
      <c r="T278"/>
      <c r="U278"/>
      <c r="W278"/>
      <c r="Y278" s="35"/>
      <c r="Z278" s="35"/>
      <c r="AA278" s="35"/>
      <c r="AD278" t="s">
        <v>586</v>
      </c>
      <c r="AE278" t="str">
        <f>""</f>
        <v/>
      </c>
      <c r="AF278" t="str">
        <f>""</f>
        <v/>
      </c>
      <c r="AG278" s="20" t="str">
        <f>""</f>
        <v/>
      </c>
      <c r="AH278" s="35" t="str">
        <f>IF(NOT(ISERROR(MATCH("Selvfinansieret",B263,0))),"",IF(NOT(ISERROR(MATCH(B263,{"ABER"},0))),AE278,IF(NOT(ISERROR(MATCH(B263,{"GBER"},0))),AF278,IF(NOT(ISERROR(MATCH(B263,{"FIBER"},0))),AG278,IF(NOT(ISERROR(MATCH(B263,{"Ej statsstøtte"},0))),AD278,"")))))</f>
        <v/>
      </c>
    </row>
    <row r="279" spans="1:35" ht="15">
      <c r="A279" s="284"/>
      <c r="B279" s="285"/>
      <c r="C279" s="285"/>
      <c r="D279" s="285"/>
      <c r="E279" s="286" t="s">
        <v>601</v>
      </c>
      <c r="F279" s="287" t="str">
        <f>F264</f>
        <v/>
      </c>
      <c r="G279" s="30"/>
      <c r="Q279" s="8"/>
      <c r="R279"/>
      <c r="S279"/>
      <c r="T279"/>
      <c r="U279"/>
      <c r="W279"/>
      <c r="Z279" s="35"/>
    </row>
    <row r="280" spans="1:35" ht="30">
      <c r="A280" s="284"/>
      <c r="B280" s="285"/>
      <c r="C280" s="285"/>
      <c r="D280" s="285"/>
      <c r="E280" s="288" t="s">
        <v>602</v>
      </c>
      <c r="F280" s="287" t="str">
        <f>IFERROR(B276/E276,"")</f>
        <v/>
      </c>
      <c r="G280" s="30"/>
      <c r="Q280" s="8"/>
      <c r="R280"/>
      <c r="S280"/>
      <c r="T280"/>
      <c r="U280"/>
      <c r="W280"/>
      <c r="Z280" s="35"/>
    </row>
    <row r="281" spans="1:35" ht="15">
      <c r="A281" s="2"/>
      <c r="B281" s="3"/>
      <c r="C281" s="3"/>
      <c r="D281" s="3"/>
      <c r="E281" s="4" t="s">
        <v>603</v>
      </c>
      <c r="F281" s="24">
        <f>IF(NOT(ISERROR(MATCH("Ej statsstøtte",B263,0))),0,IFERROR(E275/E274,0))</f>
        <v>0</v>
      </c>
      <c r="G281" s="289"/>
      <c r="R281"/>
      <c r="S281"/>
      <c r="T281"/>
      <c r="U281"/>
      <c r="W281"/>
    </row>
    <row r="282" spans="1:35" ht="15">
      <c r="A282" s="13" t="s">
        <v>604</v>
      </c>
      <c r="B282" s="14">
        <f>IFERROR(E276/$E$15,0)</f>
        <v>0</v>
      </c>
      <c r="C282" s="3"/>
      <c r="D282" s="3"/>
      <c r="E282" s="8" t="s">
        <v>605</v>
      </c>
      <c r="F282" s="24">
        <f>IFERROR(E275/E267,0)</f>
        <v>0</v>
      </c>
      <c r="R282"/>
      <c r="S282"/>
      <c r="T282"/>
      <c r="U282"/>
      <c r="W282"/>
    </row>
    <row r="283" spans="1:35" ht="15">
      <c r="A283" s="290"/>
      <c r="B283" s="291"/>
      <c r="E283" s="8"/>
      <c r="R283"/>
      <c r="S283"/>
      <c r="T283"/>
      <c r="U283"/>
      <c r="W283"/>
    </row>
    <row r="284" spans="1:35" ht="15">
      <c r="A284" s="1" t="s">
        <v>560</v>
      </c>
      <c r="B284" s="72"/>
      <c r="C284" s="35" t="s">
        <v>160</v>
      </c>
      <c r="D284" s="35"/>
      <c r="E284" s="1" t="s">
        <v>563</v>
      </c>
      <c r="F284" s="264"/>
      <c r="G284" s="35"/>
      <c r="H284" s="43"/>
      <c r="I284" s="44"/>
      <c r="J284" s="35"/>
      <c r="K284" s="35"/>
      <c r="L284" s="35"/>
      <c r="M284" s="35"/>
      <c r="R284" s="11"/>
      <c r="S284" s="16"/>
      <c r="T284" s="34"/>
      <c r="W284"/>
      <c r="X284" s="19"/>
      <c r="AA284" s="35" t="str">
        <f>IF(NOT(ISERROR(MATCH("Selvfinansieret",B285,0))),"",IF(NOT(ISERROR(MATCH(B285,{"ABER"},0))),IF(X284=0,"",X284),IF(NOT(ISERROR(MATCH(B285,{"GEBER"},0))),IF(AG299=0,"",AG299),IF(NOT(ISERROR(MATCH(B285,{"FIBER"},0))),IF(Z284=0,"",Z284),""))))</f>
        <v/>
      </c>
      <c r="AF284" s="35"/>
    </row>
    <row r="285" spans="1:35" ht="15">
      <c r="A285" s="1" t="s">
        <v>564</v>
      </c>
      <c r="B285" s="265"/>
      <c r="C285" s="35"/>
      <c r="D285" s="35"/>
      <c r="E285" s="1" t="s">
        <v>97</v>
      </c>
      <c r="F285" s="265" t="str">
        <f>IF(ISBLANK($F$19),"Projektform skal vælges ved hovedansøger",$F$19)</f>
        <v>Samarbejde</v>
      </c>
      <c r="G285" s="35"/>
      <c r="H285" s="43"/>
      <c r="I285" s="44"/>
      <c r="J285" s="35"/>
      <c r="K285" s="35"/>
      <c r="L285" s="35"/>
      <c r="M285" s="35"/>
      <c r="R285" s="11"/>
      <c r="S285" s="16"/>
      <c r="T285" s="19"/>
      <c r="W285"/>
      <c r="X285" s="19"/>
      <c r="Y285" s="20"/>
      <c r="AA285" s="35"/>
      <c r="AF285" s="35"/>
    </row>
    <row r="286" spans="1:35" ht="30">
      <c r="A286" s="1" t="s">
        <v>566</v>
      </c>
      <c r="B286" s="265"/>
      <c r="C286" s="1"/>
      <c r="D286" s="1"/>
      <c r="E286" s="46" t="s">
        <v>148</v>
      </c>
      <c r="F286" s="47" t="str">
        <f>IFERROR(IF(NOT(ISERROR(MATCH(B285,{"ABER"},0))),INDEX(#REF!,MATCH(B286,#REF!,0),MATCH(AA288,#REF!,0)),IF(NOT(ISERROR(MATCH(B285,{"GBER"},0))),INDEX(#REF!,MATCH(B286,#REF!,0),MATCH(AA288,#REF!,0)),IF(NOT(ISERROR(MATCH(B285,{"FIBER"},0))),INDEX(#REF!,MATCH(B286,#REF!,0),MATCH(AA288,#REF!,0)),""))),"")</f>
        <v/>
      </c>
      <c r="G286" s="46" t="s">
        <v>569</v>
      </c>
      <c r="H286" s="59" t="s">
        <v>570</v>
      </c>
      <c r="I286" s="60"/>
      <c r="J286" s="109" t="s">
        <v>151</v>
      </c>
      <c r="K286" s="109"/>
      <c r="L286" s="35"/>
      <c r="M286" s="35"/>
      <c r="R286" s="12"/>
      <c r="S286" s="17"/>
      <c r="T286" s="19"/>
      <c r="W286"/>
      <c r="X286" s="37"/>
      <c r="AB286" s="19"/>
      <c r="AF286" s="35"/>
    </row>
    <row r="287" spans="1:35" ht="15">
      <c r="A287" s="1"/>
      <c r="B287" s="1"/>
      <c r="C287" s="1"/>
      <c r="D287" s="1"/>
      <c r="E287" s="46"/>
      <c r="F287" s="61" t="str">
        <f>IFERROR(IF(NOT(ISERROR(MATCH(B285,{"ABER"},0))),INDEX(#REF!,MATCH(B286,#REF!,0),MATCH(AA288,#REF!,0)),IF(NOT(ISERROR(MATCH(B285,{"GBER"},0))),INDEX(#REF!,MATCH(B286,#REF!,0),MATCH(AA288,#REF!,0)),IF(NOT(ISERROR(MATCH(B285,{"FIBER"},0))),INDEX(#REF!,MATCH(B286,#REF!,0),MATCH(AA288,#REF!,0)),""))),"")</f>
        <v/>
      </c>
      <c r="G287" s="109"/>
      <c r="H287" s="109" t="str">
        <f>IFERROR(IF(E298*(1-F287)-C299&lt;0,F287-((E298*F287+C299)-E298)/E298,""),"")</f>
        <v/>
      </c>
      <c r="I287" s="109" t="str">
        <f>IFERROR(IF(D299&lt;&gt;0,IF(D299=E298,0,IF(C299&gt;0,(F287-D299/E298)-H287,"HA")),IF(E298*(1-F287)-C299&lt;0,((F287-((E298*F287+C299+D299)-E298)/E298)),"")),"")</f>
        <v/>
      </c>
      <c r="J287" s="268" t="e">
        <f>I287-H288</f>
        <v>#VALUE!</v>
      </c>
      <c r="K287" s="109"/>
      <c r="L287" s="35"/>
      <c r="M287" s="35"/>
      <c r="R287" s="12"/>
      <c r="S287" s="17"/>
      <c r="T287" s="19"/>
      <c r="U287" s="6" t="s">
        <v>177</v>
      </c>
      <c r="V287" t="s">
        <v>178</v>
      </c>
      <c r="W287" s="35" t="s">
        <v>179</v>
      </c>
      <c r="X287" s="35" t="s">
        <v>180</v>
      </c>
      <c r="Y287" s="35" t="s">
        <v>181</v>
      </c>
      <c r="AA287" s="7" t="s">
        <v>144</v>
      </c>
      <c r="AB287" s="7" t="s">
        <v>97</v>
      </c>
    </row>
    <row r="288" spans="1:35" ht="15.75" thickBot="1">
      <c r="A288" s="269"/>
      <c r="B288" s="256" t="s">
        <v>547</v>
      </c>
      <c r="C288" s="256" t="s">
        <v>548</v>
      </c>
      <c r="D288" s="256" t="s">
        <v>549</v>
      </c>
      <c r="E288" s="256" t="s">
        <v>550</v>
      </c>
      <c r="F288" s="256" t="s">
        <v>551</v>
      </c>
      <c r="G288" s="35"/>
      <c r="H288" s="268" t="e">
        <f>(F287-D299/E298)</f>
        <v>#VALUE!</v>
      </c>
      <c r="I288" s="109"/>
      <c r="J288" s="35"/>
      <c r="K288" s="109"/>
      <c r="L288" s="35"/>
      <c r="M288" s="35"/>
      <c r="Q288" s="7"/>
      <c r="R288" s="18"/>
      <c r="S288" s="6"/>
      <c r="U288"/>
      <c r="W288" s="35"/>
      <c r="X288" s="35"/>
      <c r="Z288" s="19"/>
      <c r="AA288" s="6" t="str">
        <f>CONCATENATE(F284," - ",AB288)</f>
        <v xml:space="preserve"> - Samarbejde</v>
      </c>
      <c r="AB288" t="str">
        <f>F285</f>
        <v>Samarbejde</v>
      </c>
    </row>
    <row r="289" spans="1:36" ht="15">
      <c r="A289" t="s">
        <v>552</v>
      </c>
      <c r="B289" s="39">
        <f>IFERROR(IF(E289=0,0,Y289),0)</f>
        <v>0</v>
      </c>
      <c r="C289" s="39">
        <f t="shared" ref="C289:C295" si="26">IFERROR(E289-B289,0)</f>
        <v>0</v>
      </c>
      <c r="D289" s="39"/>
      <c r="E289" s="292"/>
      <c r="F289" s="272"/>
      <c r="G289" s="846" t="s">
        <v>572</v>
      </c>
      <c r="H289" s="847"/>
      <c r="I289" s="847"/>
      <c r="J289" s="847"/>
      <c r="K289" s="847"/>
      <c r="L289" s="847"/>
      <c r="M289" s="847"/>
      <c r="N289" s="847"/>
      <c r="O289" s="848"/>
      <c r="Q289" s="9"/>
      <c r="R289" s="15"/>
      <c r="S289" s="6"/>
      <c r="U289" s="6" t="e">
        <f>((F287-((E298*F287+C299)-E298)/E298))*E289</f>
        <v>#VALUE!</v>
      </c>
      <c r="V289" t="e">
        <f>H288*E289</f>
        <v>#VALUE!</v>
      </c>
      <c r="W289">
        <f>IFERROR(IF(E289=0,0,E289*H287),0)</f>
        <v>0</v>
      </c>
      <c r="X289" s="35">
        <f>IF(E289=0,0,E289*F286)</f>
        <v>0</v>
      </c>
      <c r="Y289" s="35">
        <f>IF(NOT(ISERROR(MATCH("Selvfinansieret",B285,0))),0,IF(OR(NOT(ISERROR(MATCH("Ej statsstøtte",B285,0))),NOT(ISERROR(MATCH(B285,AI295:AI297,0)))),E289,IF(AND(D299=0,C299=0),X289,IF(AND(D299&gt;0,C299=0),V289,IF(AND(D299&gt;0,C299&gt;0,V289=0),0,IF(AND(W289&lt;&gt;0,W289&lt;V289),W289,V289))))))</f>
        <v>0</v>
      </c>
      <c r="AA289" s="6"/>
      <c r="AB289" s="6"/>
      <c r="AE289" s="855" t="s">
        <v>573</v>
      </c>
      <c r="AF289" s="855"/>
      <c r="AG289" s="855"/>
    </row>
    <row r="290" spans="1:36" ht="15">
      <c r="A290" t="s">
        <v>553</v>
      </c>
      <c r="B290" s="39">
        <f t="shared" ref="B290:B295" si="27">IFERROR(IF(E290=0,0,Y290),0)</f>
        <v>0</v>
      </c>
      <c r="C290" s="39">
        <f t="shared" si="26"/>
        <v>0</v>
      </c>
      <c r="D290" s="39"/>
      <c r="E290" s="292"/>
      <c r="F290" s="21"/>
      <c r="G290" s="849"/>
      <c r="H290" s="850"/>
      <c r="I290" s="850"/>
      <c r="J290" s="850"/>
      <c r="K290" s="850"/>
      <c r="L290" s="850"/>
      <c r="M290" s="850"/>
      <c r="N290" s="850"/>
      <c r="O290" s="851"/>
      <c r="Q290" s="15"/>
      <c r="R290" s="15"/>
      <c r="S290" s="5"/>
      <c r="U290" s="6" t="e">
        <f>((F287-((E298*F287+C299+D299)-E298)/E298))*E290</f>
        <v>#VALUE!</v>
      </c>
      <c r="V290" t="e">
        <f>H288*E290</f>
        <v>#VALUE!</v>
      </c>
      <c r="W290">
        <f>IFERROR(IF(E290=0,0,E290*H287),0)</f>
        <v>0</v>
      </c>
      <c r="X290" s="35">
        <f>IF(E290=0,0,E290*F286)</f>
        <v>0</v>
      </c>
      <c r="Y290" s="35">
        <f>IF(NOT(ISERROR(MATCH("Selvfinansieret",B286,0))),0,IF(OR(NOT(ISERROR(MATCH("Ej statsstøtte",B286,0))),NOT(ISERROR(MATCH(B286,AI296:AI298,0)))),E290,IF(AND(D299=0,C299=0),X290,IF(AND(D299&gt;0,C299=0),V290,IF(AND(D299&gt;0,C299&gt;0,V290=0),0,IF(AND(W290&lt;&gt;0,W290&lt;V290),W290,V290))))))</f>
        <v>0</v>
      </c>
      <c r="AA290" s="6"/>
      <c r="AB290" s="6"/>
    </row>
    <row r="291" spans="1:36" ht="15">
      <c r="A291" t="s">
        <v>554</v>
      </c>
      <c r="B291" s="39">
        <f t="shared" si="27"/>
        <v>0</v>
      </c>
      <c r="C291" s="39">
        <f t="shared" si="26"/>
        <v>0</v>
      </c>
      <c r="D291" s="39"/>
      <c r="E291" s="292"/>
      <c r="F291" s="21"/>
      <c r="G291" s="849"/>
      <c r="H291" s="850"/>
      <c r="I291" s="850"/>
      <c r="J291" s="850"/>
      <c r="K291" s="850"/>
      <c r="L291" s="850"/>
      <c r="M291" s="850"/>
      <c r="N291" s="850"/>
      <c r="O291" s="851"/>
      <c r="Q291" s="15"/>
      <c r="R291" s="15"/>
      <c r="S291" s="5"/>
      <c r="U291" s="6" t="e">
        <f>((F287-((E298*F287+C299+D299)-E298)/E298))*E291</f>
        <v>#VALUE!</v>
      </c>
      <c r="V291" t="e">
        <f>H288*E291</f>
        <v>#VALUE!</v>
      </c>
      <c r="W291">
        <f>IFERROR(IF(E291=0,0,E291*H287),0)</f>
        <v>0</v>
      </c>
      <c r="X291" s="35">
        <f>IF(E291=0,0,E291*F286)</f>
        <v>0</v>
      </c>
      <c r="Y291" s="35">
        <f>IF(NOT(ISERROR(MATCH("Selvfinansieret",B287,0))),0,IF(OR(NOT(ISERROR(MATCH("Ej statsstøtte",B287,0))),NOT(ISERROR(MATCH(B287,AI297:AI299,0)))),E291,IF(AND(D299=0,C299=0),X291,IF(AND(D299&gt;0,C299=0),V291,IF(AND(D299&gt;0,C299&gt;0,V291=0),0,IF(AND(W291&lt;&gt;0,W291&lt;V291),W291,V291))))))</f>
        <v>0</v>
      </c>
      <c r="AA291" s="6"/>
      <c r="AB291" s="6"/>
      <c r="AD291" s="8" t="s">
        <v>574</v>
      </c>
      <c r="AE291" s="8" t="s">
        <v>575</v>
      </c>
      <c r="AF291" s="8" t="s">
        <v>565</v>
      </c>
      <c r="AG291" s="8" t="s">
        <v>576</v>
      </c>
      <c r="AH291" s="8" t="s">
        <v>98</v>
      </c>
      <c r="AI291" s="8" t="s">
        <v>577</v>
      </c>
      <c r="AJ291" s="8" t="s">
        <v>578</v>
      </c>
    </row>
    <row r="292" spans="1:36" ht="15">
      <c r="A292" t="s">
        <v>555</v>
      </c>
      <c r="B292" s="39">
        <f t="shared" si="27"/>
        <v>0</v>
      </c>
      <c r="C292" s="39">
        <f t="shared" si="26"/>
        <v>0</v>
      </c>
      <c r="D292" s="39"/>
      <c r="E292" s="292"/>
      <c r="F292" s="21"/>
      <c r="G292" s="849"/>
      <c r="H292" s="850"/>
      <c r="I292" s="850"/>
      <c r="J292" s="850"/>
      <c r="K292" s="850"/>
      <c r="L292" s="850"/>
      <c r="M292" s="850"/>
      <c r="N292" s="850"/>
      <c r="O292" s="851"/>
      <c r="P292" s="35"/>
      <c r="Q292" s="15"/>
      <c r="R292" s="15"/>
      <c r="S292" s="5"/>
      <c r="U292" s="6" t="e">
        <f>((F287-((E298*F287+C299+D299)-E298)/E298))*E292</f>
        <v>#VALUE!</v>
      </c>
      <c r="V292" t="e">
        <f>H288*E292</f>
        <v>#VALUE!</v>
      </c>
      <c r="W292">
        <f>IFERROR(IF(E292=0,0,E292*H287),0)</f>
        <v>0</v>
      </c>
      <c r="X292" s="35">
        <f>IF(E292=0,0,E292*F286)</f>
        <v>0</v>
      </c>
      <c r="Y292" s="35">
        <f>IF(NOT(ISERROR(MATCH("Selvfinansieret",B288,0))),0,IF(OR(NOT(ISERROR(MATCH("Ej statsstøtte",B288,0))),NOT(ISERROR(MATCH(B288,AI298:AI300,0)))),E292,IF(AND(D299=0,C299=0),X292,IF(AND(D299&gt;0,C299=0),V292,IF(AND(D299&gt;0,C299&gt;0,V292=0),0,IF(AND(W292&lt;&gt;0,W292&lt;V292),W292,V292))))))</f>
        <v>0</v>
      </c>
      <c r="AA292" t="s">
        <v>101</v>
      </c>
      <c r="AB292" t="s">
        <v>102</v>
      </c>
      <c r="AD292" t="s">
        <v>579</v>
      </c>
      <c r="AE292" t="s">
        <v>579</v>
      </c>
      <c r="AF292" t="s">
        <v>580</v>
      </c>
      <c r="AG292" s="32" t="s">
        <v>581</v>
      </c>
      <c r="AH292" s="35" t="str">
        <f>IF(NOT(ISERROR(MATCH("Selvfinansieret",B285,0))),"",IF(NOT(ISERROR(MATCH(B285,{"ABER"},0))),AE292,IF(NOT(ISERROR(MATCH(B285,{"GBER"},0))),AF292,IF(NOT(ISERROR(MATCH(B285,{"FIBER"},0))),AG292,IF(NOT(ISERROR(MATCH(B285,{"Ej statsstøtte"},0))),AD292,"")))))</f>
        <v/>
      </c>
      <c r="AI292" s="33" t="s">
        <v>575</v>
      </c>
    </row>
    <row r="293" spans="1:36" ht="15">
      <c r="A293" t="s">
        <v>556</v>
      </c>
      <c r="B293" s="39">
        <f t="shared" si="27"/>
        <v>0</v>
      </c>
      <c r="C293" s="39">
        <f t="shared" si="26"/>
        <v>0</v>
      </c>
      <c r="D293" s="39"/>
      <c r="E293" s="292"/>
      <c r="F293" s="21"/>
      <c r="G293" s="849"/>
      <c r="H293" s="850"/>
      <c r="I293" s="850"/>
      <c r="J293" s="850"/>
      <c r="K293" s="850"/>
      <c r="L293" s="850"/>
      <c r="M293" s="850"/>
      <c r="N293" s="850"/>
      <c r="O293" s="851"/>
      <c r="P293" s="35"/>
      <c r="Q293" s="15"/>
      <c r="R293" s="15"/>
      <c r="S293" s="5"/>
      <c r="U293" s="6" t="e">
        <f>((F287-((E298*F287+C299+D299)-E298)/E298))*E293</f>
        <v>#VALUE!</v>
      </c>
      <c r="V293" t="e">
        <f>H288*E293</f>
        <v>#VALUE!</v>
      </c>
      <c r="W293">
        <f>IFERROR(IF(E293=0,0,E293*H287),0)</f>
        <v>0</v>
      </c>
      <c r="X293" s="35">
        <f>IF(E293=0,0,E293*F286)</f>
        <v>0</v>
      </c>
      <c r="Y293" s="35">
        <f>IF(NOT(ISERROR(MATCH("Selvfinansieret",B289,0))),0,IF(OR(NOT(ISERROR(MATCH("Ej statsstøtte",B289,0))),NOT(ISERROR(MATCH(B289,AI299:AI301,0)))),E293,IF(AND(D299=0,C299=0),X293,IF(AND(D299&gt;0,C299=0),V293,IF(AND(D299&gt;0,C299&gt;0,V293=0),0,IF(AND(W293&lt;&gt;0,W293&lt;V293),W293,V293))))))</f>
        <v>0</v>
      </c>
      <c r="AA293" t="s">
        <v>105</v>
      </c>
      <c r="AB293" t="s">
        <v>106</v>
      </c>
      <c r="AD293" t="s">
        <v>582</v>
      </c>
      <c r="AE293" t="s">
        <v>582</v>
      </c>
      <c r="AF293" t="s">
        <v>583</v>
      </c>
      <c r="AG293" s="32" t="s">
        <v>584</v>
      </c>
      <c r="AH293" s="35" t="str">
        <f>IF(NOT(ISERROR(MATCH("Selvfinansieret",B285,0))),"",IF(NOT(ISERROR(MATCH(B285,{"ABER"},0))),AE293,IF(NOT(ISERROR(MATCH(B285,{"GBER"},0))),AF293,IF(NOT(ISERROR(MATCH(B285,{"FIBER"},0))),AG293,IF(NOT(ISERROR(MATCH(B285,{"Ej statsstøtte"},0))),AD293,"")))))</f>
        <v/>
      </c>
      <c r="AI293" s="34" t="s">
        <v>565</v>
      </c>
    </row>
    <row r="294" spans="1:36" ht="13.5" customHeight="1">
      <c r="A294" t="s">
        <v>557</v>
      </c>
      <c r="B294" s="39">
        <f t="shared" si="27"/>
        <v>0</v>
      </c>
      <c r="C294" s="39">
        <f t="shared" si="26"/>
        <v>0</v>
      </c>
      <c r="D294" s="39"/>
      <c r="E294" s="292"/>
      <c r="F294" s="21"/>
      <c r="G294" s="849"/>
      <c r="H294" s="850"/>
      <c r="I294" s="850"/>
      <c r="J294" s="850"/>
      <c r="K294" s="850"/>
      <c r="L294" s="850"/>
      <c r="M294" s="850"/>
      <c r="N294" s="850"/>
      <c r="O294" s="851"/>
      <c r="Q294" s="15"/>
      <c r="R294" s="15"/>
      <c r="S294" s="5"/>
      <c r="U294" s="6" t="e">
        <f>((F287-((E298*F287+C299+D299)-E298)/E298))*E294</f>
        <v>#VALUE!</v>
      </c>
      <c r="V294" t="e">
        <f>H288*E294</f>
        <v>#VALUE!</v>
      </c>
      <c r="W294">
        <f>IFERROR(IF(E294=0,0,E294*H287),0)</f>
        <v>0</v>
      </c>
      <c r="X294" s="35">
        <f>IF(E294=0,0,E294*F286)</f>
        <v>0</v>
      </c>
      <c r="Y294" s="35">
        <f>IF(NOT(ISERROR(MATCH("Selvfinansieret",B290,0))),0,IF(OR(NOT(ISERROR(MATCH("Ej statsstøtte",B290,0))),NOT(ISERROR(MATCH(B290,AI300:AI302,0)))),E294,IF(AND(D299=0,C299=0),X294,IF(AND(D299&gt;0,C299=0),V294,IF(AND(D299&gt;0,C299&gt;0,V294=0),0,IF(AND(W294&lt;&gt;0,W294&lt;V294),W294,V294))))))</f>
        <v>0</v>
      </c>
      <c r="Z294" s="35"/>
      <c r="AA294" t="s">
        <v>585</v>
      </c>
      <c r="AD294" t="s">
        <v>584</v>
      </c>
      <c r="AE294" t="s">
        <v>584</v>
      </c>
      <c r="AF294" t="s">
        <v>567</v>
      </c>
      <c r="AG294" s="55" t="s">
        <v>586</v>
      </c>
      <c r="AH294" s="35" t="str">
        <f>IF(NOT(ISERROR(MATCH("Selvfinansieret",B285,0))),"",IF(NOT(ISERROR(MATCH(B285,{"ABER"},0))),AE294,IF(NOT(ISERROR(MATCH(B285,{"GBER"},0))),AF294,IF(NOT(ISERROR(MATCH(B285,{"FIBER"},0))),AG294,IF(NOT(ISERROR(MATCH(B285,{"Ej statsstøtte"},0))),AD294,"")))))</f>
        <v/>
      </c>
      <c r="AI294" s="34" t="s">
        <v>576</v>
      </c>
    </row>
    <row r="295" spans="1:36" ht="15.75" thickBot="1">
      <c r="A295" s="240" t="s">
        <v>57</v>
      </c>
      <c r="B295" s="39">
        <f t="shared" si="27"/>
        <v>0</v>
      </c>
      <c r="C295" s="39">
        <f t="shared" si="26"/>
        <v>0</v>
      </c>
      <c r="D295" s="39"/>
      <c r="E295" s="293"/>
      <c r="F295" s="21"/>
      <c r="G295" s="849"/>
      <c r="H295" s="850"/>
      <c r="I295" s="850"/>
      <c r="J295" s="850"/>
      <c r="K295" s="850"/>
      <c r="L295" s="850"/>
      <c r="M295" s="850"/>
      <c r="N295" s="850"/>
      <c r="O295" s="851"/>
      <c r="Q295" s="15"/>
      <c r="R295" s="15"/>
      <c r="S295" s="5"/>
      <c r="U295" s="6" t="e">
        <f>((F287-((E298*F287+C299+D299)-E298)/E298))*E295</f>
        <v>#VALUE!</v>
      </c>
      <c r="V295" t="e">
        <f>H288*E295</f>
        <v>#VALUE!</v>
      </c>
      <c r="W295">
        <f>IFERROR(IF(E295=0,0,E295*H287),0)</f>
        <v>0</v>
      </c>
      <c r="X295" s="35">
        <f>IF(E295=0,0,E295*F286)</f>
        <v>0</v>
      </c>
      <c r="Y295" s="35">
        <f>IF(NOT(ISERROR(MATCH("Selvfinansieret",B291,0))),0,IF(OR(NOT(ISERROR(MATCH("Ej statsstøtte",B291,0))),NOT(ISERROR(MATCH(B291,AI301:AI303,0)))),E295,IF(AND(D299=0,C299=0),X295,IF(AND(D299&gt;0,C299=0),V295,IF(AND(D299&gt;0,C299&gt;0,V295=0),0,IF(AND(W295&lt;&gt;0,W295&lt;V295),W295,V295))))))</f>
        <v>0</v>
      </c>
      <c r="Z295" s="35"/>
      <c r="AA295" t="s">
        <v>587</v>
      </c>
      <c r="AD295" t="s">
        <v>588</v>
      </c>
      <c r="AE295" t="s">
        <v>588</v>
      </c>
      <c r="AF295" t="s">
        <v>589</v>
      </c>
      <c r="AG295" s="20" t="str">
        <f>""</f>
        <v/>
      </c>
      <c r="AH295" s="35" t="str">
        <f>IF(NOT(ISERROR(MATCH("Selvfinansieret",B285,0))),"",IF(NOT(ISERROR(MATCH(B285,{"ABER"},0))),AE295,IF(NOT(ISERROR(MATCH(B285,{"GBER"},0))),AF295,IF(NOT(ISERROR(MATCH(B285,{"FIBER"},0))),AG295,IF(NOT(ISERROR(MATCH(B285,{"Ej statsstøtte"},0))),AD295,"")))))</f>
        <v/>
      </c>
      <c r="AI295" s="19" t="s">
        <v>590</v>
      </c>
    </row>
    <row r="296" spans="1:36" ht="15">
      <c r="A296" s="142" t="s">
        <v>558</v>
      </c>
      <c r="B296" s="40">
        <f>SUM(B289+B290+B291+B292-B293-B294+B295)</f>
        <v>0</v>
      </c>
      <c r="C296" s="40">
        <f>SUM(C289+C290+C291+C292-C293-C294+C295)</f>
        <v>0</v>
      </c>
      <c r="D296" s="40"/>
      <c r="E296" s="40">
        <f>SUM(B296:C296)</f>
        <v>0</v>
      </c>
      <c r="F296" s="23"/>
      <c r="G296" s="849"/>
      <c r="H296" s="850"/>
      <c r="I296" s="850"/>
      <c r="J296" s="850"/>
      <c r="K296" s="850"/>
      <c r="L296" s="850"/>
      <c r="M296" s="850"/>
      <c r="N296" s="850"/>
      <c r="O296" s="851"/>
      <c r="P296" s="8"/>
      <c r="R296"/>
      <c r="S296"/>
      <c r="T296"/>
      <c r="U296" s="6" t="e">
        <f>((F287-((E298*F287+C299+D299)-E298)/E298))*E296</f>
        <v>#VALUE!</v>
      </c>
      <c r="V296" t="e">
        <f>H288*E296</f>
        <v>#VALUE!</v>
      </c>
      <c r="W296">
        <f>IFERROR(IF(E296=0,0,E296*H287),0)</f>
        <v>0</v>
      </c>
      <c r="X296" s="35">
        <f>IF(E296=0,0,E296*F286)</f>
        <v>0</v>
      </c>
      <c r="Y296" s="35">
        <f>IF(NOT(ISERROR(MATCH("Selvfinansieret",B292,0))),0,IF(OR(NOT(ISERROR(MATCH("Ej statsstøtte",B292,0))),NOT(ISERROR(MATCH(B292,AI302:AI304,0)))),E296,IF(AND(D299=0,C299=0),X296,IF(AND(D299&gt;0,C299=0),V296,IF(AND(D299&gt;0,C299&gt;0,V296=0),0,IF(AND(W296&lt;&gt;0,W296&lt;V296),W296,V296))))))</f>
        <v>0</v>
      </c>
      <c r="Z296" s="35"/>
      <c r="AA296" t="s">
        <v>591</v>
      </c>
      <c r="AD296" t="s">
        <v>592</v>
      </c>
      <c r="AE296" t="s">
        <v>593</v>
      </c>
      <c r="AF296" t="s">
        <v>594</v>
      </c>
      <c r="AG296" s="20" t="str">
        <f>""</f>
        <v/>
      </c>
      <c r="AH296" s="35" t="str">
        <f>IF(NOT(ISERROR(MATCH("Selvfinansieret",B285,0))),"",IF(NOT(ISERROR(MATCH(B285,{"ABER"},0))),AE296,IF(NOT(ISERROR(MATCH(B285,{"GBER"},0))),AF296,IF(NOT(ISERROR(MATCH(B285,{"FIBER"},0))),AG296,IF(NOT(ISERROR(MATCH(B285,{"Ej statsstøtte"},0))),AD296,"")))))</f>
        <v/>
      </c>
      <c r="AI296" s="19" t="s">
        <v>595</v>
      </c>
    </row>
    <row r="297" spans="1:36" ht="15.75" thickBot="1">
      <c r="A297" s="274" t="s">
        <v>121</v>
      </c>
      <c r="B297" s="41">
        <f>IFERROR(IF(E297=0,0,Y297),0)</f>
        <v>0</v>
      </c>
      <c r="C297" s="39">
        <f>IFERROR(E297-B297,0)</f>
        <v>0</v>
      </c>
      <c r="D297" s="39"/>
      <c r="E297" s="293"/>
      <c r="F297" s="22"/>
      <c r="G297" s="849"/>
      <c r="H297" s="850"/>
      <c r="I297" s="850"/>
      <c r="J297" s="850"/>
      <c r="K297" s="850"/>
      <c r="L297" s="850"/>
      <c r="M297" s="850"/>
      <c r="N297" s="850"/>
      <c r="O297" s="851"/>
      <c r="R297"/>
      <c r="S297"/>
      <c r="T297"/>
      <c r="U297" s="6" t="e">
        <f>((F287-((E298*F287+C299+D299)-E298)/E298))*E297</f>
        <v>#VALUE!</v>
      </c>
      <c r="V297" t="e">
        <f>H288*E297</f>
        <v>#VALUE!</v>
      </c>
      <c r="W297">
        <f>IFERROR(IF(E297=0,0,E297*H287),0)</f>
        <v>0</v>
      </c>
      <c r="X297" s="35">
        <f>IF(E297=0,0,E297*F286)</f>
        <v>0</v>
      </c>
      <c r="Y297" s="35">
        <f>IF(NOT(ISERROR(MATCH("Selvfinansieret",B293,0))),0,IF(OR(NOT(ISERROR(MATCH("Ej statsstøtte",B293,0))),NOT(ISERROR(MATCH(B293,AI303:AI305,0)))),E297,IF(AND(D299=0,C299=0),X297,IF(AND(D299&gt;0,C299=0),V297,IF(AND(D299&gt;0,C299&gt;0,V297=0),0,IF(AND(W297&lt;&gt;0,W297&lt;V297),W297,V297))))))</f>
        <v>0</v>
      </c>
      <c r="Z297" s="35"/>
      <c r="AA297" s="6"/>
      <c r="AB297" s="6"/>
      <c r="AD297" t="s">
        <v>593</v>
      </c>
      <c r="AE297" t="s">
        <v>596</v>
      </c>
      <c r="AF297" t="s">
        <v>592</v>
      </c>
      <c r="AG297" s="20" t="str">
        <f>""</f>
        <v/>
      </c>
      <c r="AH297" s="35" t="str">
        <f>IF(NOT(ISERROR(MATCH("Selvfinansieret",B285,0))),"",IF(NOT(ISERROR(MATCH(B285,{"ABER"},0))),AE297,IF(NOT(ISERROR(MATCH(B285,{"GBER"},0))),AF297,IF(NOT(ISERROR(MATCH(B285,{"FIBER"},0))),AG297,IF(NOT(ISERROR(MATCH(B285,{"Ej statsstøtte"},0))),AD297,"")))))</f>
        <v/>
      </c>
      <c r="AI297" s="19" t="s">
        <v>597</v>
      </c>
    </row>
    <row r="298" spans="1:36" ht="15.75" thickBot="1">
      <c r="A298" s="275" t="s">
        <v>550</v>
      </c>
      <c r="B298" s="58">
        <f>IF(B296+B297&lt;=0,0,B296+B297)</f>
        <v>0</v>
      </c>
      <c r="C298" s="58">
        <f>IF(C296+C297-C299&lt;=0,0,C296+C297-C299)</f>
        <v>0</v>
      </c>
      <c r="D298" s="42"/>
      <c r="E298" s="276">
        <f>SUM(E289+E290+E291+E292-E293-E294+E295)+E297</f>
        <v>0</v>
      </c>
      <c r="F298" s="105"/>
      <c r="G298" s="852"/>
      <c r="H298" s="853"/>
      <c r="I298" s="853"/>
      <c r="J298" s="853"/>
      <c r="K298" s="853"/>
      <c r="L298" s="853"/>
      <c r="M298" s="853"/>
      <c r="N298" s="853"/>
      <c r="O298" s="854"/>
      <c r="P298" s="8"/>
      <c r="R298"/>
      <c r="S298"/>
      <c r="T298"/>
      <c r="U298" s="6" t="e">
        <f>((F287-((E298*F287+C299+D299)-E298)/E298))*E298</f>
        <v>#VALUE!</v>
      </c>
      <c r="V298" t="e">
        <f>H288*E298</f>
        <v>#VALUE!</v>
      </c>
      <c r="W298">
        <f>IFERROR(IF(E298=0,0,E298*H287),0)</f>
        <v>0</v>
      </c>
      <c r="Y298" s="35">
        <f>IF(NOT(ISERROR(MATCH("Selvfinansieret",B294,0))),0,IF(OR(NOT(ISERROR(MATCH("Ej statsstøtte",B294,0))),NOT(ISERROR(MATCH(B294,AI304:AI306,0)))),E298,IF(AND(D299=0,C299=0),X298,IF(AND(D299&gt;0,C299=0),V298,IF(AND(D299&gt;0,C299&gt;0,V298=0),0,IF(AND(W298&lt;&gt;0,W298&lt;V298),W298,V298))))))</f>
        <v>0</v>
      </c>
      <c r="Z298" s="35"/>
      <c r="AA298" s="33"/>
      <c r="AB298" s="33"/>
      <c r="AD298" t="s">
        <v>596</v>
      </c>
      <c r="AE298" s="20" t="str">
        <f>""</f>
        <v/>
      </c>
      <c r="AF298" t="s">
        <v>584</v>
      </c>
      <c r="AG298" s="20" t="str">
        <f>""</f>
        <v/>
      </c>
      <c r="AH298" s="35" t="str">
        <f>IF(NOT(ISERROR(MATCH("Selvfinansieret",B285,0))),"",IF(NOT(ISERROR(MATCH(B285,{"ABER"},0))),AE298,IF(NOT(ISERROR(MATCH(B285,{"GBER"},0))),AF298,IF(NOT(ISERROR(MATCH(B285,{"FIBER"},0))),AG298,IF(NOT(ISERROR(MATCH(B285,{"Ej statsstøtte"},0))),AD298,"")))))</f>
        <v/>
      </c>
      <c r="AI298" s="6" t="s">
        <v>598</v>
      </c>
    </row>
    <row r="299" spans="1:36" ht="15">
      <c r="A299" s="277" t="s">
        <v>559</v>
      </c>
      <c r="B299" s="280">
        <f>B298</f>
        <v>0</v>
      </c>
      <c r="C299" s="279"/>
      <c r="D299" s="279"/>
      <c r="E299" s="280">
        <f>SUM(B289+B290+B291+B292-B293-B294+B295)</f>
        <v>0</v>
      </c>
      <c r="F299" s="38"/>
      <c r="P299" s="8"/>
      <c r="R299"/>
      <c r="S299"/>
      <c r="T299"/>
      <c r="U299"/>
      <c r="W299"/>
      <c r="Y299" s="35"/>
      <c r="Z299" s="35"/>
      <c r="AA299" s="15"/>
      <c r="AB299" s="34"/>
      <c r="AC299" s="6"/>
      <c r="AD299" t="s">
        <v>581</v>
      </c>
      <c r="AE299" t="str">
        <f>""</f>
        <v/>
      </c>
      <c r="AF299" s="20" t="s">
        <v>599</v>
      </c>
      <c r="AG299" s="20" t="str">
        <f>""</f>
        <v/>
      </c>
      <c r="AH299" s="35" t="str">
        <f>IF(NOT(ISERROR(MATCH("Selvfinansieret",B285,0))),"",IF(NOT(ISERROR(MATCH(B285,{"ABER"},0))),AE299,IF(NOT(ISERROR(MATCH(B285,{"GBER"},0))),AF299,IF(NOT(ISERROR(MATCH(B285,{"FIBER"},0))),AG299,IF(NOT(ISERROR(MATCH(B285,{"Ej statsstøtte"},0))),AD299,"")))))</f>
        <v/>
      </c>
      <c r="AI299" t="s">
        <v>600</v>
      </c>
    </row>
    <row r="300" spans="1:36" ht="15">
      <c r="A300" s="281"/>
      <c r="B300" s="282"/>
      <c r="C300" s="282"/>
      <c r="D300" s="282"/>
      <c r="E300" s="283"/>
      <c r="F300" s="30"/>
      <c r="P300" s="8"/>
      <c r="R300"/>
      <c r="S300"/>
      <c r="T300"/>
      <c r="U300"/>
      <c r="W300"/>
      <c r="Y300" s="35"/>
      <c r="Z300" s="35"/>
      <c r="AA300" s="35"/>
      <c r="AD300" t="s">
        <v>586</v>
      </c>
      <c r="AE300" t="str">
        <f>""</f>
        <v/>
      </c>
      <c r="AF300" t="str">
        <f>""</f>
        <v/>
      </c>
      <c r="AG300" s="20" t="str">
        <f>""</f>
        <v/>
      </c>
      <c r="AH300" s="35" t="str">
        <f>IF(NOT(ISERROR(MATCH("Selvfinansieret",B285,0))),"",IF(NOT(ISERROR(MATCH(B285,{"ABER"},0))),AE300,IF(NOT(ISERROR(MATCH(B285,{"GBER"},0))),AF300,IF(NOT(ISERROR(MATCH(B285,{"FIBER"},0))),AG300,IF(NOT(ISERROR(MATCH(B285,{"Ej statsstøtte"},0))),AD300,"")))))</f>
        <v/>
      </c>
    </row>
    <row r="301" spans="1:36" ht="15">
      <c r="A301" s="284"/>
      <c r="B301" s="285"/>
      <c r="C301" s="285"/>
      <c r="D301" s="285"/>
      <c r="E301" s="286" t="s">
        <v>601</v>
      </c>
      <c r="F301" s="287" t="str">
        <f>F286</f>
        <v/>
      </c>
      <c r="G301" s="30"/>
      <c r="Q301" s="8"/>
      <c r="R301"/>
      <c r="S301"/>
      <c r="T301"/>
      <c r="U301"/>
      <c r="W301"/>
      <c r="Z301" s="35"/>
    </row>
    <row r="302" spans="1:36" ht="30">
      <c r="A302" s="284"/>
      <c r="B302" s="285"/>
      <c r="C302" s="285"/>
      <c r="D302" s="285"/>
      <c r="E302" s="288" t="s">
        <v>602</v>
      </c>
      <c r="F302" s="287" t="str">
        <f>IFERROR(B298/E298,"")</f>
        <v/>
      </c>
      <c r="G302" s="30"/>
      <c r="Q302" s="8"/>
      <c r="R302"/>
      <c r="S302"/>
      <c r="T302"/>
      <c r="U302"/>
      <c r="W302"/>
      <c r="Z302" s="35"/>
    </row>
    <row r="303" spans="1:36" ht="15">
      <c r="A303" s="2"/>
      <c r="B303" s="3"/>
      <c r="C303" s="3"/>
      <c r="D303" s="3"/>
      <c r="E303" s="4" t="s">
        <v>603</v>
      </c>
      <c r="F303" s="24">
        <f>IF(NOT(ISERROR(MATCH("Ej statsstøtte",B285,0))),0,IFERROR(E297/E296,0))</f>
        <v>0</v>
      </c>
      <c r="G303" s="289"/>
      <c r="R303"/>
      <c r="S303"/>
      <c r="T303"/>
      <c r="U303"/>
      <c r="W303"/>
    </row>
    <row r="304" spans="1:36" ht="15">
      <c r="A304" s="13" t="s">
        <v>604</v>
      </c>
      <c r="B304" s="14">
        <f>IFERROR(E298/$E$15,0)</f>
        <v>0</v>
      </c>
      <c r="C304" s="3"/>
      <c r="D304" s="3"/>
      <c r="E304" s="8" t="s">
        <v>605</v>
      </c>
      <c r="F304" s="24">
        <f>IFERROR(E297/E289,0)</f>
        <v>0</v>
      </c>
      <c r="R304"/>
      <c r="S304"/>
      <c r="T304"/>
      <c r="U304"/>
      <c r="W304"/>
    </row>
    <row r="305" spans="1:36" ht="15">
      <c r="A305" s="290"/>
      <c r="B305" s="291"/>
      <c r="E305" s="8"/>
      <c r="R305"/>
      <c r="S305"/>
      <c r="T305"/>
      <c r="U305"/>
      <c r="W305"/>
    </row>
    <row r="306" spans="1:36" ht="15">
      <c r="A306" s="1" t="s">
        <v>560</v>
      </c>
      <c r="B306" s="72"/>
      <c r="C306" s="35" t="s">
        <v>161</v>
      </c>
      <c r="D306" s="35"/>
      <c r="E306" s="1" t="s">
        <v>563</v>
      </c>
      <c r="F306" s="264"/>
      <c r="G306" s="35"/>
      <c r="H306" s="43"/>
      <c r="I306" s="44"/>
      <c r="J306" s="35"/>
      <c r="K306" s="35"/>
      <c r="L306" s="35"/>
      <c r="M306" s="35"/>
      <c r="R306" s="11"/>
      <c r="S306" s="16"/>
      <c r="T306" s="34"/>
      <c r="W306"/>
      <c r="X306" s="19"/>
      <c r="AA306" s="35" t="str">
        <f>IF(NOT(ISERROR(MATCH("Selvfinansieret",B307,0))),"",IF(NOT(ISERROR(MATCH(B307,{"ABER"},0))),IF(X306=0,"",X306),IF(NOT(ISERROR(MATCH(B307,{"GEBER"},0))),IF(AG321=0,"",AG321),IF(NOT(ISERROR(MATCH(B307,{"FIBER"},0))),IF(Z306=0,"",Z306),""))))</f>
        <v/>
      </c>
      <c r="AF306" s="35"/>
    </row>
    <row r="307" spans="1:36" ht="15">
      <c r="A307" s="1" t="s">
        <v>564</v>
      </c>
      <c r="B307" s="265"/>
      <c r="C307" s="35"/>
      <c r="D307" s="35"/>
      <c r="E307" s="1" t="s">
        <v>97</v>
      </c>
      <c r="F307" s="265" t="str">
        <f>IF(ISBLANK($F$19),"Projektform skal vælges ved hovedansøger",$F$19)</f>
        <v>Samarbejde</v>
      </c>
      <c r="G307" s="35"/>
      <c r="H307" s="43"/>
      <c r="I307" s="44"/>
      <c r="J307" s="35"/>
      <c r="K307" s="35"/>
      <c r="L307" s="35"/>
      <c r="M307" s="35"/>
      <c r="R307" s="11"/>
      <c r="S307" s="16"/>
      <c r="T307" s="19"/>
      <c r="W307"/>
      <c r="X307" s="19"/>
      <c r="Y307" s="20"/>
      <c r="AA307" s="35"/>
      <c r="AF307" s="35"/>
    </row>
    <row r="308" spans="1:36" ht="30">
      <c r="A308" s="1" t="s">
        <v>566</v>
      </c>
      <c r="B308" s="265"/>
      <c r="C308" s="1"/>
      <c r="D308" s="1"/>
      <c r="E308" s="46" t="s">
        <v>148</v>
      </c>
      <c r="F308" s="47" t="str">
        <f>IFERROR(IF(NOT(ISERROR(MATCH(B307,{"ABER"},0))),INDEX(#REF!,MATCH(B308,#REF!,0),MATCH(AA310,#REF!,0)),IF(NOT(ISERROR(MATCH(B307,{"GBER"},0))),INDEX(#REF!,MATCH(B308,#REF!,0),MATCH(AA310,#REF!,0)),IF(NOT(ISERROR(MATCH(B307,{"FIBER"},0))),INDEX(#REF!,MATCH(B308,#REF!,0),MATCH(AA310,#REF!,0)),""))),"")</f>
        <v/>
      </c>
      <c r="G308" s="46" t="s">
        <v>569</v>
      </c>
      <c r="H308" s="59" t="s">
        <v>570</v>
      </c>
      <c r="I308" s="60"/>
      <c r="J308" s="109" t="s">
        <v>151</v>
      </c>
      <c r="K308" s="109"/>
      <c r="L308" s="35"/>
      <c r="M308" s="35"/>
      <c r="R308" s="12"/>
      <c r="S308" s="17"/>
      <c r="T308" s="19"/>
      <c r="W308"/>
      <c r="X308" s="37"/>
      <c r="AB308" s="19"/>
      <c r="AF308" s="35"/>
    </row>
    <row r="309" spans="1:36" ht="15">
      <c r="A309" s="1"/>
      <c r="B309" s="1"/>
      <c r="C309" s="1"/>
      <c r="D309" s="1"/>
      <c r="E309" s="46"/>
      <c r="F309" s="61" t="str">
        <f>IFERROR(IF(NOT(ISERROR(MATCH(B307,{"ABER"},0))),INDEX(#REF!,MATCH(B308,#REF!,0),MATCH(AA310,#REF!,0)),IF(NOT(ISERROR(MATCH(B307,{"GBER"},0))),INDEX(#REF!,MATCH(B308,#REF!,0),MATCH(AA310,#REF!,0)),IF(NOT(ISERROR(MATCH(B307,{"FIBER"},0))),INDEX(#REF!,MATCH(B308,#REF!,0),MATCH(AA310,#REF!,0)),""))),"")</f>
        <v/>
      </c>
      <c r="G309" s="109"/>
      <c r="H309" s="109" t="str">
        <f>IFERROR(IF(E320*(1-F309)-C321&lt;0,F309-((E320*F309+C321)-E320)/E320,""),"")</f>
        <v/>
      </c>
      <c r="I309" s="109" t="str">
        <f>IFERROR(IF(D321&lt;&gt;0,IF(D321=E320,0,IF(C321&gt;0,(F309-D321/E320)-H309,"HA")),IF(E320*(1-F309)-C321&lt;0,((F309-((E320*F309+C321+D321)-E320)/E320)),"")),"")</f>
        <v/>
      </c>
      <c r="J309" s="268" t="e">
        <f>I309-H310</f>
        <v>#VALUE!</v>
      </c>
      <c r="K309" s="109"/>
      <c r="L309" s="35"/>
      <c r="M309" s="35"/>
      <c r="R309" s="12"/>
      <c r="S309" s="17"/>
      <c r="T309" s="19"/>
      <c r="U309" s="6" t="s">
        <v>177</v>
      </c>
      <c r="V309" t="s">
        <v>178</v>
      </c>
      <c r="W309" s="35" t="s">
        <v>179</v>
      </c>
      <c r="X309" s="35" t="s">
        <v>180</v>
      </c>
      <c r="Y309" s="35" t="s">
        <v>181</v>
      </c>
      <c r="AA309" s="7" t="s">
        <v>144</v>
      </c>
      <c r="AB309" s="7" t="s">
        <v>97</v>
      </c>
    </row>
    <row r="310" spans="1:36" ht="15.75" thickBot="1">
      <c r="A310" s="269"/>
      <c r="B310" s="256" t="s">
        <v>547</v>
      </c>
      <c r="C310" s="256" t="s">
        <v>548</v>
      </c>
      <c r="D310" s="256" t="s">
        <v>549</v>
      </c>
      <c r="E310" s="256" t="s">
        <v>550</v>
      </c>
      <c r="F310" s="256" t="s">
        <v>551</v>
      </c>
      <c r="G310" s="35"/>
      <c r="H310" s="268" t="e">
        <f>(F309-D321/E320)</f>
        <v>#VALUE!</v>
      </c>
      <c r="I310" s="109"/>
      <c r="J310" s="35"/>
      <c r="K310" s="109"/>
      <c r="L310" s="35"/>
      <c r="M310" s="35"/>
      <c r="Q310" s="7"/>
      <c r="R310" s="18"/>
      <c r="S310" s="6"/>
      <c r="U310"/>
      <c r="W310" s="35"/>
      <c r="X310" s="35"/>
      <c r="Z310" s="19"/>
      <c r="AA310" s="6" t="str">
        <f>CONCATENATE(F306," - ",AB310)</f>
        <v xml:space="preserve"> - Samarbejde</v>
      </c>
      <c r="AB310" t="str">
        <f>F307</f>
        <v>Samarbejde</v>
      </c>
    </row>
    <row r="311" spans="1:36" ht="15">
      <c r="A311" t="s">
        <v>552</v>
      </c>
      <c r="B311" s="39">
        <f>IFERROR(IF(E311=0,0,Y311),0)</f>
        <v>0</v>
      </c>
      <c r="C311" s="39">
        <f t="shared" ref="C311:C317" si="28">IFERROR(E311-B311,0)</f>
        <v>0</v>
      </c>
      <c r="D311" s="39"/>
      <c r="E311" s="292"/>
      <c r="F311" s="272"/>
      <c r="G311" s="846" t="s">
        <v>572</v>
      </c>
      <c r="H311" s="847"/>
      <c r="I311" s="847"/>
      <c r="J311" s="847"/>
      <c r="K311" s="847"/>
      <c r="L311" s="847"/>
      <c r="M311" s="847"/>
      <c r="N311" s="847"/>
      <c r="O311" s="848"/>
      <c r="Q311" s="9"/>
      <c r="R311" s="15"/>
      <c r="S311" s="6"/>
      <c r="U311" s="6" t="e">
        <f>((F309-((E320*F309+C321)-E320)/E320))*E311</f>
        <v>#VALUE!</v>
      </c>
      <c r="V311" t="e">
        <f>H310*E311</f>
        <v>#VALUE!</v>
      </c>
      <c r="W311">
        <f>IFERROR(IF(E311=0,0,E311*H309),0)</f>
        <v>0</v>
      </c>
      <c r="X311" s="35">
        <f>IF(E311=0,0,E311*F308)</f>
        <v>0</v>
      </c>
      <c r="Y311" s="35">
        <f>IF(NOT(ISERROR(MATCH("Selvfinansieret",B307,0))),0,IF(OR(NOT(ISERROR(MATCH("Ej statsstøtte",B307,0))),NOT(ISERROR(MATCH(B307,AI317:AI319,0)))),E311,IF(AND(D321=0,C321=0),X311,IF(AND(D321&gt;0,C321=0),V311,IF(AND(D321&gt;0,C321&gt;0,V311=0),0,IF(AND(W311&lt;&gt;0,W311&lt;V311),W311,V311))))))</f>
        <v>0</v>
      </c>
      <c r="AA311" s="6"/>
      <c r="AB311" s="6"/>
      <c r="AE311" s="855" t="s">
        <v>573</v>
      </c>
      <c r="AF311" s="855"/>
      <c r="AG311" s="855"/>
    </row>
    <row r="312" spans="1:36" ht="15">
      <c r="A312" t="s">
        <v>553</v>
      </c>
      <c r="B312" s="39">
        <f t="shared" ref="B312:B317" si="29">IFERROR(IF(E312=0,0,Y312),0)</f>
        <v>0</v>
      </c>
      <c r="C312" s="39">
        <f t="shared" si="28"/>
        <v>0</v>
      </c>
      <c r="D312" s="39"/>
      <c r="E312" s="292"/>
      <c r="F312" s="21"/>
      <c r="G312" s="849"/>
      <c r="H312" s="850"/>
      <c r="I312" s="850"/>
      <c r="J312" s="850"/>
      <c r="K312" s="850"/>
      <c r="L312" s="850"/>
      <c r="M312" s="850"/>
      <c r="N312" s="850"/>
      <c r="O312" s="851"/>
      <c r="Q312" s="15"/>
      <c r="R312" s="15"/>
      <c r="S312" s="5"/>
      <c r="U312" s="6" t="e">
        <f>((F309-((E320*F309+C321+D321)-E320)/E320))*E312</f>
        <v>#VALUE!</v>
      </c>
      <c r="V312" t="e">
        <f>H310*E312</f>
        <v>#VALUE!</v>
      </c>
      <c r="W312">
        <f>IFERROR(IF(E312=0,0,E312*H309),0)</f>
        <v>0</v>
      </c>
      <c r="X312" s="35">
        <f>IF(E312=0,0,E312*F308)</f>
        <v>0</v>
      </c>
      <c r="Y312" s="35">
        <f>IF(NOT(ISERROR(MATCH("Selvfinansieret",B308,0))),0,IF(OR(NOT(ISERROR(MATCH("Ej statsstøtte",B308,0))),NOT(ISERROR(MATCH(B308,AI318:AI320,0)))),E312,IF(AND(D321=0,C321=0),X312,IF(AND(D321&gt;0,C321=0),V312,IF(AND(D321&gt;0,C321&gt;0,V312=0),0,IF(AND(W312&lt;&gt;0,W312&lt;V312),W312,V312))))))</f>
        <v>0</v>
      </c>
      <c r="AA312" s="6"/>
      <c r="AB312" s="6"/>
    </row>
    <row r="313" spans="1:36" ht="15">
      <c r="A313" t="s">
        <v>554</v>
      </c>
      <c r="B313" s="39">
        <f t="shared" si="29"/>
        <v>0</v>
      </c>
      <c r="C313" s="39">
        <f t="shared" si="28"/>
        <v>0</v>
      </c>
      <c r="D313" s="39"/>
      <c r="E313" s="292"/>
      <c r="F313" s="21"/>
      <c r="G313" s="849"/>
      <c r="H313" s="850"/>
      <c r="I313" s="850"/>
      <c r="J313" s="850"/>
      <c r="K313" s="850"/>
      <c r="L313" s="850"/>
      <c r="M313" s="850"/>
      <c r="N313" s="850"/>
      <c r="O313" s="851"/>
      <c r="Q313" s="15"/>
      <c r="R313" s="15"/>
      <c r="S313" s="5"/>
      <c r="U313" s="6" t="e">
        <f>((F309-((E320*F309+C321+D321)-E320)/E320))*E313</f>
        <v>#VALUE!</v>
      </c>
      <c r="V313" t="e">
        <f>H310*E313</f>
        <v>#VALUE!</v>
      </c>
      <c r="W313">
        <f>IFERROR(IF(E313=0,0,E313*H309),0)</f>
        <v>0</v>
      </c>
      <c r="X313" s="35">
        <f>IF(E313=0,0,E313*F308)</f>
        <v>0</v>
      </c>
      <c r="Y313" s="35">
        <f>IF(NOT(ISERROR(MATCH("Selvfinansieret",B309,0))),0,IF(OR(NOT(ISERROR(MATCH("Ej statsstøtte",B309,0))),NOT(ISERROR(MATCH(B309,AI319:AI321,0)))),E313,IF(AND(D321=0,C321=0),X313,IF(AND(D321&gt;0,C321=0),V313,IF(AND(D321&gt;0,C321&gt;0,V313=0),0,IF(AND(W313&lt;&gt;0,W313&lt;V313),W313,V313))))))</f>
        <v>0</v>
      </c>
      <c r="AA313" s="6"/>
      <c r="AB313" s="6"/>
      <c r="AD313" s="8" t="s">
        <v>574</v>
      </c>
      <c r="AE313" s="8" t="s">
        <v>575</v>
      </c>
      <c r="AF313" s="8" t="s">
        <v>565</v>
      </c>
      <c r="AG313" s="8" t="s">
        <v>576</v>
      </c>
      <c r="AH313" s="8" t="s">
        <v>98</v>
      </c>
      <c r="AI313" s="8" t="s">
        <v>577</v>
      </c>
      <c r="AJ313" s="8" t="s">
        <v>578</v>
      </c>
    </row>
    <row r="314" spans="1:36" ht="15">
      <c r="A314" t="s">
        <v>555</v>
      </c>
      <c r="B314" s="39">
        <f t="shared" si="29"/>
        <v>0</v>
      </c>
      <c r="C314" s="39">
        <f t="shared" si="28"/>
        <v>0</v>
      </c>
      <c r="D314" s="39"/>
      <c r="E314" s="292"/>
      <c r="F314" s="21"/>
      <c r="G314" s="849"/>
      <c r="H314" s="850"/>
      <c r="I314" s="850"/>
      <c r="J314" s="850"/>
      <c r="K314" s="850"/>
      <c r="L314" s="850"/>
      <c r="M314" s="850"/>
      <c r="N314" s="850"/>
      <c r="O314" s="851"/>
      <c r="P314" s="35"/>
      <c r="Q314" s="15"/>
      <c r="R314" s="15"/>
      <c r="S314" s="5"/>
      <c r="U314" s="6" t="e">
        <f>((F309-((E320*F309+C321+D321)-E320)/E320))*E314</f>
        <v>#VALUE!</v>
      </c>
      <c r="V314" t="e">
        <f>H310*E314</f>
        <v>#VALUE!</v>
      </c>
      <c r="W314">
        <f>IFERROR(IF(E314=0,0,E314*H309),0)</f>
        <v>0</v>
      </c>
      <c r="X314" s="35">
        <f>IF(E314=0,0,E314*F308)</f>
        <v>0</v>
      </c>
      <c r="Y314" s="35">
        <f>IF(NOT(ISERROR(MATCH("Selvfinansieret",B310,0))),0,IF(OR(NOT(ISERROR(MATCH("Ej statsstøtte",B310,0))),NOT(ISERROR(MATCH(B310,AI320:AI322,0)))),E314,IF(AND(D321=0,C321=0),X314,IF(AND(D321&gt;0,C321=0),V314,IF(AND(D321&gt;0,C321&gt;0,V314=0),0,IF(AND(W314&lt;&gt;0,W314&lt;V314),W314,V314))))))</f>
        <v>0</v>
      </c>
      <c r="AA314" t="s">
        <v>101</v>
      </c>
      <c r="AB314" t="s">
        <v>102</v>
      </c>
      <c r="AD314" t="s">
        <v>579</v>
      </c>
      <c r="AE314" t="s">
        <v>579</v>
      </c>
      <c r="AF314" t="s">
        <v>580</v>
      </c>
      <c r="AG314" s="32" t="s">
        <v>581</v>
      </c>
      <c r="AH314" s="35" t="str">
        <f>IF(NOT(ISERROR(MATCH("Selvfinansieret",B307,0))),"",IF(NOT(ISERROR(MATCH(B307,{"ABER"},0))),AE314,IF(NOT(ISERROR(MATCH(B307,{"GBER"},0))),AF314,IF(NOT(ISERROR(MATCH(B307,{"FIBER"},0))),AG314,IF(NOT(ISERROR(MATCH(B307,{"Ej statsstøtte"},0))),AD314,"")))))</f>
        <v/>
      </c>
      <c r="AI314" s="33" t="s">
        <v>575</v>
      </c>
    </row>
    <row r="315" spans="1:36" ht="15">
      <c r="A315" t="s">
        <v>556</v>
      </c>
      <c r="B315" s="39">
        <f t="shared" si="29"/>
        <v>0</v>
      </c>
      <c r="C315" s="39">
        <f t="shared" si="28"/>
        <v>0</v>
      </c>
      <c r="D315" s="39"/>
      <c r="E315" s="292"/>
      <c r="F315" s="21"/>
      <c r="G315" s="849"/>
      <c r="H315" s="850"/>
      <c r="I315" s="850"/>
      <c r="J315" s="850"/>
      <c r="K315" s="850"/>
      <c r="L315" s="850"/>
      <c r="M315" s="850"/>
      <c r="N315" s="850"/>
      <c r="O315" s="851"/>
      <c r="P315" s="35"/>
      <c r="Q315" s="15"/>
      <c r="R315" s="15"/>
      <c r="S315" s="5"/>
      <c r="U315" s="6" t="e">
        <f>((F309-((E320*F309+C321+D321)-E320)/E320))*E315</f>
        <v>#VALUE!</v>
      </c>
      <c r="V315" t="e">
        <f>H310*E315</f>
        <v>#VALUE!</v>
      </c>
      <c r="W315">
        <f>IFERROR(IF(E315=0,0,E315*H309),0)</f>
        <v>0</v>
      </c>
      <c r="X315" s="35">
        <f>IF(E315=0,0,E315*F308)</f>
        <v>0</v>
      </c>
      <c r="Y315" s="35">
        <f>IF(NOT(ISERROR(MATCH("Selvfinansieret",B311,0))),0,IF(OR(NOT(ISERROR(MATCH("Ej statsstøtte",B311,0))),NOT(ISERROR(MATCH(B311,AI321:AI323,0)))),E315,IF(AND(D321=0,C321=0),X315,IF(AND(D321&gt;0,C321=0),V315,IF(AND(D321&gt;0,C321&gt;0,V315=0),0,IF(AND(W315&lt;&gt;0,W315&lt;V315),W315,V315))))))</f>
        <v>0</v>
      </c>
      <c r="AA315" t="s">
        <v>105</v>
      </c>
      <c r="AB315" t="s">
        <v>106</v>
      </c>
      <c r="AD315" t="s">
        <v>582</v>
      </c>
      <c r="AE315" t="s">
        <v>582</v>
      </c>
      <c r="AF315" t="s">
        <v>583</v>
      </c>
      <c r="AG315" s="32" t="s">
        <v>584</v>
      </c>
      <c r="AH315" s="35" t="str">
        <f>IF(NOT(ISERROR(MATCH("Selvfinansieret",B307,0))),"",IF(NOT(ISERROR(MATCH(B307,{"ABER"},0))),AE315,IF(NOT(ISERROR(MATCH(B307,{"GBER"},0))),AF315,IF(NOT(ISERROR(MATCH(B307,{"FIBER"},0))),AG315,IF(NOT(ISERROR(MATCH(B307,{"Ej statsstøtte"},0))),AD315,"")))))</f>
        <v/>
      </c>
      <c r="AI315" s="34" t="s">
        <v>565</v>
      </c>
    </row>
    <row r="316" spans="1:36" ht="45">
      <c r="A316" t="s">
        <v>557</v>
      </c>
      <c r="B316" s="39">
        <f t="shared" si="29"/>
        <v>0</v>
      </c>
      <c r="C316" s="39">
        <f t="shared" si="28"/>
        <v>0</v>
      </c>
      <c r="D316" s="39"/>
      <c r="E316" s="292"/>
      <c r="F316" s="21"/>
      <c r="G316" s="849"/>
      <c r="H316" s="850"/>
      <c r="I316" s="850"/>
      <c r="J316" s="850"/>
      <c r="K316" s="850"/>
      <c r="L316" s="850"/>
      <c r="M316" s="850"/>
      <c r="N316" s="850"/>
      <c r="O316" s="851"/>
      <c r="Q316" s="15"/>
      <c r="R316" s="15"/>
      <c r="S316" s="5"/>
      <c r="U316" s="6" t="e">
        <f>((F309-((E320*F309+C321+D321)-E320)/E320))*E316</f>
        <v>#VALUE!</v>
      </c>
      <c r="V316" t="e">
        <f>H310*E316</f>
        <v>#VALUE!</v>
      </c>
      <c r="W316">
        <f>IFERROR(IF(E316=0,0,E316*H309),0)</f>
        <v>0</v>
      </c>
      <c r="X316" s="35">
        <f>IF(E316=0,0,E316*F308)</f>
        <v>0</v>
      </c>
      <c r="Y316" s="35">
        <f>IF(NOT(ISERROR(MATCH("Selvfinansieret",B312,0))),0,IF(OR(NOT(ISERROR(MATCH("Ej statsstøtte",B312,0))),NOT(ISERROR(MATCH(B312,AI322:AI324,0)))),E316,IF(AND(D321=0,C321=0),X316,IF(AND(D321&gt;0,C321=0),V316,IF(AND(D321&gt;0,C321&gt;0,V316=0),0,IF(AND(W316&lt;&gt;0,W316&lt;V316),W316,V316))))))</f>
        <v>0</v>
      </c>
      <c r="Z316" s="35"/>
      <c r="AA316" t="s">
        <v>585</v>
      </c>
      <c r="AD316" t="s">
        <v>584</v>
      </c>
      <c r="AE316" t="s">
        <v>584</v>
      </c>
      <c r="AF316" t="s">
        <v>567</v>
      </c>
      <c r="AG316" s="55" t="s">
        <v>586</v>
      </c>
      <c r="AH316" s="35" t="str">
        <f>IF(NOT(ISERROR(MATCH("Selvfinansieret",B307,0))),"",IF(NOT(ISERROR(MATCH(B307,{"ABER"},0))),AE316,IF(NOT(ISERROR(MATCH(B307,{"GBER"},0))),AF316,IF(NOT(ISERROR(MATCH(B307,{"FIBER"},0))),AG316,IF(NOT(ISERROR(MATCH(B307,{"Ej statsstøtte"},0))),AD316,"")))))</f>
        <v/>
      </c>
      <c r="AI316" s="34" t="s">
        <v>576</v>
      </c>
    </row>
    <row r="317" spans="1:36" ht="15.75" thickBot="1">
      <c r="A317" s="240" t="s">
        <v>57</v>
      </c>
      <c r="B317" s="39">
        <f t="shared" si="29"/>
        <v>0</v>
      </c>
      <c r="C317" s="39">
        <f t="shared" si="28"/>
        <v>0</v>
      </c>
      <c r="D317" s="39"/>
      <c r="E317" s="293"/>
      <c r="F317" s="21"/>
      <c r="G317" s="849"/>
      <c r="H317" s="850"/>
      <c r="I317" s="850"/>
      <c r="J317" s="850"/>
      <c r="K317" s="850"/>
      <c r="L317" s="850"/>
      <c r="M317" s="850"/>
      <c r="N317" s="850"/>
      <c r="O317" s="851"/>
      <c r="Q317" s="15"/>
      <c r="R317" s="15"/>
      <c r="S317" s="5"/>
      <c r="U317" s="6" t="e">
        <f>((F309-((E320*F309+C321+D321)-E320)/E320))*E317</f>
        <v>#VALUE!</v>
      </c>
      <c r="V317" t="e">
        <f>H310*E317</f>
        <v>#VALUE!</v>
      </c>
      <c r="W317">
        <f>IFERROR(IF(E317=0,0,E317*H309),0)</f>
        <v>0</v>
      </c>
      <c r="X317" s="35">
        <f>IF(E317=0,0,E317*F308)</f>
        <v>0</v>
      </c>
      <c r="Y317" s="35">
        <f>IF(NOT(ISERROR(MATCH("Selvfinansieret",B313,0))),0,IF(OR(NOT(ISERROR(MATCH("Ej statsstøtte",B313,0))),NOT(ISERROR(MATCH(B313,AI323:AI325,0)))),E317,IF(AND(D321=0,C321=0),X317,IF(AND(D321&gt;0,C321=0),V317,IF(AND(D321&gt;0,C321&gt;0,V317=0),0,IF(AND(W317&lt;&gt;0,W317&lt;V317),W317,V317))))))</f>
        <v>0</v>
      </c>
      <c r="Z317" s="35"/>
      <c r="AA317" t="s">
        <v>587</v>
      </c>
      <c r="AD317" t="s">
        <v>588</v>
      </c>
      <c r="AE317" t="s">
        <v>588</v>
      </c>
      <c r="AF317" t="s">
        <v>589</v>
      </c>
      <c r="AG317" s="20" t="str">
        <f>""</f>
        <v/>
      </c>
      <c r="AH317" s="35" t="str">
        <f>IF(NOT(ISERROR(MATCH("Selvfinansieret",B307,0))),"",IF(NOT(ISERROR(MATCH(B307,{"ABER"},0))),AE317,IF(NOT(ISERROR(MATCH(B307,{"GBER"},0))),AF317,IF(NOT(ISERROR(MATCH(B307,{"FIBER"},0))),AG317,IF(NOT(ISERROR(MATCH(B307,{"Ej statsstøtte"},0))),AD317,"")))))</f>
        <v/>
      </c>
      <c r="AI317" s="19" t="s">
        <v>590</v>
      </c>
    </row>
    <row r="318" spans="1:36" ht="15">
      <c r="A318" s="142" t="s">
        <v>558</v>
      </c>
      <c r="B318" s="40">
        <f>SUM(B311+B312+B313+B314-B315-B316+B317)</f>
        <v>0</v>
      </c>
      <c r="C318" s="40">
        <f>SUM(C311+C312+C313+C314-C315-C316+C317)</f>
        <v>0</v>
      </c>
      <c r="D318" s="40"/>
      <c r="E318" s="40">
        <f>SUM(B318:C318)</f>
        <v>0</v>
      </c>
      <c r="F318" s="23"/>
      <c r="G318" s="849"/>
      <c r="H318" s="850"/>
      <c r="I318" s="850"/>
      <c r="J318" s="850"/>
      <c r="K318" s="850"/>
      <c r="L318" s="850"/>
      <c r="M318" s="850"/>
      <c r="N318" s="850"/>
      <c r="O318" s="851"/>
      <c r="P318" s="8"/>
      <c r="R318"/>
      <c r="S318"/>
      <c r="T318"/>
      <c r="U318" s="6" t="e">
        <f>((F309-((E320*F309+C321+D321)-E320)/E320))*E318</f>
        <v>#VALUE!</v>
      </c>
      <c r="V318" t="e">
        <f>H310*E318</f>
        <v>#VALUE!</v>
      </c>
      <c r="W318">
        <f>IFERROR(IF(E318=0,0,E318*H309),0)</f>
        <v>0</v>
      </c>
      <c r="X318" s="35">
        <f>IF(E318=0,0,E318*F308)</f>
        <v>0</v>
      </c>
      <c r="Y318" s="35">
        <f>IF(NOT(ISERROR(MATCH("Selvfinansieret",B314,0))),0,IF(OR(NOT(ISERROR(MATCH("Ej statsstøtte",B314,0))),NOT(ISERROR(MATCH(B314,AI324:AI326,0)))),E318,IF(AND(D321=0,C321=0),X318,IF(AND(D321&gt;0,C321=0),V318,IF(AND(D321&gt;0,C321&gt;0,V318=0),0,IF(AND(W318&lt;&gt;0,W318&lt;V318),W318,V318))))))</f>
        <v>0</v>
      </c>
      <c r="Z318" s="35"/>
      <c r="AA318" t="s">
        <v>591</v>
      </c>
      <c r="AD318" t="s">
        <v>592</v>
      </c>
      <c r="AE318" t="s">
        <v>593</v>
      </c>
      <c r="AF318" t="s">
        <v>594</v>
      </c>
      <c r="AG318" s="20" t="str">
        <f>""</f>
        <v/>
      </c>
      <c r="AH318" s="35" t="str">
        <f>IF(NOT(ISERROR(MATCH("Selvfinansieret",B307,0))),"",IF(NOT(ISERROR(MATCH(B307,{"ABER"},0))),AE318,IF(NOT(ISERROR(MATCH(B307,{"GBER"},0))),AF318,IF(NOT(ISERROR(MATCH(B307,{"FIBER"},0))),AG318,IF(NOT(ISERROR(MATCH(B307,{"Ej statsstøtte"},0))),AD318,"")))))</f>
        <v/>
      </c>
      <c r="AI318" s="19" t="s">
        <v>595</v>
      </c>
    </row>
    <row r="319" spans="1:36" ht="15.75" thickBot="1">
      <c r="A319" s="274" t="s">
        <v>121</v>
      </c>
      <c r="B319" s="41">
        <f>IFERROR(IF(E319=0,0,Y319),0)</f>
        <v>0</v>
      </c>
      <c r="C319" s="39">
        <f>IFERROR(E319-B319,0)</f>
        <v>0</v>
      </c>
      <c r="D319" s="39"/>
      <c r="E319" s="293"/>
      <c r="F319" s="22"/>
      <c r="G319" s="849"/>
      <c r="H319" s="850"/>
      <c r="I319" s="850"/>
      <c r="J319" s="850"/>
      <c r="K319" s="850"/>
      <c r="L319" s="850"/>
      <c r="M319" s="850"/>
      <c r="N319" s="850"/>
      <c r="O319" s="851"/>
      <c r="R319"/>
      <c r="S319"/>
      <c r="T319"/>
      <c r="U319" s="6" t="e">
        <f>((F309-((E320*F309+C321+D321)-E320)/E320))*E319</f>
        <v>#VALUE!</v>
      </c>
      <c r="V319" t="e">
        <f>H310*E319</f>
        <v>#VALUE!</v>
      </c>
      <c r="W319">
        <f>IFERROR(IF(E319=0,0,E319*H309),0)</f>
        <v>0</v>
      </c>
      <c r="X319" s="35">
        <f>IF(E319=0,0,E319*F308)</f>
        <v>0</v>
      </c>
      <c r="Y319" s="35">
        <f>IF(NOT(ISERROR(MATCH("Selvfinansieret",B315,0))),0,IF(OR(NOT(ISERROR(MATCH("Ej statsstøtte",B315,0))),NOT(ISERROR(MATCH(B315,AI325:AI327,0)))),E319,IF(AND(D321=0,C321=0),X319,IF(AND(D321&gt;0,C321=0),V319,IF(AND(D321&gt;0,C321&gt;0,V319=0),0,IF(AND(W319&lt;&gt;0,W319&lt;V319),W319,V319))))))</f>
        <v>0</v>
      </c>
      <c r="Z319" s="35"/>
      <c r="AA319" s="6"/>
      <c r="AB319" s="6"/>
      <c r="AD319" t="s">
        <v>593</v>
      </c>
      <c r="AE319" t="s">
        <v>596</v>
      </c>
      <c r="AF319" t="s">
        <v>592</v>
      </c>
      <c r="AG319" s="20" t="str">
        <f>""</f>
        <v/>
      </c>
      <c r="AH319" s="35" t="str">
        <f>IF(NOT(ISERROR(MATCH("Selvfinansieret",B307,0))),"",IF(NOT(ISERROR(MATCH(B307,{"ABER"},0))),AE319,IF(NOT(ISERROR(MATCH(B307,{"GBER"},0))),AF319,IF(NOT(ISERROR(MATCH(B307,{"FIBER"},0))),AG319,IF(NOT(ISERROR(MATCH(B307,{"Ej statsstøtte"},0))),AD319,"")))))</f>
        <v/>
      </c>
      <c r="AI319" s="19" t="s">
        <v>597</v>
      </c>
    </row>
    <row r="320" spans="1:36" ht="15.75" thickBot="1">
      <c r="A320" s="275" t="s">
        <v>550</v>
      </c>
      <c r="B320" s="58">
        <f>IF(B318+B319&lt;=0,0,B318+B319)</f>
        <v>0</v>
      </c>
      <c r="C320" s="58">
        <f>IF(C318+C319-C321&lt;=0,0,C318+C319-C321)</f>
        <v>0</v>
      </c>
      <c r="D320" s="42"/>
      <c r="E320" s="276">
        <f>SUM(E311+E312+E313+E314-E315-E316+E317)+E319</f>
        <v>0</v>
      </c>
      <c r="F320" s="105"/>
      <c r="G320" s="852"/>
      <c r="H320" s="853"/>
      <c r="I320" s="853"/>
      <c r="J320" s="853"/>
      <c r="K320" s="853"/>
      <c r="L320" s="853"/>
      <c r="M320" s="853"/>
      <c r="N320" s="853"/>
      <c r="O320" s="854"/>
      <c r="P320" s="8"/>
      <c r="R320"/>
      <c r="S320"/>
      <c r="T320"/>
      <c r="U320" s="6" t="e">
        <f>((F309-((E320*F309+C321+D321)-E320)/E320))*E320</f>
        <v>#VALUE!</v>
      </c>
      <c r="V320" t="e">
        <f>H310*E320</f>
        <v>#VALUE!</v>
      </c>
      <c r="W320">
        <f>IFERROR(IF(E320=0,0,E320*H309),0)</f>
        <v>0</v>
      </c>
      <c r="Y320" s="35">
        <f>IF(NOT(ISERROR(MATCH("Selvfinansieret",B316,0))),0,IF(OR(NOT(ISERROR(MATCH("Ej statsstøtte",B316,0))),NOT(ISERROR(MATCH(B316,AI326:AI328,0)))),E320,IF(AND(D321=0,C321=0),X320,IF(AND(D321&gt;0,C321=0),V320,IF(AND(D321&gt;0,C321&gt;0,V320=0),0,IF(AND(W320&lt;&gt;0,W320&lt;V320),W320,V320))))))</f>
        <v>0</v>
      </c>
      <c r="Z320" s="35"/>
      <c r="AA320" s="33"/>
      <c r="AB320" s="33"/>
      <c r="AD320" t="s">
        <v>596</v>
      </c>
      <c r="AE320" s="20" t="str">
        <f>""</f>
        <v/>
      </c>
      <c r="AF320" t="s">
        <v>584</v>
      </c>
      <c r="AG320" s="20" t="str">
        <f>""</f>
        <v/>
      </c>
      <c r="AH320" s="35" t="str">
        <f>IF(NOT(ISERROR(MATCH("Selvfinansieret",B307,0))),"",IF(NOT(ISERROR(MATCH(B307,{"ABER"},0))),AE320,IF(NOT(ISERROR(MATCH(B307,{"GBER"},0))),AF320,IF(NOT(ISERROR(MATCH(B307,{"FIBER"},0))),AG320,IF(NOT(ISERROR(MATCH(B307,{"Ej statsstøtte"},0))),AD320,"")))))</f>
        <v/>
      </c>
      <c r="AI320" s="6" t="s">
        <v>598</v>
      </c>
    </row>
    <row r="321" spans="1:36" ht="15">
      <c r="A321" s="277" t="s">
        <v>559</v>
      </c>
      <c r="B321" s="280">
        <f>B320</f>
        <v>0</v>
      </c>
      <c r="C321" s="279"/>
      <c r="D321" s="279"/>
      <c r="E321" s="280">
        <f>SUM(B311+B312+B313+B314-B315-B316+B317)</f>
        <v>0</v>
      </c>
      <c r="F321" s="38"/>
      <c r="P321" s="8"/>
      <c r="R321"/>
      <c r="S321"/>
      <c r="T321"/>
      <c r="U321"/>
      <c r="W321"/>
      <c r="Y321" s="35"/>
      <c r="Z321" s="35"/>
      <c r="AA321" s="15"/>
      <c r="AB321" s="34"/>
      <c r="AC321" s="6"/>
      <c r="AD321" t="s">
        <v>581</v>
      </c>
      <c r="AE321" t="str">
        <f>""</f>
        <v/>
      </c>
      <c r="AF321" s="20" t="s">
        <v>599</v>
      </c>
      <c r="AG321" s="20" t="str">
        <f>""</f>
        <v/>
      </c>
      <c r="AH321" s="35" t="str">
        <f>IF(NOT(ISERROR(MATCH("Selvfinansieret",B307,0))),"",IF(NOT(ISERROR(MATCH(B307,{"ABER"},0))),AE321,IF(NOT(ISERROR(MATCH(B307,{"GBER"},0))),AF321,IF(NOT(ISERROR(MATCH(B307,{"FIBER"},0))),AG321,IF(NOT(ISERROR(MATCH(B307,{"Ej statsstøtte"},0))),AD321,"")))))</f>
        <v/>
      </c>
      <c r="AI321" t="s">
        <v>600</v>
      </c>
    </row>
    <row r="322" spans="1:36" ht="15">
      <c r="A322" s="281"/>
      <c r="B322" s="282"/>
      <c r="C322" s="282"/>
      <c r="D322" s="282"/>
      <c r="E322" s="283"/>
      <c r="F322" s="30"/>
      <c r="P322" s="8"/>
      <c r="R322"/>
      <c r="S322"/>
      <c r="T322"/>
      <c r="U322"/>
      <c r="W322"/>
      <c r="Y322" s="35"/>
      <c r="Z322" s="35"/>
      <c r="AA322" s="35"/>
      <c r="AD322" t="s">
        <v>586</v>
      </c>
      <c r="AE322" t="str">
        <f>""</f>
        <v/>
      </c>
      <c r="AF322" t="str">
        <f>""</f>
        <v/>
      </c>
      <c r="AG322" s="20" t="str">
        <f>""</f>
        <v/>
      </c>
      <c r="AH322" s="35" t="str">
        <f>IF(NOT(ISERROR(MATCH("Selvfinansieret",B307,0))),"",IF(NOT(ISERROR(MATCH(B307,{"ABER"},0))),AE322,IF(NOT(ISERROR(MATCH(B307,{"GBER"},0))),AF322,IF(NOT(ISERROR(MATCH(B307,{"FIBER"},0))),AG322,IF(NOT(ISERROR(MATCH(B307,{"Ej statsstøtte"},0))),AD322,"")))))</f>
        <v/>
      </c>
    </row>
    <row r="323" spans="1:36" ht="15">
      <c r="A323" s="284"/>
      <c r="B323" s="285"/>
      <c r="C323" s="285"/>
      <c r="D323" s="285"/>
      <c r="E323" s="286" t="s">
        <v>601</v>
      </c>
      <c r="F323" s="287" t="str">
        <f>F308</f>
        <v/>
      </c>
      <c r="G323" s="30"/>
      <c r="Q323" s="8"/>
      <c r="R323"/>
      <c r="S323"/>
      <c r="T323"/>
      <c r="U323"/>
      <c r="W323"/>
      <c r="Z323" s="35"/>
    </row>
    <row r="324" spans="1:36" ht="30">
      <c r="A324" s="284"/>
      <c r="B324" s="285"/>
      <c r="C324" s="285"/>
      <c r="D324" s="285"/>
      <c r="E324" s="288" t="s">
        <v>602</v>
      </c>
      <c r="F324" s="287" t="str">
        <f>IFERROR(B320/E320,"")</f>
        <v/>
      </c>
      <c r="G324" s="30"/>
      <c r="Q324" s="8"/>
      <c r="R324"/>
      <c r="S324"/>
      <c r="T324"/>
      <c r="U324"/>
      <c r="W324"/>
      <c r="Z324" s="35"/>
    </row>
    <row r="325" spans="1:36" ht="15">
      <c r="A325" s="2"/>
      <c r="B325" s="3"/>
      <c r="C325" s="3"/>
      <c r="D325" s="3"/>
      <c r="E325" s="4" t="s">
        <v>603</v>
      </c>
      <c r="F325" s="24">
        <f>IF(NOT(ISERROR(MATCH("Ej statsstøtte",B307,0))),0,IFERROR(E319/E318,0))</f>
        <v>0</v>
      </c>
      <c r="G325" s="289"/>
      <c r="R325"/>
      <c r="S325"/>
      <c r="T325"/>
      <c r="U325"/>
      <c r="W325"/>
    </row>
    <row r="326" spans="1:36" ht="15">
      <c r="A326" s="13" t="s">
        <v>604</v>
      </c>
      <c r="B326" s="14">
        <f>IFERROR(E320/$E$15,0)</f>
        <v>0</v>
      </c>
      <c r="C326" s="3"/>
      <c r="D326" s="3"/>
      <c r="E326" s="8" t="s">
        <v>605</v>
      </c>
      <c r="F326" s="24">
        <f>IFERROR(E319/E311,0)</f>
        <v>0</v>
      </c>
      <c r="R326"/>
      <c r="S326"/>
      <c r="T326"/>
      <c r="U326"/>
      <c r="W326"/>
    </row>
    <row r="327" spans="1:36" ht="15">
      <c r="A327" s="290"/>
      <c r="B327" s="291"/>
      <c r="E327" s="8"/>
      <c r="R327"/>
      <c r="S327"/>
      <c r="T327"/>
      <c r="U327"/>
      <c r="W327"/>
    </row>
    <row r="328" spans="1:36" ht="15">
      <c r="A328" s="1" t="s">
        <v>560</v>
      </c>
      <c r="B328" s="72"/>
      <c r="C328" s="35" t="s">
        <v>162</v>
      </c>
      <c r="D328" s="35"/>
      <c r="E328" s="1" t="s">
        <v>563</v>
      </c>
      <c r="F328" s="264"/>
      <c r="G328" s="35"/>
      <c r="H328" s="43"/>
      <c r="I328" s="44"/>
      <c r="J328" s="35"/>
      <c r="K328" s="35"/>
      <c r="L328" s="35"/>
      <c r="M328" s="35"/>
      <c r="R328" s="11"/>
      <c r="S328" s="16"/>
      <c r="T328" s="34"/>
      <c r="W328"/>
      <c r="X328" s="19"/>
      <c r="AA328" s="35" t="str">
        <f>IF(NOT(ISERROR(MATCH("Selvfinansieret",B329,0))),"",IF(NOT(ISERROR(MATCH(B329,{"ABER"},0))),IF(X328=0,"",X328),IF(NOT(ISERROR(MATCH(B329,{"GEBER"},0))),IF(AG343=0,"",AG343),IF(NOT(ISERROR(MATCH(B329,{"FIBER"},0))),IF(Z328=0,"",Z328),""))))</f>
        <v/>
      </c>
      <c r="AF328" s="35"/>
    </row>
    <row r="329" spans="1:36" ht="15">
      <c r="A329" s="1" t="s">
        <v>564</v>
      </c>
      <c r="B329" s="265"/>
      <c r="C329" s="35"/>
      <c r="D329" s="35"/>
      <c r="E329" s="1" t="s">
        <v>97</v>
      </c>
      <c r="F329" s="265" t="str">
        <f>IF(ISBLANK($F$19),"Projektform skal vælges ved hovedansøger",$F$19)</f>
        <v>Samarbejde</v>
      </c>
      <c r="G329" s="35"/>
      <c r="H329" s="43"/>
      <c r="I329" s="44"/>
      <c r="J329" s="35"/>
      <c r="K329" s="35"/>
      <c r="L329" s="35"/>
      <c r="M329" s="35"/>
      <c r="R329" s="11"/>
      <c r="S329" s="16"/>
      <c r="T329" s="19"/>
      <c r="W329"/>
      <c r="X329" s="19"/>
      <c r="Y329" s="20"/>
      <c r="AA329" s="35"/>
      <c r="AF329" s="35"/>
    </row>
    <row r="330" spans="1:36" ht="30">
      <c r="A330" s="1" t="s">
        <v>566</v>
      </c>
      <c r="B330" s="265"/>
      <c r="C330" s="1"/>
      <c r="D330" s="1"/>
      <c r="E330" s="46" t="s">
        <v>148</v>
      </c>
      <c r="F330" s="47" t="str">
        <f>IFERROR(IF(NOT(ISERROR(MATCH(B329,{"ABER"},0))),INDEX(#REF!,MATCH(B330,#REF!,0),MATCH(AA332,#REF!,0)),IF(NOT(ISERROR(MATCH(B329,{"GBER"},0))),INDEX(#REF!,MATCH(B330,#REF!,0),MATCH(AA332,#REF!,0)),IF(NOT(ISERROR(MATCH(B329,{"FIBER"},0))),INDEX(#REF!,MATCH(B330,#REF!,0),MATCH(AA332,#REF!,0)),""))),"")</f>
        <v/>
      </c>
      <c r="G330" s="46" t="s">
        <v>569</v>
      </c>
      <c r="H330" s="59" t="s">
        <v>570</v>
      </c>
      <c r="I330" s="60"/>
      <c r="J330" s="109" t="s">
        <v>151</v>
      </c>
      <c r="K330" s="109"/>
      <c r="L330" s="35"/>
      <c r="M330" s="35"/>
      <c r="R330" s="12"/>
      <c r="S330" s="17"/>
      <c r="T330" s="19"/>
      <c r="W330"/>
      <c r="X330" s="37"/>
      <c r="AB330" s="19"/>
      <c r="AF330" s="35"/>
    </row>
    <row r="331" spans="1:36" ht="15">
      <c r="A331" s="1"/>
      <c r="B331" s="1"/>
      <c r="C331" s="1"/>
      <c r="D331" s="1"/>
      <c r="E331" s="46"/>
      <c r="F331" s="61" t="str">
        <f>IFERROR(IF(NOT(ISERROR(MATCH(B329,{"ABER"},0))),INDEX(#REF!,MATCH(B330,#REF!,0),MATCH(AA332,#REF!,0)),IF(NOT(ISERROR(MATCH(B329,{"GBER"},0))),INDEX(#REF!,MATCH(B330,#REF!,0),MATCH(AA332,#REF!,0)),IF(NOT(ISERROR(MATCH(B329,{"FIBER"},0))),INDEX(#REF!,MATCH(B330,#REF!,0),MATCH(AA332,#REF!,0)),""))),"")</f>
        <v/>
      </c>
      <c r="G331" s="109"/>
      <c r="H331" s="109" t="str">
        <f>IFERROR(IF(E342*(1-F331)-C343&lt;0,F331-((E342*F331+C343)-E342)/E342,""),"")</f>
        <v/>
      </c>
      <c r="I331" s="109" t="str">
        <f>IFERROR(IF(D343&lt;&gt;0,IF(D343=E342,0,IF(C343&gt;0,(F331-D343/E342)-H331,"HA")),IF(E342*(1-F331)-C343&lt;0,((F331-((E342*F331+C343+D343)-E342)/E342)),"")),"")</f>
        <v/>
      </c>
      <c r="J331" s="268" t="e">
        <f>I331-H332</f>
        <v>#VALUE!</v>
      </c>
      <c r="K331" s="109"/>
      <c r="L331" s="35"/>
      <c r="M331" s="35"/>
      <c r="R331" s="12"/>
      <c r="S331" s="17"/>
      <c r="T331" s="19"/>
      <c r="U331" s="6" t="s">
        <v>177</v>
      </c>
      <c r="V331" t="s">
        <v>178</v>
      </c>
      <c r="W331" s="35" t="s">
        <v>179</v>
      </c>
      <c r="X331" s="35" t="s">
        <v>180</v>
      </c>
      <c r="Y331" s="35" t="s">
        <v>181</v>
      </c>
      <c r="AA331" s="7" t="s">
        <v>144</v>
      </c>
      <c r="AB331" s="7" t="s">
        <v>97</v>
      </c>
    </row>
    <row r="332" spans="1:36" ht="15.75" thickBot="1">
      <c r="A332" s="269"/>
      <c r="B332" s="256" t="s">
        <v>547</v>
      </c>
      <c r="C332" s="256" t="s">
        <v>548</v>
      </c>
      <c r="D332" s="256" t="s">
        <v>549</v>
      </c>
      <c r="E332" s="256" t="s">
        <v>550</v>
      </c>
      <c r="F332" s="256" t="s">
        <v>551</v>
      </c>
      <c r="G332" s="35"/>
      <c r="H332" s="268" t="e">
        <f>(F331-D343/E342)</f>
        <v>#VALUE!</v>
      </c>
      <c r="I332" s="109"/>
      <c r="J332" s="35"/>
      <c r="K332" s="109"/>
      <c r="L332" s="35"/>
      <c r="M332" s="35"/>
      <c r="Q332" s="7"/>
      <c r="R332" s="18"/>
      <c r="S332" s="6"/>
      <c r="U332"/>
      <c r="W332" s="35"/>
      <c r="X332" s="35"/>
      <c r="Z332" s="19"/>
      <c r="AA332" s="6" t="str">
        <f>CONCATENATE(F328," - ",AB332)</f>
        <v xml:space="preserve"> - Samarbejde</v>
      </c>
      <c r="AB332" t="str">
        <f>F329</f>
        <v>Samarbejde</v>
      </c>
    </row>
    <row r="333" spans="1:36" ht="15">
      <c r="A333" t="s">
        <v>552</v>
      </c>
      <c r="B333" s="39">
        <f>IFERROR(IF(E333=0,0,Y333),0)</f>
        <v>0</v>
      </c>
      <c r="C333" s="39">
        <f t="shared" ref="C333:C339" si="30">IFERROR(E333-B333,0)</f>
        <v>0</v>
      </c>
      <c r="D333" s="39"/>
      <c r="E333" s="292"/>
      <c r="F333" s="272"/>
      <c r="G333" s="846" t="s">
        <v>572</v>
      </c>
      <c r="H333" s="847"/>
      <c r="I333" s="847"/>
      <c r="J333" s="847"/>
      <c r="K333" s="847"/>
      <c r="L333" s="847"/>
      <c r="M333" s="847"/>
      <c r="N333" s="847"/>
      <c r="O333" s="848"/>
      <c r="Q333" s="9"/>
      <c r="R333" s="15"/>
      <c r="S333" s="6"/>
      <c r="U333" s="6" t="e">
        <f>((F331-((E342*F331+C343)-E342)/E342))*E333</f>
        <v>#VALUE!</v>
      </c>
      <c r="V333" t="e">
        <f>H332*E333</f>
        <v>#VALUE!</v>
      </c>
      <c r="W333">
        <f>IFERROR(IF(E333=0,0,E333*H331),0)</f>
        <v>0</v>
      </c>
      <c r="X333" s="35">
        <f>IF(E333=0,0,E333*F330)</f>
        <v>0</v>
      </c>
      <c r="Y333" s="35">
        <f>IF(NOT(ISERROR(MATCH("Selvfinansieret",B329,0))),0,IF(OR(NOT(ISERROR(MATCH("Ej statsstøtte",B329,0))),NOT(ISERROR(MATCH(B329,AI339:AI341,0)))),E333,IF(AND(D343=0,C343=0),X333,IF(AND(D343&gt;0,C343=0),V333,IF(AND(D343&gt;0,C343&gt;0,V333=0),0,IF(AND(W333&lt;&gt;0,W333&lt;V333),W333,V333))))))</f>
        <v>0</v>
      </c>
      <c r="AA333" s="6"/>
      <c r="AB333" s="6"/>
      <c r="AE333" s="855" t="s">
        <v>573</v>
      </c>
      <c r="AF333" s="855"/>
      <c r="AG333" s="855"/>
    </row>
    <row r="334" spans="1:36" ht="15">
      <c r="A334" t="s">
        <v>553</v>
      </c>
      <c r="B334" s="39">
        <f t="shared" ref="B334:B339" si="31">IFERROR(IF(E334=0,0,Y334),0)</f>
        <v>0</v>
      </c>
      <c r="C334" s="39">
        <f t="shared" si="30"/>
        <v>0</v>
      </c>
      <c r="D334" s="39"/>
      <c r="E334" s="292"/>
      <c r="F334" s="21"/>
      <c r="G334" s="849"/>
      <c r="H334" s="850"/>
      <c r="I334" s="850"/>
      <c r="J334" s="850"/>
      <c r="K334" s="850"/>
      <c r="L334" s="850"/>
      <c r="M334" s="850"/>
      <c r="N334" s="850"/>
      <c r="O334" s="851"/>
      <c r="Q334" s="15"/>
      <c r="R334" s="15"/>
      <c r="S334" s="5"/>
      <c r="U334" s="6" t="e">
        <f>((F331-((E342*F331+C343+D343)-E342)/E342))*E334</f>
        <v>#VALUE!</v>
      </c>
      <c r="V334" t="e">
        <f>H332*E334</f>
        <v>#VALUE!</v>
      </c>
      <c r="W334">
        <f>IFERROR(IF(E334=0,0,E334*H331),0)</f>
        <v>0</v>
      </c>
      <c r="X334" s="35">
        <f>IF(E334=0,0,E334*F330)</f>
        <v>0</v>
      </c>
      <c r="Y334" s="35">
        <f>IF(NOT(ISERROR(MATCH("Selvfinansieret",B330,0))),0,IF(OR(NOT(ISERROR(MATCH("Ej statsstøtte",B330,0))),NOT(ISERROR(MATCH(B330,AI340:AI342,0)))),E334,IF(AND(D343=0,C343=0),X334,IF(AND(D343&gt;0,C343=0),V334,IF(AND(D343&gt;0,C343&gt;0,V334=0),0,IF(AND(W334&lt;&gt;0,W334&lt;V334),W334,V334))))))</f>
        <v>0</v>
      </c>
      <c r="AA334" s="6"/>
      <c r="AB334" s="6"/>
    </row>
    <row r="335" spans="1:36" ht="15">
      <c r="A335" t="s">
        <v>554</v>
      </c>
      <c r="B335" s="39">
        <f t="shared" si="31"/>
        <v>0</v>
      </c>
      <c r="C335" s="39">
        <f t="shared" si="30"/>
        <v>0</v>
      </c>
      <c r="D335" s="39"/>
      <c r="E335" s="292"/>
      <c r="F335" s="21"/>
      <c r="G335" s="849"/>
      <c r="H335" s="850"/>
      <c r="I335" s="850"/>
      <c r="J335" s="850"/>
      <c r="K335" s="850"/>
      <c r="L335" s="850"/>
      <c r="M335" s="850"/>
      <c r="N335" s="850"/>
      <c r="O335" s="851"/>
      <c r="Q335" s="15"/>
      <c r="R335" s="15"/>
      <c r="S335" s="5"/>
      <c r="U335" s="6" t="e">
        <f>((F331-((E342*F331+C343+D343)-E342)/E342))*E335</f>
        <v>#VALUE!</v>
      </c>
      <c r="V335" t="e">
        <f>H332*E335</f>
        <v>#VALUE!</v>
      </c>
      <c r="W335">
        <f>IFERROR(IF(E335=0,0,E335*H331),0)</f>
        <v>0</v>
      </c>
      <c r="X335" s="35">
        <f>IF(E335=0,0,E335*F330)</f>
        <v>0</v>
      </c>
      <c r="Y335" s="35">
        <f>IF(NOT(ISERROR(MATCH("Selvfinansieret",B331,0))),0,IF(OR(NOT(ISERROR(MATCH("Ej statsstøtte",B331,0))),NOT(ISERROR(MATCH(B331,AI341:AI343,0)))),E335,IF(AND(D343=0,C343=0),X335,IF(AND(D343&gt;0,C343=0),V335,IF(AND(D343&gt;0,C343&gt;0,V335=0),0,IF(AND(W335&lt;&gt;0,W335&lt;V335),W335,V335))))))</f>
        <v>0</v>
      </c>
      <c r="AA335" s="6"/>
      <c r="AB335" s="6"/>
      <c r="AD335" s="8" t="s">
        <v>574</v>
      </c>
      <c r="AE335" s="8" t="s">
        <v>575</v>
      </c>
      <c r="AF335" s="8" t="s">
        <v>565</v>
      </c>
      <c r="AG335" s="8" t="s">
        <v>576</v>
      </c>
      <c r="AH335" s="8" t="s">
        <v>98</v>
      </c>
      <c r="AI335" s="8" t="s">
        <v>577</v>
      </c>
      <c r="AJ335" s="8" t="s">
        <v>578</v>
      </c>
    </row>
    <row r="336" spans="1:36" ht="15">
      <c r="A336" t="s">
        <v>555</v>
      </c>
      <c r="B336" s="39">
        <f t="shared" si="31"/>
        <v>0</v>
      </c>
      <c r="C336" s="39">
        <f t="shared" si="30"/>
        <v>0</v>
      </c>
      <c r="D336" s="39"/>
      <c r="E336" s="292"/>
      <c r="F336" s="21"/>
      <c r="G336" s="849"/>
      <c r="H336" s="850"/>
      <c r="I336" s="850"/>
      <c r="J336" s="850"/>
      <c r="K336" s="850"/>
      <c r="L336" s="850"/>
      <c r="M336" s="850"/>
      <c r="N336" s="850"/>
      <c r="O336" s="851"/>
      <c r="P336" s="35"/>
      <c r="Q336" s="15"/>
      <c r="R336" s="15"/>
      <c r="S336" s="5"/>
      <c r="U336" s="6" t="e">
        <f>((F331-((E342*F331+C343+D343)-E342)/E342))*E336</f>
        <v>#VALUE!</v>
      </c>
      <c r="V336" t="e">
        <f>H332*E336</f>
        <v>#VALUE!</v>
      </c>
      <c r="W336">
        <f>IFERROR(IF(E336=0,0,E336*H331),0)</f>
        <v>0</v>
      </c>
      <c r="X336" s="35">
        <f>IF(E336=0,0,E336*F330)</f>
        <v>0</v>
      </c>
      <c r="Y336" s="35">
        <f>IF(NOT(ISERROR(MATCH("Selvfinansieret",B332,0))),0,IF(OR(NOT(ISERROR(MATCH("Ej statsstøtte",B332,0))),NOT(ISERROR(MATCH(B332,AI342:AI344,0)))),E336,IF(AND(D343=0,C343=0),X336,IF(AND(D343&gt;0,C343=0),V336,IF(AND(D343&gt;0,C343&gt;0,V336=0),0,IF(AND(W336&lt;&gt;0,W336&lt;V336),W336,V336))))))</f>
        <v>0</v>
      </c>
      <c r="AA336" t="s">
        <v>101</v>
      </c>
      <c r="AB336" t="s">
        <v>102</v>
      </c>
      <c r="AD336" t="s">
        <v>579</v>
      </c>
      <c r="AE336" t="s">
        <v>579</v>
      </c>
      <c r="AF336" t="s">
        <v>580</v>
      </c>
      <c r="AG336" s="32" t="s">
        <v>581</v>
      </c>
      <c r="AH336" s="35" t="str">
        <f>IF(NOT(ISERROR(MATCH("Selvfinansieret",B329,0))),"",IF(NOT(ISERROR(MATCH(B329,{"ABER"},0))),AE336,IF(NOT(ISERROR(MATCH(B329,{"GBER"},0))),AF336,IF(NOT(ISERROR(MATCH(B329,{"FIBER"},0))),AG336,IF(NOT(ISERROR(MATCH(B329,{"Ej statsstøtte"},0))),AD336,"")))))</f>
        <v/>
      </c>
      <c r="AI336" s="33" t="s">
        <v>575</v>
      </c>
    </row>
    <row r="337" spans="1:35" ht="15">
      <c r="A337" t="s">
        <v>556</v>
      </c>
      <c r="B337" s="39">
        <f t="shared" si="31"/>
        <v>0</v>
      </c>
      <c r="C337" s="39">
        <f t="shared" si="30"/>
        <v>0</v>
      </c>
      <c r="D337" s="39"/>
      <c r="E337" s="292"/>
      <c r="F337" s="21"/>
      <c r="G337" s="849"/>
      <c r="H337" s="850"/>
      <c r="I337" s="850"/>
      <c r="J337" s="850"/>
      <c r="K337" s="850"/>
      <c r="L337" s="850"/>
      <c r="M337" s="850"/>
      <c r="N337" s="850"/>
      <c r="O337" s="851"/>
      <c r="P337" s="35"/>
      <c r="Q337" s="15"/>
      <c r="R337" s="15"/>
      <c r="S337" s="5"/>
      <c r="U337" s="6" t="e">
        <f>((F331-((E342*F331+C343+D343)-E342)/E342))*E337</f>
        <v>#VALUE!</v>
      </c>
      <c r="V337" t="e">
        <f>H332*E337</f>
        <v>#VALUE!</v>
      </c>
      <c r="W337">
        <f>IFERROR(IF(E337=0,0,E337*H331),0)</f>
        <v>0</v>
      </c>
      <c r="X337" s="35">
        <f>IF(E337=0,0,E337*F330)</f>
        <v>0</v>
      </c>
      <c r="Y337" s="35">
        <f>IF(NOT(ISERROR(MATCH("Selvfinansieret",B333,0))),0,IF(OR(NOT(ISERROR(MATCH("Ej statsstøtte",B333,0))),NOT(ISERROR(MATCH(B333,AI343:AI345,0)))),E337,IF(AND(D343=0,C343=0),X337,IF(AND(D343&gt;0,C343=0),V337,IF(AND(D343&gt;0,C343&gt;0,V337=0),0,IF(AND(W337&lt;&gt;0,W337&lt;V337),W337,V337))))))</f>
        <v>0</v>
      </c>
      <c r="AA337" t="s">
        <v>105</v>
      </c>
      <c r="AB337" t="s">
        <v>106</v>
      </c>
      <c r="AD337" t="s">
        <v>582</v>
      </c>
      <c r="AE337" t="s">
        <v>582</v>
      </c>
      <c r="AF337" t="s">
        <v>583</v>
      </c>
      <c r="AG337" s="32" t="s">
        <v>584</v>
      </c>
      <c r="AH337" s="35" t="str">
        <f>IF(NOT(ISERROR(MATCH("Selvfinansieret",B329,0))),"",IF(NOT(ISERROR(MATCH(B329,{"ABER"},0))),AE337,IF(NOT(ISERROR(MATCH(B329,{"GBER"},0))),AF337,IF(NOT(ISERROR(MATCH(B329,{"FIBER"},0))),AG337,IF(NOT(ISERROR(MATCH(B329,{"Ej statsstøtte"},0))),AD337,"")))))</f>
        <v/>
      </c>
      <c r="AI337" s="34" t="s">
        <v>565</v>
      </c>
    </row>
    <row r="338" spans="1:35" ht="14.25" customHeight="1">
      <c r="A338" t="s">
        <v>557</v>
      </c>
      <c r="B338" s="39">
        <f t="shared" si="31"/>
        <v>0</v>
      </c>
      <c r="C338" s="39">
        <f t="shared" si="30"/>
        <v>0</v>
      </c>
      <c r="D338" s="39"/>
      <c r="E338" s="292"/>
      <c r="F338" s="21"/>
      <c r="G338" s="849"/>
      <c r="H338" s="850"/>
      <c r="I338" s="850"/>
      <c r="J338" s="850"/>
      <c r="K338" s="850"/>
      <c r="L338" s="850"/>
      <c r="M338" s="850"/>
      <c r="N338" s="850"/>
      <c r="O338" s="851"/>
      <c r="Q338" s="15"/>
      <c r="R338" s="15"/>
      <c r="S338" s="5"/>
      <c r="U338" s="6" t="e">
        <f>((F331-((E342*F331+C343+D343)-E342)/E342))*E338</f>
        <v>#VALUE!</v>
      </c>
      <c r="V338" t="e">
        <f>H332*E338</f>
        <v>#VALUE!</v>
      </c>
      <c r="W338">
        <f>IFERROR(IF(E338=0,0,E338*H331),0)</f>
        <v>0</v>
      </c>
      <c r="X338" s="35">
        <f>IF(E338=0,0,E338*F330)</f>
        <v>0</v>
      </c>
      <c r="Y338" s="35">
        <f>IF(NOT(ISERROR(MATCH("Selvfinansieret",B334,0))),0,IF(OR(NOT(ISERROR(MATCH("Ej statsstøtte",B334,0))),NOT(ISERROR(MATCH(B334,AI344:AI346,0)))),E338,IF(AND(D343=0,C343=0),X338,IF(AND(D343&gt;0,C343=0),V338,IF(AND(D343&gt;0,C343&gt;0,V338=0),0,IF(AND(W338&lt;&gt;0,W338&lt;V338),W338,V338))))))</f>
        <v>0</v>
      </c>
      <c r="Z338" s="35"/>
      <c r="AA338" t="s">
        <v>585</v>
      </c>
      <c r="AD338" t="s">
        <v>584</v>
      </c>
      <c r="AE338" t="s">
        <v>584</v>
      </c>
      <c r="AF338" t="s">
        <v>567</v>
      </c>
      <c r="AG338" s="55" t="s">
        <v>586</v>
      </c>
      <c r="AH338" s="35" t="str">
        <f>IF(NOT(ISERROR(MATCH("Selvfinansieret",B329,0))),"",IF(NOT(ISERROR(MATCH(B329,{"ABER"},0))),AE338,IF(NOT(ISERROR(MATCH(B329,{"GBER"},0))),AF338,IF(NOT(ISERROR(MATCH(B329,{"FIBER"},0))),AG338,IF(NOT(ISERROR(MATCH(B329,{"Ej statsstøtte"},0))),AD338,"")))))</f>
        <v/>
      </c>
      <c r="AI338" s="34" t="s">
        <v>576</v>
      </c>
    </row>
    <row r="339" spans="1:35" ht="15.75" thickBot="1">
      <c r="A339" s="240" t="s">
        <v>57</v>
      </c>
      <c r="B339" s="39">
        <f t="shared" si="31"/>
        <v>0</v>
      </c>
      <c r="C339" s="39">
        <f t="shared" si="30"/>
        <v>0</v>
      </c>
      <c r="D339" s="39"/>
      <c r="E339" s="293"/>
      <c r="F339" s="21"/>
      <c r="G339" s="849"/>
      <c r="H339" s="850"/>
      <c r="I339" s="850"/>
      <c r="J339" s="850"/>
      <c r="K339" s="850"/>
      <c r="L339" s="850"/>
      <c r="M339" s="850"/>
      <c r="N339" s="850"/>
      <c r="O339" s="851"/>
      <c r="Q339" s="15"/>
      <c r="R339" s="15"/>
      <c r="S339" s="5"/>
      <c r="U339" s="6" t="e">
        <f>((F331-((E342*F331+C343+D343)-E342)/E342))*E339</f>
        <v>#VALUE!</v>
      </c>
      <c r="V339" t="e">
        <f>H332*E339</f>
        <v>#VALUE!</v>
      </c>
      <c r="W339">
        <f>IFERROR(IF(E339=0,0,E339*H331),0)</f>
        <v>0</v>
      </c>
      <c r="X339" s="35">
        <f>IF(E339=0,0,E339*F330)</f>
        <v>0</v>
      </c>
      <c r="Y339" s="35">
        <f>IF(NOT(ISERROR(MATCH("Selvfinansieret",B335,0))),0,IF(OR(NOT(ISERROR(MATCH("Ej statsstøtte",B335,0))),NOT(ISERROR(MATCH(B335,AI345:AI347,0)))),E339,IF(AND(D343=0,C343=0),X339,IF(AND(D343&gt;0,C343=0),V339,IF(AND(D343&gt;0,C343&gt;0,V339=0),0,IF(AND(W339&lt;&gt;0,W339&lt;V339),W339,V339))))))</f>
        <v>0</v>
      </c>
      <c r="Z339" s="35"/>
      <c r="AA339" t="s">
        <v>587</v>
      </c>
      <c r="AD339" t="s">
        <v>588</v>
      </c>
      <c r="AE339" t="s">
        <v>588</v>
      </c>
      <c r="AF339" t="s">
        <v>589</v>
      </c>
      <c r="AG339" s="20" t="str">
        <f>""</f>
        <v/>
      </c>
      <c r="AH339" s="35" t="str">
        <f>IF(NOT(ISERROR(MATCH("Selvfinansieret",B329,0))),"",IF(NOT(ISERROR(MATCH(B329,{"ABER"},0))),AE339,IF(NOT(ISERROR(MATCH(B329,{"GBER"},0))),AF339,IF(NOT(ISERROR(MATCH(B329,{"FIBER"},0))),AG339,IF(NOT(ISERROR(MATCH(B329,{"Ej statsstøtte"},0))),AD339,"")))))</f>
        <v/>
      </c>
      <c r="AI339" s="19" t="s">
        <v>590</v>
      </c>
    </row>
    <row r="340" spans="1:35" ht="15">
      <c r="A340" s="142" t="s">
        <v>558</v>
      </c>
      <c r="B340" s="40">
        <f>SUM(B333+B334+B335+B336-B337-B338+B339)</f>
        <v>0</v>
      </c>
      <c r="C340" s="40">
        <f>SUM(C333+C334+C335+C336-C337-C338+C339)</f>
        <v>0</v>
      </c>
      <c r="D340" s="40"/>
      <c r="E340" s="40">
        <f>SUM(B340:C340)</f>
        <v>0</v>
      </c>
      <c r="F340" s="23"/>
      <c r="G340" s="849"/>
      <c r="H340" s="850"/>
      <c r="I340" s="850"/>
      <c r="J340" s="850"/>
      <c r="K340" s="850"/>
      <c r="L340" s="850"/>
      <c r="M340" s="850"/>
      <c r="N340" s="850"/>
      <c r="O340" s="851"/>
      <c r="P340" s="8"/>
      <c r="R340"/>
      <c r="S340"/>
      <c r="T340"/>
      <c r="U340" s="6" t="e">
        <f>((F331-((E342*F331+C343+D343)-E342)/E342))*E340</f>
        <v>#VALUE!</v>
      </c>
      <c r="V340" t="e">
        <f>H332*E340</f>
        <v>#VALUE!</v>
      </c>
      <c r="W340">
        <f>IFERROR(IF(E340=0,0,E340*H331),0)</f>
        <v>0</v>
      </c>
      <c r="X340" s="35">
        <f>IF(E340=0,0,E340*F330)</f>
        <v>0</v>
      </c>
      <c r="Y340" s="35">
        <f>IF(NOT(ISERROR(MATCH("Selvfinansieret",B336,0))),0,IF(OR(NOT(ISERROR(MATCH("Ej statsstøtte",B336,0))),NOT(ISERROR(MATCH(B336,AI346:AI348,0)))),E340,IF(AND(D343=0,C343=0),X340,IF(AND(D343&gt;0,C343=0),V340,IF(AND(D343&gt;0,C343&gt;0,V340=0),0,IF(AND(W340&lt;&gt;0,W340&lt;V340),W340,V340))))))</f>
        <v>0</v>
      </c>
      <c r="Z340" s="35"/>
      <c r="AA340" t="s">
        <v>591</v>
      </c>
      <c r="AD340" t="s">
        <v>592</v>
      </c>
      <c r="AE340" t="s">
        <v>593</v>
      </c>
      <c r="AF340" t="s">
        <v>594</v>
      </c>
      <c r="AG340" s="20" t="str">
        <f>""</f>
        <v/>
      </c>
      <c r="AH340" s="35" t="str">
        <f>IF(NOT(ISERROR(MATCH("Selvfinansieret",B329,0))),"",IF(NOT(ISERROR(MATCH(B329,{"ABER"},0))),AE340,IF(NOT(ISERROR(MATCH(B329,{"GBER"},0))),AF340,IF(NOT(ISERROR(MATCH(B329,{"FIBER"},0))),AG340,IF(NOT(ISERROR(MATCH(B329,{"Ej statsstøtte"},0))),AD340,"")))))</f>
        <v/>
      </c>
      <c r="AI340" s="19" t="s">
        <v>595</v>
      </c>
    </row>
    <row r="341" spans="1:35" ht="15.75" thickBot="1">
      <c r="A341" s="274" t="s">
        <v>121</v>
      </c>
      <c r="B341" s="41">
        <f>IFERROR(IF(E341=0,0,Y341),0)</f>
        <v>0</v>
      </c>
      <c r="C341" s="39">
        <f>IFERROR(E341-B341,0)</f>
        <v>0</v>
      </c>
      <c r="D341" s="39"/>
      <c r="E341" s="293"/>
      <c r="F341" s="22"/>
      <c r="G341" s="849"/>
      <c r="H341" s="850"/>
      <c r="I341" s="850"/>
      <c r="J341" s="850"/>
      <c r="K341" s="850"/>
      <c r="L341" s="850"/>
      <c r="M341" s="850"/>
      <c r="N341" s="850"/>
      <c r="O341" s="851"/>
      <c r="R341"/>
      <c r="S341"/>
      <c r="T341"/>
      <c r="U341" s="6" t="e">
        <f>((F331-((E342*F331+C343+D343)-E342)/E342))*E341</f>
        <v>#VALUE!</v>
      </c>
      <c r="V341" t="e">
        <f>H332*E341</f>
        <v>#VALUE!</v>
      </c>
      <c r="W341">
        <f>IFERROR(IF(E341=0,0,E341*H331),0)</f>
        <v>0</v>
      </c>
      <c r="X341" s="35">
        <f>IF(E341=0,0,E341*F330)</f>
        <v>0</v>
      </c>
      <c r="Y341" s="35">
        <f>IF(NOT(ISERROR(MATCH("Selvfinansieret",B337,0))),0,IF(OR(NOT(ISERROR(MATCH("Ej statsstøtte",B337,0))),NOT(ISERROR(MATCH(B337,AI347:AI349,0)))),E341,IF(AND(D343=0,C343=0),X341,IF(AND(D343&gt;0,C343=0),V341,IF(AND(D343&gt;0,C343&gt;0,V341=0),0,IF(AND(W341&lt;&gt;0,W341&lt;V341),W341,V341))))))</f>
        <v>0</v>
      </c>
      <c r="Z341" s="35"/>
      <c r="AA341" s="6"/>
      <c r="AB341" s="6"/>
      <c r="AD341" t="s">
        <v>593</v>
      </c>
      <c r="AE341" t="s">
        <v>596</v>
      </c>
      <c r="AF341" t="s">
        <v>592</v>
      </c>
      <c r="AG341" s="20" t="str">
        <f>""</f>
        <v/>
      </c>
      <c r="AH341" s="35" t="str">
        <f>IF(NOT(ISERROR(MATCH("Selvfinansieret",B329,0))),"",IF(NOT(ISERROR(MATCH(B329,{"ABER"},0))),AE341,IF(NOT(ISERROR(MATCH(B329,{"GBER"},0))),AF341,IF(NOT(ISERROR(MATCH(B329,{"FIBER"},0))),AG341,IF(NOT(ISERROR(MATCH(B329,{"Ej statsstøtte"},0))),AD341,"")))))</f>
        <v/>
      </c>
      <c r="AI341" s="19" t="s">
        <v>597</v>
      </c>
    </row>
    <row r="342" spans="1:35" ht="15.75" thickBot="1">
      <c r="A342" s="275" t="s">
        <v>550</v>
      </c>
      <c r="B342" s="58">
        <f>IF(B340+B341&lt;=0,0,B340+B341)</f>
        <v>0</v>
      </c>
      <c r="C342" s="58">
        <f>IF(C340+C341-C343&lt;=0,0,C340+C341-C343)</f>
        <v>0</v>
      </c>
      <c r="D342" s="42"/>
      <c r="E342" s="276">
        <f>SUM(E333+E334+E335+E336-E337-E338+E339)+E341</f>
        <v>0</v>
      </c>
      <c r="F342" s="105"/>
      <c r="G342" s="852"/>
      <c r="H342" s="853"/>
      <c r="I342" s="853"/>
      <c r="J342" s="853"/>
      <c r="K342" s="853"/>
      <c r="L342" s="853"/>
      <c r="M342" s="853"/>
      <c r="N342" s="853"/>
      <c r="O342" s="854"/>
      <c r="P342" s="8"/>
      <c r="R342"/>
      <c r="S342"/>
      <c r="T342"/>
      <c r="U342" s="6" t="e">
        <f>((F331-((E342*F331+C343+D343)-E342)/E342))*E342</f>
        <v>#VALUE!</v>
      </c>
      <c r="V342" t="e">
        <f>H332*E342</f>
        <v>#VALUE!</v>
      </c>
      <c r="W342">
        <f>IFERROR(IF(E342=0,0,E342*H331),0)</f>
        <v>0</v>
      </c>
      <c r="Y342" s="35">
        <f>IF(NOT(ISERROR(MATCH("Selvfinansieret",B338,0))),0,IF(OR(NOT(ISERROR(MATCH("Ej statsstøtte",B338,0))),NOT(ISERROR(MATCH(B338,AI348:AI350,0)))),E342,IF(AND(D343=0,C343=0),X342,IF(AND(D343&gt;0,C343=0),V342,IF(AND(D343&gt;0,C343&gt;0,V342=0),0,IF(AND(W342&lt;&gt;0,W342&lt;V342),W342,V342))))))</f>
        <v>0</v>
      </c>
      <c r="Z342" s="35"/>
      <c r="AA342" s="33"/>
      <c r="AB342" s="33"/>
      <c r="AD342" t="s">
        <v>596</v>
      </c>
      <c r="AE342" s="20" t="str">
        <f>""</f>
        <v/>
      </c>
      <c r="AF342" t="s">
        <v>584</v>
      </c>
      <c r="AG342" s="20" t="str">
        <f>""</f>
        <v/>
      </c>
      <c r="AH342" s="35" t="str">
        <f>IF(NOT(ISERROR(MATCH("Selvfinansieret",B329,0))),"",IF(NOT(ISERROR(MATCH(B329,{"ABER"},0))),AE342,IF(NOT(ISERROR(MATCH(B329,{"GBER"},0))),AF342,IF(NOT(ISERROR(MATCH(B329,{"FIBER"},0))),AG342,IF(NOT(ISERROR(MATCH(B329,{"Ej statsstøtte"},0))),AD342,"")))))</f>
        <v/>
      </c>
      <c r="AI342" s="6" t="s">
        <v>598</v>
      </c>
    </row>
    <row r="343" spans="1:35" ht="15">
      <c r="A343" s="277" t="s">
        <v>559</v>
      </c>
      <c r="B343" s="280">
        <f>B342</f>
        <v>0</v>
      </c>
      <c r="C343" s="279"/>
      <c r="D343" s="279"/>
      <c r="E343" s="280">
        <f>SUM(B333+B334+B335+B336-B337-B338+B339)</f>
        <v>0</v>
      </c>
      <c r="F343" s="38"/>
      <c r="P343" s="8"/>
      <c r="R343"/>
      <c r="S343"/>
      <c r="T343"/>
      <c r="U343"/>
      <c r="W343"/>
      <c r="Y343" s="35"/>
      <c r="Z343" s="35"/>
      <c r="AA343" s="15"/>
      <c r="AB343" s="34"/>
      <c r="AC343" s="6"/>
      <c r="AD343" t="s">
        <v>581</v>
      </c>
      <c r="AE343" t="str">
        <f>""</f>
        <v/>
      </c>
      <c r="AF343" s="20" t="s">
        <v>599</v>
      </c>
      <c r="AG343" s="20" t="str">
        <f>""</f>
        <v/>
      </c>
      <c r="AH343" s="35" t="str">
        <f>IF(NOT(ISERROR(MATCH("Selvfinansieret",B329,0))),"",IF(NOT(ISERROR(MATCH(B329,{"ABER"},0))),AE343,IF(NOT(ISERROR(MATCH(B329,{"GBER"},0))),AF343,IF(NOT(ISERROR(MATCH(B329,{"FIBER"},0))),AG343,IF(NOT(ISERROR(MATCH(B329,{"Ej statsstøtte"},0))),AD343,"")))))</f>
        <v/>
      </c>
      <c r="AI343" t="s">
        <v>600</v>
      </c>
    </row>
    <row r="344" spans="1:35" ht="15">
      <c r="A344" s="281"/>
      <c r="B344" s="282"/>
      <c r="C344" s="282"/>
      <c r="D344" s="282"/>
      <c r="E344" s="283"/>
      <c r="F344" s="30"/>
      <c r="P344" s="8"/>
      <c r="R344"/>
      <c r="S344"/>
      <c r="T344"/>
      <c r="U344"/>
      <c r="W344"/>
      <c r="Y344" s="35"/>
      <c r="Z344" s="35"/>
      <c r="AA344" s="35"/>
      <c r="AD344" t="s">
        <v>586</v>
      </c>
      <c r="AE344" t="str">
        <f>""</f>
        <v/>
      </c>
      <c r="AF344" t="str">
        <f>""</f>
        <v/>
      </c>
      <c r="AG344" s="20" t="str">
        <f>""</f>
        <v/>
      </c>
      <c r="AH344" s="35" t="str">
        <f>IF(NOT(ISERROR(MATCH("Selvfinansieret",B329,0))),"",IF(NOT(ISERROR(MATCH(B329,{"ABER"},0))),AE344,IF(NOT(ISERROR(MATCH(B329,{"GBER"},0))),AF344,IF(NOT(ISERROR(MATCH(B329,{"FIBER"},0))),AG344,IF(NOT(ISERROR(MATCH(B329,{"Ej statsstøtte"},0))),AD344,"")))))</f>
        <v/>
      </c>
    </row>
    <row r="345" spans="1:35" ht="15">
      <c r="A345" s="284"/>
      <c r="B345" s="285"/>
      <c r="C345" s="285"/>
      <c r="D345" s="285"/>
      <c r="E345" s="286" t="s">
        <v>601</v>
      </c>
      <c r="F345" s="287" t="str">
        <f>F330</f>
        <v/>
      </c>
      <c r="G345" s="30"/>
      <c r="Q345" s="8"/>
      <c r="R345"/>
      <c r="S345"/>
      <c r="T345"/>
      <c r="U345"/>
      <c r="W345"/>
      <c r="Z345" s="35"/>
    </row>
    <row r="346" spans="1:35" ht="30">
      <c r="A346" s="284"/>
      <c r="B346" s="285"/>
      <c r="C346" s="285"/>
      <c r="D346" s="285"/>
      <c r="E346" s="288" t="s">
        <v>602</v>
      </c>
      <c r="F346" s="287" t="str">
        <f>IFERROR(B342/E342,"")</f>
        <v/>
      </c>
      <c r="G346" s="30"/>
      <c r="Q346" s="8"/>
      <c r="R346"/>
      <c r="S346"/>
      <c r="T346"/>
      <c r="U346"/>
      <c r="W346"/>
      <c r="Z346" s="35"/>
    </row>
    <row r="347" spans="1:35" ht="15">
      <c r="A347" s="2"/>
      <c r="B347" s="3"/>
      <c r="C347" s="3"/>
      <c r="D347" s="3"/>
      <c r="E347" s="4" t="s">
        <v>603</v>
      </c>
      <c r="F347" s="24">
        <f>IF(NOT(ISERROR(MATCH("Ej statsstøtte",B329,0))),0,IFERROR(E341/E340,0))</f>
        <v>0</v>
      </c>
      <c r="G347" s="289"/>
      <c r="R347"/>
      <c r="S347"/>
      <c r="T347"/>
      <c r="U347"/>
      <c r="W347"/>
    </row>
    <row r="348" spans="1:35" ht="15">
      <c r="A348" s="13" t="s">
        <v>604</v>
      </c>
      <c r="B348" s="14">
        <f>IFERROR(E342/$E$15,0)</f>
        <v>0</v>
      </c>
      <c r="C348" s="3"/>
      <c r="D348" s="3"/>
      <c r="E348" s="8" t="s">
        <v>605</v>
      </c>
      <c r="F348" s="24">
        <f>IFERROR(E341/E333,0)</f>
        <v>0</v>
      </c>
      <c r="R348"/>
      <c r="S348"/>
      <c r="T348"/>
      <c r="U348"/>
      <c r="W348"/>
    </row>
    <row r="349" spans="1:35" ht="15">
      <c r="A349" s="290"/>
      <c r="B349" s="291"/>
      <c r="E349" s="8"/>
      <c r="R349"/>
      <c r="S349"/>
      <c r="T349"/>
      <c r="U349"/>
      <c r="W349"/>
    </row>
    <row r="350" spans="1:35" ht="15">
      <c r="A350" s="1" t="s">
        <v>560</v>
      </c>
      <c r="B350" s="72"/>
      <c r="C350" s="35" t="s">
        <v>164</v>
      </c>
      <c r="D350" s="35"/>
      <c r="E350" s="1" t="s">
        <v>563</v>
      </c>
      <c r="F350" s="264"/>
      <c r="G350" s="35"/>
      <c r="H350" s="43"/>
      <c r="I350" s="44"/>
      <c r="J350" s="35"/>
      <c r="K350" s="35"/>
      <c r="L350" s="35"/>
      <c r="M350" s="35"/>
      <c r="R350" s="11"/>
      <c r="S350" s="16"/>
      <c r="T350" s="34"/>
      <c r="W350"/>
      <c r="X350" s="19"/>
      <c r="AA350" s="35" t="str">
        <f>IF(NOT(ISERROR(MATCH("Selvfinansieret",B351,0))),"",IF(NOT(ISERROR(MATCH(B351,{"ABER"},0))),IF(X350=0,"",X350),IF(NOT(ISERROR(MATCH(B351,{"GEBER"},0))),IF(AG365=0,"",AG365),IF(NOT(ISERROR(MATCH(B351,{"FIBER"},0))),IF(Z350=0,"",Z350),""))))</f>
        <v/>
      </c>
      <c r="AF350" s="35"/>
    </row>
    <row r="351" spans="1:35" ht="15">
      <c r="A351" s="1" t="s">
        <v>564</v>
      </c>
      <c r="B351" s="265"/>
      <c r="C351" s="35"/>
      <c r="D351" s="35"/>
      <c r="E351" s="1" t="s">
        <v>97</v>
      </c>
      <c r="F351" s="265" t="str">
        <f>IF(ISBLANK($F$19),"Projektform skal vælges ved hovedansøger",$F$19)</f>
        <v>Samarbejde</v>
      </c>
      <c r="G351" s="35"/>
      <c r="H351" s="43"/>
      <c r="I351" s="44"/>
      <c r="J351" s="35"/>
      <c r="K351" s="35"/>
      <c r="L351" s="35"/>
      <c r="M351" s="35"/>
      <c r="R351" s="11"/>
      <c r="S351" s="16"/>
      <c r="T351" s="19"/>
      <c r="W351"/>
      <c r="X351" s="19"/>
      <c r="Y351" s="20"/>
      <c r="AA351" s="35"/>
      <c r="AF351" s="35"/>
    </row>
    <row r="352" spans="1:35" ht="30">
      <c r="A352" s="1" t="s">
        <v>566</v>
      </c>
      <c r="B352" s="265"/>
      <c r="C352" s="1"/>
      <c r="D352" s="1"/>
      <c r="E352" s="46" t="s">
        <v>148</v>
      </c>
      <c r="F352" s="47" t="str">
        <f>IFERROR(IF(NOT(ISERROR(MATCH(B351,{"ABER"},0))),INDEX(#REF!,MATCH(B352,#REF!,0),MATCH(AA354,#REF!,0)),IF(NOT(ISERROR(MATCH(B351,{"GBER"},0))),INDEX(#REF!,MATCH(B352,#REF!,0),MATCH(AA354,#REF!,0)),IF(NOT(ISERROR(MATCH(B351,{"FIBER"},0))),INDEX(#REF!,MATCH(B352,#REF!,0),MATCH(AA354,#REF!,0)),""))),"")</f>
        <v/>
      </c>
      <c r="G352" s="46" t="s">
        <v>569</v>
      </c>
      <c r="H352" s="59" t="s">
        <v>570</v>
      </c>
      <c r="I352" s="60"/>
      <c r="J352" s="109" t="s">
        <v>151</v>
      </c>
      <c r="K352" s="109"/>
      <c r="L352" s="35"/>
      <c r="M352" s="35"/>
      <c r="R352" s="12"/>
      <c r="S352" s="17"/>
      <c r="T352" s="19"/>
      <c r="W352"/>
      <c r="X352" s="37"/>
      <c r="AB352" s="19"/>
      <c r="AF352" s="35"/>
    </row>
    <row r="353" spans="1:36" ht="15">
      <c r="A353" s="1"/>
      <c r="B353" s="1"/>
      <c r="C353" s="1"/>
      <c r="D353" s="1"/>
      <c r="E353" s="46"/>
      <c r="F353" s="61" t="str">
        <f>IFERROR(IF(NOT(ISERROR(MATCH(B351,{"ABER"},0))),INDEX(#REF!,MATCH(B352,#REF!,0),MATCH(AA354,#REF!,0)),IF(NOT(ISERROR(MATCH(B351,{"GBER"},0))),INDEX(#REF!,MATCH(B352,#REF!,0),MATCH(AA354,#REF!,0)),IF(NOT(ISERROR(MATCH(B351,{"FIBER"},0))),INDEX(#REF!,MATCH(B352,#REF!,0),MATCH(AA354,#REF!,0)),""))),"")</f>
        <v/>
      </c>
      <c r="G353" s="109"/>
      <c r="H353" s="109" t="str">
        <f>IFERROR(IF(E364*(1-F353)-C365&lt;0,F353-((E364*F353+C365)-E364)/E364,""),"")</f>
        <v/>
      </c>
      <c r="I353" s="109" t="str">
        <f>IFERROR(IF(D365&lt;&gt;0,IF(D365=E364,0,IF(C365&gt;0,(F353-D365/E364)-H353,"HA")),IF(E364*(1-F353)-C365&lt;0,((F353-((E364*F353+C365+D365)-E364)/E364)),"")),"")</f>
        <v/>
      </c>
      <c r="J353" s="268" t="e">
        <f>I353-H354</f>
        <v>#VALUE!</v>
      </c>
      <c r="K353" s="109"/>
      <c r="L353" s="35"/>
      <c r="M353" s="35"/>
      <c r="R353" s="12"/>
      <c r="S353" s="17"/>
      <c r="T353" s="19"/>
      <c r="U353" s="6" t="s">
        <v>177</v>
      </c>
      <c r="V353" t="s">
        <v>178</v>
      </c>
      <c r="W353" s="35" t="s">
        <v>179</v>
      </c>
      <c r="X353" s="35" t="s">
        <v>180</v>
      </c>
      <c r="Y353" s="35" t="s">
        <v>181</v>
      </c>
      <c r="AA353" s="7" t="s">
        <v>144</v>
      </c>
      <c r="AB353" s="7" t="s">
        <v>97</v>
      </c>
    </row>
    <row r="354" spans="1:36" ht="15.75" thickBot="1">
      <c r="A354" s="269"/>
      <c r="B354" s="256" t="s">
        <v>547</v>
      </c>
      <c r="C354" s="256" t="s">
        <v>548</v>
      </c>
      <c r="D354" s="256" t="s">
        <v>549</v>
      </c>
      <c r="E354" s="256" t="s">
        <v>550</v>
      </c>
      <c r="F354" s="256" t="s">
        <v>551</v>
      </c>
      <c r="G354" s="35"/>
      <c r="H354" s="268" t="e">
        <f>(F353-D365/E364)</f>
        <v>#VALUE!</v>
      </c>
      <c r="I354" s="109"/>
      <c r="J354" s="35"/>
      <c r="K354" s="109"/>
      <c r="L354" s="35"/>
      <c r="M354" s="35"/>
      <c r="Q354" s="7"/>
      <c r="R354" s="18"/>
      <c r="S354" s="6"/>
      <c r="U354"/>
      <c r="W354" s="35"/>
      <c r="X354" s="35"/>
      <c r="Z354" s="19"/>
      <c r="AA354" s="6" t="str">
        <f>CONCATENATE(F350," - ",AB354)</f>
        <v xml:space="preserve"> - Samarbejde</v>
      </c>
      <c r="AB354" t="str">
        <f>F351</f>
        <v>Samarbejde</v>
      </c>
    </row>
    <row r="355" spans="1:36" ht="15">
      <c r="A355" t="s">
        <v>552</v>
      </c>
      <c r="B355" s="39">
        <f>IFERROR(IF(E355=0,0,Y355),0)</f>
        <v>0</v>
      </c>
      <c r="C355" s="39">
        <f t="shared" ref="C355:C361" si="32">IFERROR(E355-B355,0)</f>
        <v>0</v>
      </c>
      <c r="D355" s="39"/>
      <c r="E355" s="292"/>
      <c r="F355" s="272"/>
      <c r="G355" s="846" t="s">
        <v>572</v>
      </c>
      <c r="H355" s="847"/>
      <c r="I355" s="847"/>
      <c r="J355" s="847"/>
      <c r="K355" s="847"/>
      <c r="L355" s="847"/>
      <c r="M355" s="847"/>
      <c r="N355" s="847"/>
      <c r="O355" s="848"/>
      <c r="Q355" s="9"/>
      <c r="R355" s="15"/>
      <c r="S355" s="6"/>
      <c r="U355" s="6" t="e">
        <f>((F353-((E364*F353+C365)-E364)/E364))*E355</f>
        <v>#VALUE!</v>
      </c>
      <c r="V355" t="e">
        <f>H354*E355</f>
        <v>#VALUE!</v>
      </c>
      <c r="W355">
        <f>IFERROR(IF(E355=0,0,E355*H353),0)</f>
        <v>0</v>
      </c>
      <c r="X355" s="35">
        <f>IF(E355=0,0,E355*F352)</f>
        <v>0</v>
      </c>
      <c r="Y355" s="35">
        <f>IF(NOT(ISERROR(MATCH("Selvfinansieret",B351,0))),0,IF(OR(NOT(ISERROR(MATCH("Ej statsstøtte",B351,0))),NOT(ISERROR(MATCH(B351,AI361:AI363,0)))),E355,IF(AND(D365=0,C365=0),X355,IF(AND(D365&gt;0,C365=0),V355,IF(AND(D365&gt;0,C365&gt;0,V355=0),0,IF(AND(W355&lt;&gt;0,W355&lt;V355),W355,V355))))))</f>
        <v>0</v>
      </c>
      <c r="AA355" s="6"/>
      <c r="AB355" s="6"/>
      <c r="AE355" s="855" t="s">
        <v>573</v>
      </c>
      <c r="AF355" s="855"/>
      <c r="AG355" s="855"/>
    </row>
    <row r="356" spans="1:36" ht="15">
      <c r="A356" t="s">
        <v>553</v>
      </c>
      <c r="B356" s="39">
        <f t="shared" ref="B356:B361" si="33">IFERROR(IF(E356=0,0,Y356),0)</f>
        <v>0</v>
      </c>
      <c r="C356" s="39">
        <f t="shared" si="32"/>
        <v>0</v>
      </c>
      <c r="D356" s="39"/>
      <c r="E356" s="292"/>
      <c r="F356" s="21"/>
      <c r="G356" s="849"/>
      <c r="H356" s="850"/>
      <c r="I356" s="850"/>
      <c r="J356" s="850"/>
      <c r="K356" s="850"/>
      <c r="L356" s="850"/>
      <c r="M356" s="850"/>
      <c r="N356" s="850"/>
      <c r="O356" s="851"/>
      <c r="Q356" s="15"/>
      <c r="R356" s="15"/>
      <c r="S356" s="5"/>
      <c r="U356" s="6" t="e">
        <f>((F353-((E364*F353+C365+D365)-E364)/E364))*E356</f>
        <v>#VALUE!</v>
      </c>
      <c r="V356" t="e">
        <f>H354*E356</f>
        <v>#VALUE!</v>
      </c>
      <c r="W356">
        <f>IFERROR(IF(E356=0,0,E356*H353),0)</f>
        <v>0</v>
      </c>
      <c r="X356" s="35">
        <f>IF(E356=0,0,E356*F352)</f>
        <v>0</v>
      </c>
      <c r="Y356" s="35">
        <f>IF(NOT(ISERROR(MATCH("Selvfinansieret",B352,0))),0,IF(OR(NOT(ISERROR(MATCH("Ej statsstøtte",B352,0))),NOT(ISERROR(MATCH(B352,AI362:AI364,0)))),E356,IF(AND(D365=0,C365=0),X356,IF(AND(D365&gt;0,C365=0),V356,IF(AND(D365&gt;0,C365&gt;0,V356=0),0,IF(AND(W356&lt;&gt;0,W356&lt;V356),W356,V356))))))</f>
        <v>0</v>
      </c>
      <c r="AA356" s="6"/>
      <c r="AB356" s="6"/>
    </row>
    <row r="357" spans="1:36" ht="15">
      <c r="A357" t="s">
        <v>554</v>
      </c>
      <c r="B357" s="39">
        <f t="shared" si="33"/>
        <v>0</v>
      </c>
      <c r="C357" s="39">
        <f t="shared" si="32"/>
        <v>0</v>
      </c>
      <c r="D357" s="39"/>
      <c r="E357" s="292"/>
      <c r="F357" s="21"/>
      <c r="G357" s="849"/>
      <c r="H357" s="850"/>
      <c r="I357" s="850"/>
      <c r="J357" s="850"/>
      <c r="K357" s="850"/>
      <c r="L357" s="850"/>
      <c r="M357" s="850"/>
      <c r="N357" s="850"/>
      <c r="O357" s="851"/>
      <c r="Q357" s="15"/>
      <c r="R357" s="15"/>
      <c r="S357" s="5"/>
      <c r="U357" s="6" t="e">
        <f>((F353-((E364*F353+C365+D365)-E364)/E364))*E357</f>
        <v>#VALUE!</v>
      </c>
      <c r="V357" t="e">
        <f>H354*E357</f>
        <v>#VALUE!</v>
      </c>
      <c r="W357">
        <f>IFERROR(IF(E357=0,0,E357*H353),0)</f>
        <v>0</v>
      </c>
      <c r="X357" s="35">
        <f>IF(E357=0,0,E357*F352)</f>
        <v>0</v>
      </c>
      <c r="Y357" s="35">
        <f>IF(NOT(ISERROR(MATCH("Selvfinansieret",B353,0))),0,IF(OR(NOT(ISERROR(MATCH("Ej statsstøtte",B353,0))),NOT(ISERROR(MATCH(B353,AI363:AI365,0)))),E357,IF(AND(D365=0,C365=0),X357,IF(AND(D365&gt;0,C365=0),V357,IF(AND(D365&gt;0,C365&gt;0,V357=0),0,IF(AND(W357&lt;&gt;0,W357&lt;V357),W357,V357))))))</f>
        <v>0</v>
      </c>
      <c r="AA357" s="6"/>
      <c r="AB357" s="6"/>
      <c r="AD357" s="8" t="s">
        <v>574</v>
      </c>
      <c r="AE357" s="8" t="s">
        <v>575</v>
      </c>
      <c r="AF357" s="8" t="s">
        <v>565</v>
      </c>
      <c r="AG357" s="8" t="s">
        <v>576</v>
      </c>
      <c r="AH357" s="8" t="s">
        <v>98</v>
      </c>
      <c r="AI357" s="8" t="s">
        <v>577</v>
      </c>
      <c r="AJ357" s="8" t="s">
        <v>578</v>
      </c>
    </row>
    <row r="358" spans="1:36" ht="15">
      <c r="A358" t="s">
        <v>555</v>
      </c>
      <c r="B358" s="39">
        <f t="shared" si="33"/>
        <v>0</v>
      </c>
      <c r="C358" s="39">
        <f t="shared" si="32"/>
        <v>0</v>
      </c>
      <c r="D358" s="39"/>
      <c r="E358" s="292"/>
      <c r="F358" s="21"/>
      <c r="G358" s="849"/>
      <c r="H358" s="850"/>
      <c r="I358" s="850"/>
      <c r="J358" s="850"/>
      <c r="K358" s="850"/>
      <c r="L358" s="850"/>
      <c r="M358" s="850"/>
      <c r="N358" s="850"/>
      <c r="O358" s="851"/>
      <c r="P358" s="35"/>
      <c r="Q358" s="15"/>
      <c r="R358" s="15"/>
      <c r="S358" s="5"/>
      <c r="U358" s="6" t="e">
        <f>((F353-((E364*F353+C365+D365)-E364)/E364))*E358</f>
        <v>#VALUE!</v>
      </c>
      <c r="V358" t="e">
        <f>H354*E358</f>
        <v>#VALUE!</v>
      </c>
      <c r="W358">
        <f>IFERROR(IF(E358=0,0,E358*H353),0)</f>
        <v>0</v>
      </c>
      <c r="X358" s="35">
        <f>IF(E358=0,0,E358*F352)</f>
        <v>0</v>
      </c>
      <c r="Y358" s="35">
        <f>IF(NOT(ISERROR(MATCH("Selvfinansieret",B354,0))),0,IF(OR(NOT(ISERROR(MATCH("Ej statsstøtte",B354,0))),NOT(ISERROR(MATCH(B354,AI364:AI366,0)))),E358,IF(AND(D365=0,C365=0),X358,IF(AND(D365&gt;0,C365=0),V358,IF(AND(D365&gt;0,C365&gt;0,V358=0),0,IF(AND(W358&lt;&gt;0,W358&lt;V358),W358,V358))))))</f>
        <v>0</v>
      </c>
      <c r="AA358" t="s">
        <v>101</v>
      </c>
      <c r="AB358" t="s">
        <v>102</v>
      </c>
      <c r="AD358" t="s">
        <v>579</v>
      </c>
      <c r="AE358" t="s">
        <v>579</v>
      </c>
      <c r="AF358" t="s">
        <v>580</v>
      </c>
      <c r="AG358" s="32" t="s">
        <v>581</v>
      </c>
      <c r="AH358" s="35" t="str">
        <f>IF(NOT(ISERROR(MATCH("Selvfinansieret",B351,0))),"",IF(NOT(ISERROR(MATCH(B351,{"ABER"},0))),AE358,IF(NOT(ISERROR(MATCH(B351,{"GBER"},0))),AF358,IF(NOT(ISERROR(MATCH(B351,{"FIBER"},0))),AG358,IF(NOT(ISERROR(MATCH(B351,{"Ej statsstøtte"},0))),AD358,"")))))</f>
        <v/>
      </c>
      <c r="AI358" s="33" t="s">
        <v>575</v>
      </c>
    </row>
    <row r="359" spans="1:36" ht="15">
      <c r="A359" t="s">
        <v>556</v>
      </c>
      <c r="B359" s="39">
        <f t="shared" si="33"/>
        <v>0</v>
      </c>
      <c r="C359" s="39">
        <f t="shared" si="32"/>
        <v>0</v>
      </c>
      <c r="D359" s="39"/>
      <c r="E359" s="292"/>
      <c r="F359" s="21"/>
      <c r="G359" s="849"/>
      <c r="H359" s="850"/>
      <c r="I359" s="850"/>
      <c r="J359" s="850"/>
      <c r="K359" s="850"/>
      <c r="L359" s="850"/>
      <c r="M359" s="850"/>
      <c r="N359" s="850"/>
      <c r="O359" s="851"/>
      <c r="P359" s="35"/>
      <c r="Q359" s="15"/>
      <c r="R359" s="15"/>
      <c r="S359" s="5"/>
      <c r="U359" s="6" t="e">
        <f>((F353-((E364*F353+C365+D365)-E364)/E364))*E359</f>
        <v>#VALUE!</v>
      </c>
      <c r="V359" t="e">
        <f>H354*E359</f>
        <v>#VALUE!</v>
      </c>
      <c r="W359">
        <f>IFERROR(IF(E359=0,0,E359*H353),0)</f>
        <v>0</v>
      </c>
      <c r="X359" s="35">
        <f>IF(E359=0,0,E359*F352)</f>
        <v>0</v>
      </c>
      <c r="Y359" s="35">
        <f>IF(NOT(ISERROR(MATCH("Selvfinansieret",B355,0))),0,IF(OR(NOT(ISERROR(MATCH("Ej statsstøtte",B355,0))),NOT(ISERROR(MATCH(B355,AI365:AI367,0)))),E359,IF(AND(D365=0,C365=0),X359,IF(AND(D365&gt;0,C365=0),V359,IF(AND(D365&gt;0,C365&gt;0,V359=0),0,IF(AND(W359&lt;&gt;0,W359&lt;V359),W359,V359))))))</f>
        <v>0</v>
      </c>
      <c r="AA359" t="s">
        <v>105</v>
      </c>
      <c r="AB359" t="s">
        <v>106</v>
      </c>
      <c r="AD359" t="s">
        <v>582</v>
      </c>
      <c r="AE359" t="s">
        <v>582</v>
      </c>
      <c r="AF359" t="s">
        <v>583</v>
      </c>
      <c r="AG359" s="32" t="s">
        <v>584</v>
      </c>
      <c r="AH359" s="35" t="str">
        <f>IF(NOT(ISERROR(MATCH("Selvfinansieret",B351,0))),"",IF(NOT(ISERROR(MATCH(B351,{"ABER"},0))),AE359,IF(NOT(ISERROR(MATCH(B351,{"GBER"},0))),AF359,IF(NOT(ISERROR(MATCH(B351,{"FIBER"},0))),AG359,IF(NOT(ISERROR(MATCH(B351,{"Ej statsstøtte"},0))),AD359,"")))))</f>
        <v/>
      </c>
      <c r="AI359" s="34" t="s">
        <v>565</v>
      </c>
    </row>
    <row r="360" spans="1:36" ht="14.25" customHeight="1">
      <c r="A360" t="s">
        <v>557</v>
      </c>
      <c r="B360" s="39">
        <f t="shared" si="33"/>
        <v>0</v>
      </c>
      <c r="C360" s="39">
        <f t="shared" si="32"/>
        <v>0</v>
      </c>
      <c r="D360" s="39"/>
      <c r="E360" s="292"/>
      <c r="F360" s="21"/>
      <c r="G360" s="849"/>
      <c r="H360" s="850"/>
      <c r="I360" s="850"/>
      <c r="J360" s="850"/>
      <c r="K360" s="850"/>
      <c r="L360" s="850"/>
      <c r="M360" s="850"/>
      <c r="N360" s="850"/>
      <c r="O360" s="851"/>
      <c r="Q360" s="15"/>
      <c r="R360" s="15"/>
      <c r="S360" s="5"/>
      <c r="U360" s="6" t="e">
        <f>((F353-((E364*F353+C365+D365)-E364)/E364))*E360</f>
        <v>#VALUE!</v>
      </c>
      <c r="V360" t="e">
        <f>H354*E360</f>
        <v>#VALUE!</v>
      </c>
      <c r="W360">
        <f>IFERROR(IF(E360=0,0,E360*H353),0)</f>
        <v>0</v>
      </c>
      <c r="X360" s="35">
        <f>IF(E360=0,0,E360*F352)</f>
        <v>0</v>
      </c>
      <c r="Y360" s="35">
        <f>IF(NOT(ISERROR(MATCH("Selvfinansieret",B356,0))),0,IF(OR(NOT(ISERROR(MATCH("Ej statsstøtte",B356,0))),NOT(ISERROR(MATCH(B356,AI366:AI368,0)))),E360,IF(AND(D365=0,C365=0),X360,IF(AND(D365&gt;0,C365=0),V360,IF(AND(D365&gt;0,C365&gt;0,V360=0),0,IF(AND(W360&lt;&gt;0,W360&lt;V360),W360,V360))))))</f>
        <v>0</v>
      </c>
      <c r="Z360" s="35"/>
      <c r="AA360" t="s">
        <v>585</v>
      </c>
      <c r="AD360" t="s">
        <v>584</v>
      </c>
      <c r="AE360" t="s">
        <v>584</v>
      </c>
      <c r="AF360" t="s">
        <v>567</v>
      </c>
      <c r="AG360" s="55" t="s">
        <v>586</v>
      </c>
      <c r="AH360" s="35" t="str">
        <f>IF(NOT(ISERROR(MATCH("Selvfinansieret",B351,0))),"",IF(NOT(ISERROR(MATCH(B351,{"ABER"},0))),AE360,IF(NOT(ISERROR(MATCH(B351,{"GBER"},0))),AF360,IF(NOT(ISERROR(MATCH(B351,{"FIBER"},0))),AG360,IF(NOT(ISERROR(MATCH(B351,{"Ej statsstøtte"},0))),AD360,"")))))</f>
        <v/>
      </c>
      <c r="AI360" s="34" t="s">
        <v>576</v>
      </c>
    </row>
    <row r="361" spans="1:36" ht="15.75" thickBot="1">
      <c r="A361" s="240" t="s">
        <v>57</v>
      </c>
      <c r="B361" s="39">
        <f t="shared" si="33"/>
        <v>0</v>
      </c>
      <c r="C361" s="39">
        <f t="shared" si="32"/>
        <v>0</v>
      </c>
      <c r="D361" s="39"/>
      <c r="E361" s="293"/>
      <c r="F361" s="104"/>
      <c r="G361" s="850"/>
      <c r="H361" s="850"/>
      <c r="I361" s="850"/>
      <c r="J361" s="850"/>
      <c r="K361" s="850"/>
      <c r="L361" s="850"/>
      <c r="M361" s="850"/>
      <c r="N361" s="850"/>
      <c r="O361" s="851"/>
      <c r="Q361" s="15"/>
      <c r="R361" s="15"/>
      <c r="S361" s="5"/>
      <c r="U361" s="6" t="e">
        <f>((F353-((E364*F353+C365+D365)-E364)/E364))*E361</f>
        <v>#VALUE!</v>
      </c>
      <c r="V361" t="e">
        <f>H354*E361</f>
        <v>#VALUE!</v>
      </c>
      <c r="W361">
        <f>IFERROR(IF(E361=0,0,E361*H353),0)</f>
        <v>0</v>
      </c>
      <c r="X361" s="35">
        <f>IF(E361=0,0,E361*F352)</f>
        <v>0</v>
      </c>
      <c r="Y361" s="35">
        <f>IF(NOT(ISERROR(MATCH("Selvfinansieret",B357,0))),0,IF(OR(NOT(ISERROR(MATCH("Ej statsstøtte",B357,0))),NOT(ISERROR(MATCH(B357,AI367:AI369,0)))),E361,IF(AND(D365=0,C365=0),X361,IF(AND(D365&gt;0,C365=0),V361,IF(AND(D365&gt;0,C365&gt;0,V361=0),0,IF(AND(W361&lt;&gt;0,W361&lt;V361),W361,V361))))))</f>
        <v>0</v>
      </c>
      <c r="Z361" s="35"/>
      <c r="AA361" t="s">
        <v>587</v>
      </c>
      <c r="AD361" t="s">
        <v>588</v>
      </c>
      <c r="AE361" t="s">
        <v>588</v>
      </c>
      <c r="AF361" t="s">
        <v>589</v>
      </c>
      <c r="AG361" s="20" t="str">
        <f>""</f>
        <v/>
      </c>
      <c r="AH361" s="35" t="str">
        <f>IF(NOT(ISERROR(MATCH("Selvfinansieret",B351,0))),"",IF(NOT(ISERROR(MATCH(B351,{"ABER"},0))),AE361,IF(NOT(ISERROR(MATCH(B351,{"GBER"},0))),AF361,IF(NOT(ISERROR(MATCH(B351,{"FIBER"},0))),AG361,IF(NOT(ISERROR(MATCH(B351,{"Ej statsstøtte"},0))),AD361,"")))))</f>
        <v/>
      </c>
      <c r="AI361" s="19" t="s">
        <v>590</v>
      </c>
    </row>
    <row r="362" spans="1:36" ht="15">
      <c r="A362" s="142" t="s">
        <v>558</v>
      </c>
      <c r="B362" s="40">
        <f>SUM(B355+B356+B357+B358-B359-B360+B361)</f>
        <v>0</v>
      </c>
      <c r="C362" s="40">
        <f>SUM(C355+C356+C357+C358-C359-C360+C361)</f>
        <v>0</v>
      </c>
      <c r="D362" s="40"/>
      <c r="E362" s="40">
        <f>SUM(B362:C362)</f>
        <v>0</v>
      </c>
      <c r="F362" s="23"/>
      <c r="G362" s="849"/>
      <c r="H362" s="850"/>
      <c r="I362" s="850"/>
      <c r="J362" s="850"/>
      <c r="K362" s="850"/>
      <c r="L362" s="850"/>
      <c r="M362" s="850"/>
      <c r="N362" s="850"/>
      <c r="O362" s="851"/>
      <c r="P362" s="8"/>
      <c r="R362"/>
      <c r="S362"/>
      <c r="T362"/>
      <c r="U362" s="6" t="e">
        <f>((F353-((E364*F353+C365+D365)-E364)/E364))*E362</f>
        <v>#VALUE!</v>
      </c>
      <c r="V362" t="e">
        <f>H354*E362</f>
        <v>#VALUE!</v>
      </c>
      <c r="W362">
        <f>IFERROR(IF(E362=0,0,E362*H353),0)</f>
        <v>0</v>
      </c>
      <c r="X362" s="35">
        <f>IF(E362=0,0,E362*F352)</f>
        <v>0</v>
      </c>
      <c r="Y362" s="35">
        <f>IF(NOT(ISERROR(MATCH("Selvfinansieret",B358,0))),0,IF(OR(NOT(ISERROR(MATCH("Ej statsstøtte",B358,0))),NOT(ISERROR(MATCH(B358,AI368:AI370,0)))),E362,IF(AND(D365=0,C365=0),X362,IF(AND(D365&gt;0,C365=0),V362,IF(AND(D365&gt;0,C365&gt;0,V362=0),0,IF(AND(W362&lt;&gt;0,W362&lt;V362),W362,V362))))))</f>
        <v>0</v>
      </c>
      <c r="Z362" s="35"/>
      <c r="AA362" t="s">
        <v>591</v>
      </c>
      <c r="AD362" t="s">
        <v>592</v>
      </c>
      <c r="AE362" t="s">
        <v>593</v>
      </c>
      <c r="AF362" t="s">
        <v>594</v>
      </c>
      <c r="AG362" s="20" t="str">
        <f>""</f>
        <v/>
      </c>
      <c r="AH362" s="35" t="str">
        <f>IF(NOT(ISERROR(MATCH("Selvfinansieret",B351,0))),"",IF(NOT(ISERROR(MATCH(B351,{"ABER"},0))),AE362,IF(NOT(ISERROR(MATCH(B351,{"GBER"},0))),AF362,IF(NOT(ISERROR(MATCH(B351,{"FIBER"},0))),AG362,IF(NOT(ISERROR(MATCH(B351,{"Ej statsstøtte"},0))),AD362,"")))))</f>
        <v/>
      </c>
      <c r="AI362" s="19" t="s">
        <v>595</v>
      </c>
    </row>
    <row r="363" spans="1:36" ht="15.75" thickBot="1">
      <c r="A363" s="274" t="s">
        <v>121</v>
      </c>
      <c r="B363" s="41">
        <f>IFERROR(IF(E363=0,0,Y363),0)</f>
        <v>0</v>
      </c>
      <c r="C363" s="39">
        <f>IFERROR(E363-B363,0)</f>
        <v>0</v>
      </c>
      <c r="D363" s="39"/>
      <c r="E363" s="293"/>
      <c r="F363" s="22"/>
      <c r="G363" s="849"/>
      <c r="H363" s="850"/>
      <c r="I363" s="850"/>
      <c r="J363" s="850"/>
      <c r="K363" s="850"/>
      <c r="L363" s="850"/>
      <c r="M363" s="850"/>
      <c r="N363" s="850"/>
      <c r="O363" s="851"/>
      <c r="R363"/>
      <c r="S363"/>
      <c r="T363"/>
      <c r="U363" s="6" t="e">
        <f>((F353-((E364*F353+C365+D365)-E364)/E364))*E363</f>
        <v>#VALUE!</v>
      </c>
      <c r="V363" t="e">
        <f>H354*E363</f>
        <v>#VALUE!</v>
      </c>
      <c r="W363">
        <f>IFERROR(IF(E363=0,0,E363*H353),0)</f>
        <v>0</v>
      </c>
      <c r="X363" s="35">
        <f>IF(E363=0,0,E363*F352)</f>
        <v>0</v>
      </c>
      <c r="Y363" s="35">
        <f>IF(NOT(ISERROR(MATCH("Selvfinansieret",B359,0))),0,IF(OR(NOT(ISERROR(MATCH("Ej statsstøtte",B359,0))),NOT(ISERROR(MATCH(B359,AI369:AI371,0)))),E363,IF(AND(D365=0,C365=0),X363,IF(AND(D365&gt;0,C365=0),V363,IF(AND(D365&gt;0,C365&gt;0,V363=0),0,IF(AND(W363&lt;&gt;0,W363&lt;V363),W363,V363))))))</f>
        <v>0</v>
      </c>
      <c r="Z363" s="35"/>
      <c r="AA363" s="6"/>
      <c r="AB363" s="6"/>
      <c r="AD363" t="s">
        <v>593</v>
      </c>
      <c r="AE363" t="s">
        <v>596</v>
      </c>
      <c r="AF363" t="s">
        <v>592</v>
      </c>
      <c r="AG363" s="20" t="str">
        <f>""</f>
        <v/>
      </c>
      <c r="AH363" s="35" t="str">
        <f>IF(NOT(ISERROR(MATCH("Selvfinansieret",B351,0))),"",IF(NOT(ISERROR(MATCH(B351,{"ABER"},0))),AE363,IF(NOT(ISERROR(MATCH(B351,{"GBER"},0))),AF363,IF(NOT(ISERROR(MATCH(B351,{"FIBER"},0))),AG363,IF(NOT(ISERROR(MATCH(B351,{"Ej statsstøtte"},0))),AD363,"")))))</f>
        <v/>
      </c>
      <c r="AI363" s="19" t="s">
        <v>597</v>
      </c>
    </row>
    <row r="364" spans="1:36" ht="15.75" thickBot="1">
      <c r="A364" s="275" t="s">
        <v>550</v>
      </c>
      <c r="B364" s="58">
        <f>IF(B362+B363&lt;=0,0,B362+B363)</f>
        <v>0</v>
      </c>
      <c r="C364" s="58">
        <f>IF(C362+C363-C365&lt;=0,0,C362+C363-C365)</f>
        <v>0</v>
      </c>
      <c r="D364" s="42"/>
      <c r="E364" s="276">
        <f>SUM(E355+E356+E357+E358-E359-E360+E361)+E363</f>
        <v>0</v>
      </c>
      <c r="F364" s="31"/>
      <c r="G364" s="852"/>
      <c r="H364" s="853"/>
      <c r="I364" s="853"/>
      <c r="J364" s="853"/>
      <c r="K364" s="853"/>
      <c r="L364" s="853"/>
      <c r="M364" s="853"/>
      <c r="N364" s="853"/>
      <c r="O364" s="854"/>
      <c r="P364" s="8"/>
      <c r="R364"/>
      <c r="S364"/>
      <c r="T364"/>
      <c r="U364" s="6" t="e">
        <f>((F353-((E364*F353+C365+D365)-E364)/E364))*E364</f>
        <v>#VALUE!</v>
      </c>
      <c r="V364" t="e">
        <f>H354*E364</f>
        <v>#VALUE!</v>
      </c>
      <c r="W364">
        <f>IFERROR(IF(E364=0,0,E364*H353),0)</f>
        <v>0</v>
      </c>
      <c r="Y364" s="35">
        <f>IF(NOT(ISERROR(MATCH("Selvfinansieret",B360,0))),0,IF(OR(NOT(ISERROR(MATCH("Ej statsstøtte",B360,0))),NOT(ISERROR(MATCH(B360,AI370:AI372,0)))),E364,IF(AND(D365=0,C365=0),X364,IF(AND(D365&gt;0,C365=0),V364,IF(AND(D365&gt;0,C365&gt;0,V364=0),0,IF(AND(W364&lt;&gt;0,W364&lt;V364),W364,V364))))))</f>
        <v>0</v>
      </c>
      <c r="Z364" s="35"/>
      <c r="AA364" s="33"/>
      <c r="AB364" s="33"/>
      <c r="AD364" t="s">
        <v>596</v>
      </c>
      <c r="AE364" s="20" t="str">
        <f>""</f>
        <v/>
      </c>
      <c r="AF364" t="s">
        <v>584</v>
      </c>
      <c r="AG364" s="20" t="str">
        <f>""</f>
        <v/>
      </c>
      <c r="AH364" s="35" t="str">
        <f>IF(NOT(ISERROR(MATCH("Selvfinansieret",B351,0))),"",IF(NOT(ISERROR(MATCH(B351,{"ABER"},0))),AE364,IF(NOT(ISERROR(MATCH(B351,{"GBER"},0))),AF364,IF(NOT(ISERROR(MATCH(B351,{"FIBER"},0))),AG364,IF(NOT(ISERROR(MATCH(B351,{"Ej statsstøtte"},0))),AD364,"")))))</f>
        <v/>
      </c>
      <c r="AI364" s="6" t="s">
        <v>598</v>
      </c>
    </row>
    <row r="365" spans="1:36" ht="15">
      <c r="A365" s="277" t="s">
        <v>559</v>
      </c>
      <c r="B365" s="280">
        <f>B364</f>
        <v>0</v>
      </c>
      <c r="C365" s="279"/>
      <c r="D365" s="279"/>
      <c r="E365" s="280">
        <f>SUM(B355+B356+B357+B358-B359-B360+B361)</f>
        <v>0</v>
      </c>
      <c r="F365" s="38"/>
      <c r="P365" s="8"/>
      <c r="R365"/>
      <c r="S365"/>
      <c r="T365"/>
      <c r="U365"/>
      <c r="W365"/>
      <c r="Y365" s="35"/>
      <c r="Z365" s="35"/>
      <c r="AA365" s="15"/>
      <c r="AB365" s="34"/>
      <c r="AC365" s="6"/>
      <c r="AD365" t="s">
        <v>581</v>
      </c>
      <c r="AE365" t="str">
        <f>""</f>
        <v/>
      </c>
      <c r="AF365" s="20" t="s">
        <v>599</v>
      </c>
      <c r="AG365" s="20" t="str">
        <f>""</f>
        <v/>
      </c>
      <c r="AH365" s="35" t="str">
        <f>IF(NOT(ISERROR(MATCH("Selvfinansieret",B351,0))),"",IF(NOT(ISERROR(MATCH(B351,{"ABER"},0))),AE365,IF(NOT(ISERROR(MATCH(B351,{"GBER"},0))),AF365,IF(NOT(ISERROR(MATCH(B351,{"FIBER"},0))),AG365,IF(NOT(ISERROR(MATCH(B351,{"Ej statsstøtte"},0))),AD365,"")))))</f>
        <v/>
      </c>
      <c r="AI365" t="s">
        <v>600</v>
      </c>
    </row>
    <row r="366" spans="1:36" ht="15">
      <c r="A366" s="281"/>
      <c r="B366" s="282"/>
      <c r="C366" s="282"/>
      <c r="D366" s="282"/>
      <c r="E366" s="283"/>
      <c r="F366" s="30"/>
      <c r="P366" s="8"/>
      <c r="R366"/>
      <c r="S366"/>
      <c r="T366"/>
      <c r="U366"/>
      <c r="W366"/>
      <c r="Y366" s="35"/>
      <c r="Z366" s="35"/>
      <c r="AA366" s="35"/>
      <c r="AD366" t="s">
        <v>586</v>
      </c>
      <c r="AE366" t="str">
        <f>""</f>
        <v/>
      </c>
      <c r="AF366" t="str">
        <f>""</f>
        <v/>
      </c>
      <c r="AG366" s="20" t="str">
        <f>""</f>
        <v/>
      </c>
      <c r="AH366" s="35" t="str">
        <f>IF(NOT(ISERROR(MATCH("Selvfinansieret",B351,0))),"",IF(NOT(ISERROR(MATCH(B351,{"ABER"},0))),AE366,IF(NOT(ISERROR(MATCH(B351,{"GBER"},0))),AF366,IF(NOT(ISERROR(MATCH(B351,{"FIBER"},0))),AG366,IF(NOT(ISERROR(MATCH(B351,{"Ej statsstøtte"},0))),AD366,"")))))</f>
        <v/>
      </c>
    </row>
    <row r="367" spans="1:36" ht="15">
      <c r="A367" s="284"/>
      <c r="B367" s="285"/>
      <c r="C367" s="285"/>
      <c r="D367" s="285"/>
      <c r="E367" s="286" t="s">
        <v>601</v>
      </c>
      <c r="F367" s="287" t="str">
        <f>F352</f>
        <v/>
      </c>
      <c r="G367" s="30"/>
      <c r="Q367" s="8"/>
      <c r="R367"/>
      <c r="S367"/>
      <c r="T367"/>
      <c r="U367"/>
      <c r="W367"/>
      <c r="Z367" s="35"/>
    </row>
    <row r="368" spans="1:36" ht="30">
      <c r="A368" s="284"/>
      <c r="B368" s="285"/>
      <c r="C368" s="285"/>
      <c r="D368" s="285"/>
      <c r="E368" s="288" t="s">
        <v>602</v>
      </c>
      <c r="F368" s="287" t="str">
        <f>IFERROR(B364/E364,"")</f>
        <v/>
      </c>
      <c r="G368" s="30"/>
      <c r="Q368" s="8"/>
      <c r="R368"/>
      <c r="S368"/>
      <c r="T368"/>
      <c r="U368"/>
      <c r="W368"/>
      <c r="Z368" s="35"/>
    </row>
    <row r="369" spans="1:36" ht="15">
      <c r="A369" s="2"/>
      <c r="B369" s="3"/>
      <c r="C369" s="3"/>
      <c r="D369" s="3"/>
      <c r="E369" s="4" t="s">
        <v>603</v>
      </c>
      <c r="F369" s="24">
        <f>IF(NOT(ISERROR(MATCH("Ej statsstøtte",B351,0))),0,IFERROR(E363/E362,0))</f>
        <v>0</v>
      </c>
      <c r="G369" s="289"/>
      <c r="R369"/>
      <c r="S369"/>
      <c r="T369"/>
      <c r="U369"/>
      <c r="W369"/>
    </row>
    <row r="370" spans="1:36" ht="15">
      <c r="A370" s="13" t="s">
        <v>604</v>
      </c>
      <c r="B370" s="14">
        <f>IFERROR(E364/$E$15,0)</f>
        <v>0</v>
      </c>
      <c r="C370" s="3"/>
      <c r="D370" s="3"/>
      <c r="E370" s="8" t="s">
        <v>605</v>
      </c>
      <c r="F370" s="24">
        <f>IFERROR(E363/E355,0)</f>
        <v>0</v>
      </c>
      <c r="R370"/>
      <c r="S370"/>
      <c r="T370"/>
      <c r="U370"/>
      <c r="W370"/>
    </row>
    <row r="371" spans="1:36" ht="15">
      <c r="A371" s="290"/>
      <c r="B371" s="291"/>
      <c r="E371" s="8"/>
      <c r="R371"/>
      <c r="S371"/>
      <c r="T371"/>
      <c r="U371"/>
      <c r="W371"/>
    </row>
    <row r="372" spans="1:36" ht="15">
      <c r="A372" s="1" t="s">
        <v>560</v>
      </c>
      <c r="B372" s="72"/>
      <c r="C372" s="35" t="s">
        <v>165</v>
      </c>
      <c r="D372" s="35"/>
      <c r="E372" s="1" t="s">
        <v>563</v>
      </c>
      <c r="F372" s="264"/>
      <c r="G372" s="35"/>
      <c r="H372" s="43"/>
      <c r="I372" s="44"/>
      <c r="J372" s="35"/>
      <c r="K372" s="35"/>
      <c r="L372" s="35"/>
      <c r="M372" s="35"/>
      <c r="R372" s="11"/>
      <c r="S372" s="16"/>
      <c r="T372" s="34"/>
      <c r="W372"/>
      <c r="X372" s="19"/>
      <c r="AA372" s="35" t="str">
        <f>IF(NOT(ISERROR(MATCH("Selvfinansieret",B373,0))),"",IF(NOT(ISERROR(MATCH(B373,{"ABER"},0))),IF(X372=0,"",X372),IF(NOT(ISERROR(MATCH(B373,{"GEBER"},0))),IF(AG387=0,"",AG387),IF(NOT(ISERROR(MATCH(B373,{"FIBER"},0))),IF(Z372=0,"",Z372),""))))</f>
        <v/>
      </c>
      <c r="AF372" s="35"/>
    </row>
    <row r="373" spans="1:36" ht="15">
      <c r="A373" s="1" t="s">
        <v>564</v>
      </c>
      <c r="B373" s="265"/>
      <c r="C373" s="35"/>
      <c r="D373" s="35"/>
      <c r="E373" s="1" t="s">
        <v>97</v>
      </c>
      <c r="F373" s="265" t="str">
        <f>IF(ISBLANK($F$19),"Projektform skal vælges ved hovedansøger",$F$19)</f>
        <v>Samarbejde</v>
      </c>
      <c r="G373" s="35"/>
      <c r="H373" s="43"/>
      <c r="I373" s="44"/>
      <c r="J373" s="35"/>
      <c r="K373" s="35"/>
      <c r="L373" s="35"/>
      <c r="M373" s="35"/>
      <c r="R373" s="11"/>
      <c r="S373" s="16"/>
      <c r="T373" s="19"/>
      <c r="W373"/>
      <c r="X373" s="19"/>
      <c r="Y373" s="20"/>
      <c r="AA373" s="35"/>
      <c r="AF373" s="35"/>
    </row>
    <row r="374" spans="1:36" ht="30">
      <c r="A374" s="1" t="s">
        <v>566</v>
      </c>
      <c r="B374" s="265"/>
      <c r="C374" s="1"/>
      <c r="D374" s="1"/>
      <c r="E374" s="46" t="s">
        <v>148</v>
      </c>
      <c r="F374" s="47" t="str">
        <f>IFERROR(IF(NOT(ISERROR(MATCH(B373,{"ABER"},0))),INDEX(#REF!,MATCH(B374,#REF!,0),MATCH(AA376,#REF!,0)),IF(NOT(ISERROR(MATCH(B373,{"GBER"},0))),INDEX(#REF!,MATCH(B374,#REF!,0),MATCH(AA376,#REF!,0)),IF(NOT(ISERROR(MATCH(B373,{"FIBER"},0))),INDEX(#REF!,MATCH(B374,#REF!,0),MATCH(AA376,#REF!,0)),""))),"")</f>
        <v/>
      </c>
      <c r="G374" s="46" t="s">
        <v>569</v>
      </c>
      <c r="H374" s="59" t="s">
        <v>570</v>
      </c>
      <c r="I374" s="60"/>
      <c r="J374" s="109" t="s">
        <v>151</v>
      </c>
      <c r="K374" s="109"/>
      <c r="L374" s="35"/>
      <c r="M374" s="35"/>
      <c r="R374" s="12"/>
      <c r="S374" s="17"/>
      <c r="T374" s="19"/>
      <c r="W374"/>
      <c r="X374" s="37"/>
      <c r="AB374" s="19"/>
      <c r="AF374" s="35"/>
    </row>
    <row r="375" spans="1:36" ht="15">
      <c r="A375" s="1"/>
      <c r="B375" s="1"/>
      <c r="C375" s="1"/>
      <c r="D375" s="1"/>
      <c r="E375" s="46"/>
      <c r="F375" s="61" t="str">
        <f>IFERROR(IF(NOT(ISERROR(MATCH(B373,{"ABER"},0))),INDEX(#REF!,MATCH(B374,#REF!,0),MATCH(AA376,#REF!,0)),IF(NOT(ISERROR(MATCH(B373,{"GBER"},0))),INDEX(#REF!,MATCH(B374,#REF!,0),MATCH(AA376,#REF!,0)),IF(NOT(ISERROR(MATCH(B373,{"FIBER"},0))),INDEX(#REF!,MATCH(B374,#REF!,0),MATCH(AA376,#REF!,0)),""))),"")</f>
        <v/>
      </c>
      <c r="G375" s="109"/>
      <c r="H375" s="109" t="str">
        <f>IFERROR(IF(E386*(1-F375)-C387&lt;0,F375-((E386*F375+C387)-E386)/E386,""),"")</f>
        <v/>
      </c>
      <c r="I375" s="109" t="str">
        <f>IFERROR(IF(D387&lt;&gt;0,IF(D387=E386,0,IF(C387&gt;0,(F375-D387/E386)-H375,"HA")),IF(E386*(1-F375)-C387&lt;0,((F375-((E386*F375+C387+D387)-E386)/E386)),"")),"")</f>
        <v/>
      </c>
      <c r="J375" s="268" t="e">
        <f>I375-H376</f>
        <v>#VALUE!</v>
      </c>
      <c r="K375" s="109"/>
      <c r="L375" s="35"/>
      <c r="M375" s="35"/>
      <c r="R375" s="12"/>
      <c r="S375" s="17"/>
      <c r="T375" s="19"/>
      <c r="U375" s="6" t="s">
        <v>177</v>
      </c>
      <c r="V375" t="s">
        <v>178</v>
      </c>
      <c r="W375" s="35" t="s">
        <v>179</v>
      </c>
      <c r="X375" s="35" t="s">
        <v>180</v>
      </c>
      <c r="Y375" s="35" t="s">
        <v>181</v>
      </c>
      <c r="AA375" s="7" t="s">
        <v>144</v>
      </c>
      <c r="AB375" s="7" t="s">
        <v>97</v>
      </c>
    </row>
    <row r="376" spans="1:36" ht="15.75" thickBot="1">
      <c r="A376" s="269"/>
      <c r="B376" s="256" t="s">
        <v>547</v>
      </c>
      <c r="C376" s="256" t="s">
        <v>548</v>
      </c>
      <c r="D376" s="256" t="s">
        <v>549</v>
      </c>
      <c r="E376" s="256" t="s">
        <v>550</v>
      </c>
      <c r="F376" s="256" t="s">
        <v>551</v>
      </c>
      <c r="G376" s="35"/>
      <c r="H376" s="268" t="e">
        <f>(F375-D387/E386)</f>
        <v>#VALUE!</v>
      </c>
      <c r="I376" s="109"/>
      <c r="J376" s="35"/>
      <c r="K376" s="109"/>
      <c r="L376" s="35"/>
      <c r="M376" s="35"/>
      <c r="Q376" s="7"/>
      <c r="R376" s="18"/>
      <c r="S376" s="6"/>
      <c r="U376"/>
      <c r="W376" s="35"/>
      <c r="X376" s="35"/>
      <c r="Z376" s="19"/>
      <c r="AA376" s="6" t="str">
        <f>CONCATENATE(F372," - ",AB376)</f>
        <v xml:space="preserve"> - Samarbejde</v>
      </c>
      <c r="AB376" t="str">
        <f>F373</f>
        <v>Samarbejde</v>
      </c>
    </row>
    <row r="377" spans="1:36" ht="15">
      <c r="A377" t="s">
        <v>552</v>
      </c>
      <c r="B377" s="39">
        <f>IFERROR(IF(E377=0,0,Y377),0)</f>
        <v>0</v>
      </c>
      <c r="C377" s="39">
        <f t="shared" ref="C377:C383" si="34">IFERROR(E377-B377,0)</f>
        <v>0</v>
      </c>
      <c r="D377" s="39"/>
      <c r="E377" s="292"/>
      <c r="F377" s="272"/>
      <c r="G377" s="846" t="s">
        <v>572</v>
      </c>
      <c r="H377" s="847"/>
      <c r="I377" s="847"/>
      <c r="J377" s="847"/>
      <c r="K377" s="847"/>
      <c r="L377" s="847"/>
      <c r="M377" s="847"/>
      <c r="N377" s="847"/>
      <c r="O377" s="848"/>
      <c r="Q377" s="9"/>
      <c r="R377" s="15"/>
      <c r="S377" s="6"/>
      <c r="U377" s="6" t="e">
        <f>((F375-((E386*F375+C387)-E386)/E386))*E377</f>
        <v>#VALUE!</v>
      </c>
      <c r="V377" t="e">
        <f>H376*E377</f>
        <v>#VALUE!</v>
      </c>
      <c r="W377">
        <f>IFERROR(IF(E377=0,0,E377*H375),0)</f>
        <v>0</v>
      </c>
      <c r="X377" s="35">
        <f>IF(E377=0,0,E377*F374)</f>
        <v>0</v>
      </c>
      <c r="Y377" s="35">
        <f>IF(NOT(ISERROR(MATCH("Selvfinansieret",B373,0))),0,IF(OR(NOT(ISERROR(MATCH("Ej statsstøtte",B373,0))),NOT(ISERROR(MATCH(B373,AI383:AI385,0)))),E377,IF(AND(D387=0,C387=0),X377,IF(AND(D387&gt;0,C387=0),V377,IF(AND(D387&gt;0,C387&gt;0,V377=0),0,IF(AND(W377&lt;&gt;0,W377&lt;V377),W377,V377))))))</f>
        <v>0</v>
      </c>
      <c r="AA377" s="6"/>
      <c r="AB377" s="6"/>
      <c r="AE377" s="855" t="s">
        <v>573</v>
      </c>
      <c r="AF377" s="855"/>
      <c r="AG377" s="855"/>
    </row>
    <row r="378" spans="1:36" ht="15">
      <c r="A378" t="s">
        <v>553</v>
      </c>
      <c r="B378" s="39">
        <f t="shared" ref="B378:B383" si="35">IFERROR(IF(E378=0,0,Y378),0)</f>
        <v>0</v>
      </c>
      <c r="C378" s="39">
        <f t="shared" si="34"/>
        <v>0</v>
      </c>
      <c r="D378" s="39"/>
      <c r="E378" s="292"/>
      <c r="F378" s="21"/>
      <c r="G378" s="849"/>
      <c r="H378" s="850"/>
      <c r="I378" s="850"/>
      <c r="J378" s="850"/>
      <c r="K378" s="850"/>
      <c r="L378" s="850"/>
      <c r="M378" s="850"/>
      <c r="N378" s="850"/>
      <c r="O378" s="851"/>
      <c r="Q378" s="15"/>
      <c r="R378" s="15"/>
      <c r="S378" s="5"/>
      <c r="U378" s="6" t="e">
        <f>((F375-((E386*F375+C387+D387)-E386)/E386))*E378</f>
        <v>#VALUE!</v>
      </c>
      <c r="V378" t="e">
        <f>H376*E378</f>
        <v>#VALUE!</v>
      </c>
      <c r="W378">
        <f>IFERROR(IF(E378=0,0,E378*H375),0)</f>
        <v>0</v>
      </c>
      <c r="X378" s="35">
        <f>IF(E378=0,0,E378*F374)</f>
        <v>0</v>
      </c>
      <c r="Y378" s="35">
        <f>IF(NOT(ISERROR(MATCH("Selvfinansieret",B374,0))),0,IF(OR(NOT(ISERROR(MATCH("Ej statsstøtte",B374,0))),NOT(ISERROR(MATCH(B374,AI384:AI386,0)))),E378,IF(AND(D387=0,C387=0),X378,IF(AND(D387&gt;0,C387=0),V378,IF(AND(D387&gt;0,C387&gt;0,V378=0),0,IF(AND(W378&lt;&gt;0,W378&lt;V378),W378,V378))))))</f>
        <v>0</v>
      </c>
      <c r="AA378" s="6"/>
      <c r="AB378" s="6"/>
    </row>
    <row r="379" spans="1:36" ht="15">
      <c r="A379" t="s">
        <v>554</v>
      </c>
      <c r="B379" s="39">
        <f t="shared" si="35"/>
        <v>0</v>
      </c>
      <c r="C379" s="39">
        <f t="shared" si="34"/>
        <v>0</v>
      </c>
      <c r="D379" s="39"/>
      <c r="E379" s="292"/>
      <c r="F379" s="21"/>
      <c r="G379" s="849"/>
      <c r="H379" s="850"/>
      <c r="I379" s="850"/>
      <c r="J379" s="850"/>
      <c r="K379" s="850"/>
      <c r="L379" s="850"/>
      <c r="M379" s="850"/>
      <c r="N379" s="850"/>
      <c r="O379" s="851"/>
      <c r="Q379" s="15"/>
      <c r="R379" s="15"/>
      <c r="S379" s="5"/>
      <c r="U379" s="6" t="e">
        <f>((F375-((E386*F375+C387+D387)-E386)/E386))*E379</f>
        <v>#VALUE!</v>
      </c>
      <c r="V379" t="e">
        <f>H376*E379</f>
        <v>#VALUE!</v>
      </c>
      <c r="W379">
        <f>IFERROR(IF(E379=0,0,E379*H375),0)</f>
        <v>0</v>
      </c>
      <c r="X379" s="35">
        <f>IF(E379=0,0,E379*F374)</f>
        <v>0</v>
      </c>
      <c r="Y379" s="35">
        <f>IF(NOT(ISERROR(MATCH("Selvfinansieret",B375,0))),0,IF(OR(NOT(ISERROR(MATCH("Ej statsstøtte",B375,0))),NOT(ISERROR(MATCH(B375,AI385:AI387,0)))),E379,IF(AND(D387=0,C387=0),X379,IF(AND(D387&gt;0,C387=0),V379,IF(AND(D387&gt;0,C387&gt;0,V379=0),0,IF(AND(W379&lt;&gt;0,W379&lt;V379),W379,V379))))))</f>
        <v>0</v>
      </c>
      <c r="AA379" s="6"/>
      <c r="AB379" s="6"/>
      <c r="AD379" s="8" t="s">
        <v>574</v>
      </c>
      <c r="AE379" s="8" t="s">
        <v>575</v>
      </c>
      <c r="AF379" s="8" t="s">
        <v>565</v>
      </c>
      <c r="AG379" s="8" t="s">
        <v>576</v>
      </c>
      <c r="AH379" s="8" t="s">
        <v>98</v>
      </c>
      <c r="AI379" s="8" t="s">
        <v>577</v>
      </c>
      <c r="AJ379" s="8" t="s">
        <v>578</v>
      </c>
    </row>
    <row r="380" spans="1:36" ht="15">
      <c r="A380" t="s">
        <v>555</v>
      </c>
      <c r="B380" s="39">
        <f t="shared" si="35"/>
        <v>0</v>
      </c>
      <c r="C380" s="39">
        <f t="shared" si="34"/>
        <v>0</v>
      </c>
      <c r="D380" s="39"/>
      <c r="E380" s="292"/>
      <c r="F380" s="21"/>
      <c r="G380" s="849"/>
      <c r="H380" s="850"/>
      <c r="I380" s="850"/>
      <c r="J380" s="850"/>
      <c r="K380" s="850"/>
      <c r="L380" s="850"/>
      <c r="M380" s="850"/>
      <c r="N380" s="850"/>
      <c r="O380" s="851"/>
      <c r="P380" s="35"/>
      <c r="Q380" s="15"/>
      <c r="R380" s="15"/>
      <c r="S380" s="5"/>
      <c r="U380" s="6" t="e">
        <f>((F375-((E386*F375+C387+D387)-E386)/E386))*E380</f>
        <v>#VALUE!</v>
      </c>
      <c r="V380" t="e">
        <f>H376*E380</f>
        <v>#VALUE!</v>
      </c>
      <c r="W380">
        <f>IFERROR(IF(E380=0,0,E380*H375),0)</f>
        <v>0</v>
      </c>
      <c r="X380" s="35">
        <f>IF(E380=0,0,E380*F374)</f>
        <v>0</v>
      </c>
      <c r="Y380" s="35">
        <f>IF(NOT(ISERROR(MATCH("Selvfinansieret",B376,0))),0,IF(OR(NOT(ISERROR(MATCH("Ej statsstøtte",B376,0))),NOT(ISERROR(MATCH(B376,AI386:AI388,0)))),E380,IF(AND(D387=0,C387=0),X380,IF(AND(D387&gt;0,C387=0),V380,IF(AND(D387&gt;0,C387&gt;0,V380=0),0,IF(AND(W380&lt;&gt;0,W380&lt;V380),W380,V380))))))</f>
        <v>0</v>
      </c>
      <c r="AA380" t="s">
        <v>101</v>
      </c>
      <c r="AB380" t="s">
        <v>102</v>
      </c>
      <c r="AD380" t="s">
        <v>579</v>
      </c>
      <c r="AE380" t="s">
        <v>579</v>
      </c>
      <c r="AF380" t="s">
        <v>580</v>
      </c>
      <c r="AG380" s="32" t="s">
        <v>581</v>
      </c>
      <c r="AH380" s="35" t="str">
        <f>IF(NOT(ISERROR(MATCH("Selvfinansieret",B373,0))),"",IF(NOT(ISERROR(MATCH(B373,{"ABER"},0))),AE380,IF(NOT(ISERROR(MATCH(B373,{"GBER"},0))),AF380,IF(NOT(ISERROR(MATCH(B373,{"FIBER"},0))),AG380,IF(NOT(ISERROR(MATCH(B373,{"Ej statsstøtte"},0))),AD380,"")))))</f>
        <v/>
      </c>
      <c r="AI380" s="33" t="s">
        <v>575</v>
      </c>
    </row>
    <row r="381" spans="1:36" ht="15">
      <c r="A381" t="s">
        <v>556</v>
      </c>
      <c r="B381" s="39">
        <f t="shared" si="35"/>
        <v>0</v>
      </c>
      <c r="C381" s="39">
        <f t="shared" si="34"/>
        <v>0</v>
      </c>
      <c r="D381" s="39"/>
      <c r="E381" s="292"/>
      <c r="F381" s="21"/>
      <c r="G381" s="849"/>
      <c r="H381" s="850"/>
      <c r="I381" s="850"/>
      <c r="J381" s="850"/>
      <c r="K381" s="850"/>
      <c r="L381" s="850"/>
      <c r="M381" s="850"/>
      <c r="N381" s="850"/>
      <c r="O381" s="851"/>
      <c r="P381" s="35"/>
      <c r="Q381" s="15"/>
      <c r="R381" s="15"/>
      <c r="S381" s="5"/>
      <c r="U381" s="6" t="e">
        <f>((F375-((E386*F375+C387+D387)-E386)/E386))*E381</f>
        <v>#VALUE!</v>
      </c>
      <c r="V381" t="e">
        <f>H376*E381</f>
        <v>#VALUE!</v>
      </c>
      <c r="W381">
        <f>IFERROR(IF(E381=0,0,E381*H375),0)</f>
        <v>0</v>
      </c>
      <c r="X381" s="35">
        <f>IF(E381=0,0,E381*F374)</f>
        <v>0</v>
      </c>
      <c r="Y381" s="35">
        <f>IF(NOT(ISERROR(MATCH("Selvfinansieret",B377,0))),0,IF(OR(NOT(ISERROR(MATCH("Ej statsstøtte",B377,0))),NOT(ISERROR(MATCH(B377,AI387:AI389,0)))),E381,IF(AND(D387=0,C387=0),X381,IF(AND(D387&gt;0,C387=0),V381,IF(AND(D387&gt;0,C387&gt;0,V381=0),0,IF(AND(W381&lt;&gt;0,W381&lt;V381),W381,V381))))))</f>
        <v>0</v>
      </c>
      <c r="AA381" t="s">
        <v>105</v>
      </c>
      <c r="AB381" t="s">
        <v>106</v>
      </c>
      <c r="AD381" t="s">
        <v>582</v>
      </c>
      <c r="AE381" t="s">
        <v>582</v>
      </c>
      <c r="AF381" t="s">
        <v>583</v>
      </c>
      <c r="AG381" s="32" t="s">
        <v>584</v>
      </c>
      <c r="AH381" s="35" t="str">
        <f>IF(NOT(ISERROR(MATCH("Selvfinansieret",B373,0))),"",IF(NOT(ISERROR(MATCH(B373,{"ABER"},0))),AE381,IF(NOT(ISERROR(MATCH(B373,{"GBER"},0))),AF381,IF(NOT(ISERROR(MATCH(B373,{"FIBER"},0))),AG381,IF(NOT(ISERROR(MATCH(B373,{"Ej statsstøtte"},0))),AD381,"")))))</f>
        <v/>
      </c>
      <c r="AI381" s="34" t="s">
        <v>565</v>
      </c>
    </row>
    <row r="382" spans="1:36" ht="14.25" customHeight="1">
      <c r="A382" t="s">
        <v>557</v>
      </c>
      <c r="B382" s="39">
        <f t="shared" si="35"/>
        <v>0</v>
      </c>
      <c r="C382" s="39">
        <f t="shared" si="34"/>
        <v>0</v>
      </c>
      <c r="D382" s="39"/>
      <c r="E382" s="292"/>
      <c r="F382" s="21"/>
      <c r="G382" s="849"/>
      <c r="H382" s="850"/>
      <c r="I382" s="850"/>
      <c r="J382" s="850"/>
      <c r="K382" s="850"/>
      <c r="L382" s="850"/>
      <c r="M382" s="850"/>
      <c r="N382" s="850"/>
      <c r="O382" s="851"/>
      <c r="Q382" s="15"/>
      <c r="R382" s="15"/>
      <c r="S382" s="5"/>
      <c r="U382" s="6" t="e">
        <f>((F375-((E386*F375+C387+D387)-E386)/E386))*E382</f>
        <v>#VALUE!</v>
      </c>
      <c r="V382" t="e">
        <f>H376*E382</f>
        <v>#VALUE!</v>
      </c>
      <c r="W382">
        <f>IFERROR(IF(E382=0,0,E382*H375),0)</f>
        <v>0</v>
      </c>
      <c r="X382" s="35">
        <f>IF(E382=0,0,E382*F374)</f>
        <v>0</v>
      </c>
      <c r="Y382" s="35">
        <f>IF(NOT(ISERROR(MATCH("Selvfinansieret",B378,0))),0,IF(OR(NOT(ISERROR(MATCH("Ej statsstøtte",B378,0))),NOT(ISERROR(MATCH(B378,AI388:AI390,0)))),E382,IF(AND(D387=0,C387=0),X382,IF(AND(D387&gt;0,C387=0),V382,IF(AND(D387&gt;0,C387&gt;0,V382=0),0,IF(AND(W382&lt;&gt;0,W382&lt;V382),W382,V382))))))</f>
        <v>0</v>
      </c>
      <c r="Z382" s="35"/>
      <c r="AA382" t="s">
        <v>585</v>
      </c>
      <c r="AD382" t="s">
        <v>584</v>
      </c>
      <c r="AE382" t="s">
        <v>584</v>
      </c>
      <c r="AF382" t="s">
        <v>567</v>
      </c>
      <c r="AG382" s="55" t="s">
        <v>586</v>
      </c>
      <c r="AH382" s="35" t="str">
        <f>IF(NOT(ISERROR(MATCH("Selvfinansieret",B373,0))),"",IF(NOT(ISERROR(MATCH(B373,{"ABER"},0))),AE382,IF(NOT(ISERROR(MATCH(B373,{"GBER"},0))),AF382,IF(NOT(ISERROR(MATCH(B373,{"FIBER"},0))),AG382,IF(NOT(ISERROR(MATCH(B373,{"Ej statsstøtte"},0))),AD382,"")))))</f>
        <v/>
      </c>
      <c r="AI382" s="34" t="s">
        <v>576</v>
      </c>
    </row>
    <row r="383" spans="1:36" ht="15.75" thickBot="1">
      <c r="A383" s="240" t="s">
        <v>57</v>
      </c>
      <c r="B383" s="39">
        <f t="shared" si="35"/>
        <v>0</v>
      </c>
      <c r="C383" s="39">
        <f t="shared" si="34"/>
        <v>0</v>
      </c>
      <c r="D383" s="39"/>
      <c r="E383" s="293"/>
      <c r="F383" s="104"/>
      <c r="G383" s="850"/>
      <c r="H383" s="850"/>
      <c r="I383" s="850"/>
      <c r="J383" s="850"/>
      <c r="K383" s="850"/>
      <c r="L383" s="850"/>
      <c r="M383" s="850"/>
      <c r="N383" s="850"/>
      <c r="O383" s="851"/>
      <c r="Q383" s="15"/>
      <c r="R383" s="15"/>
      <c r="S383" s="5"/>
      <c r="U383" s="6" t="e">
        <f>((F375-((E386*F375+C387+D387)-E386)/E386))*E383</f>
        <v>#VALUE!</v>
      </c>
      <c r="V383" t="e">
        <f>H376*E383</f>
        <v>#VALUE!</v>
      </c>
      <c r="W383">
        <f>IFERROR(IF(E383=0,0,E383*H375),0)</f>
        <v>0</v>
      </c>
      <c r="X383" s="35">
        <f>IF(E383=0,0,E383*F374)</f>
        <v>0</v>
      </c>
      <c r="Y383" s="35">
        <f>IF(NOT(ISERROR(MATCH("Selvfinansieret",B379,0))),0,IF(OR(NOT(ISERROR(MATCH("Ej statsstøtte",B379,0))),NOT(ISERROR(MATCH(B379,AI389:AI391,0)))),E383,IF(AND(D387=0,C387=0),X383,IF(AND(D387&gt;0,C387=0),V383,IF(AND(D387&gt;0,C387&gt;0,V383=0),0,IF(AND(W383&lt;&gt;0,W383&lt;V383),W383,V383))))))</f>
        <v>0</v>
      </c>
      <c r="Z383" s="35"/>
      <c r="AA383" t="s">
        <v>587</v>
      </c>
      <c r="AD383" t="s">
        <v>588</v>
      </c>
      <c r="AE383" t="s">
        <v>588</v>
      </c>
      <c r="AF383" t="s">
        <v>589</v>
      </c>
      <c r="AG383" s="20" t="str">
        <f>""</f>
        <v/>
      </c>
      <c r="AH383" s="35" t="str">
        <f>IF(NOT(ISERROR(MATCH("Selvfinansieret",B373,0))),"",IF(NOT(ISERROR(MATCH(B373,{"ABER"},0))),AE383,IF(NOT(ISERROR(MATCH(B373,{"GBER"},0))),AF383,IF(NOT(ISERROR(MATCH(B373,{"FIBER"},0))),AG383,IF(NOT(ISERROR(MATCH(B373,{"Ej statsstøtte"},0))),AD383,"")))))</f>
        <v/>
      </c>
      <c r="AI383" s="19" t="s">
        <v>590</v>
      </c>
    </row>
    <row r="384" spans="1:36" ht="15">
      <c r="A384" s="142" t="s">
        <v>558</v>
      </c>
      <c r="B384" s="40">
        <f>SUM(B377+B378+B379+B380-B381-B382+B383)</f>
        <v>0</v>
      </c>
      <c r="C384" s="40">
        <f>SUM(C377+C378+C379+C380-C381-C382+C383)</f>
        <v>0</v>
      </c>
      <c r="D384" s="40"/>
      <c r="E384" s="40">
        <f>SUM(B384:C384)</f>
        <v>0</v>
      </c>
      <c r="F384" s="23"/>
      <c r="G384" s="849"/>
      <c r="H384" s="850"/>
      <c r="I384" s="850"/>
      <c r="J384" s="850"/>
      <c r="K384" s="850"/>
      <c r="L384" s="850"/>
      <c r="M384" s="850"/>
      <c r="N384" s="850"/>
      <c r="O384" s="851"/>
      <c r="P384" s="8"/>
      <c r="R384"/>
      <c r="S384"/>
      <c r="T384"/>
      <c r="U384" s="6" t="e">
        <f>((F375-((E386*F375+C387+D387)-E386)/E386))*E384</f>
        <v>#VALUE!</v>
      </c>
      <c r="V384" t="e">
        <f>H376*E384</f>
        <v>#VALUE!</v>
      </c>
      <c r="W384">
        <f>IFERROR(IF(E384=0,0,E384*H375),0)</f>
        <v>0</v>
      </c>
      <c r="X384" s="35">
        <f>IF(E384=0,0,E384*F374)</f>
        <v>0</v>
      </c>
      <c r="Y384" s="35">
        <f>IF(NOT(ISERROR(MATCH("Selvfinansieret",B380,0))),0,IF(OR(NOT(ISERROR(MATCH("Ej statsstøtte",B380,0))),NOT(ISERROR(MATCH(B380,AI390:AI392,0)))),E384,IF(AND(D387=0,C387=0),X384,IF(AND(D387&gt;0,C387=0),V384,IF(AND(D387&gt;0,C387&gt;0,V384=0),0,IF(AND(W384&lt;&gt;0,W384&lt;V384),W384,V384))))))</f>
        <v>0</v>
      </c>
      <c r="Z384" s="35"/>
      <c r="AA384" t="s">
        <v>591</v>
      </c>
      <c r="AD384" t="s">
        <v>592</v>
      </c>
      <c r="AE384" t="s">
        <v>593</v>
      </c>
      <c r="AF384" t="s">
        <v>594</v>
      </c>
      <c r="AG384" s="20" t="str">
        <f>""</f>
        <v/>
      </c>
      <c r="AH384" s="35" t="str">
        <f>IF(NOT(ISERROR(MATCH("Selvfinansieret",B373,0))),"",IF(NOT(ISERROR(MATCH(B373,{"ABER"},0))),AE384,IF(NOT(ISERROR(MATCH(B373,{"GBER"},0))),AF384,IF(NOT(ISERROR(MATCH(B373,{"FIBER"},0))),AG384,IF(NOT(ISERROR(MATCH(B373,{"Ej statsstøtte"},0))),AD384,"")))))</f>
        <v/>
      </c>
      <c r="AI384" s="19" t="s">
        <v>595</v>
      </c>
    </row>
    <row r="385" spans="1:35" ht="15.75" thickBot="1">
      <c r="A385" s="274" t="s">
        <v>121</v>
      </c>
      <c r="B385" s="41">
        <f>IFERROR(IF(E385=0,0,Y385),0)</f>
        <v>0</v>
      </c>
      <c r="C385" s="39">
        <f>IFERROR(E385-B385,0)</f>
        <v>0</v>
      </c>
      <c r="D385" s="39"/>
      <c r="E385" s="293"/>
      <c r="F385" s="22"/>
      <c r="G385" s="849"/>
      <c r="H385" s="850"/>
      <c r="I385" s="850"/>
      <c r="J385" s="850"/>
      <c r="K385" s="850"/>
      <c r="L385" s="850"/>
      <c r="M385" s="850"/>
      <c r="N385" s="850"/>
      <c r="O385" s="851"/>
      <c r="R385"/>
      <c r="S385"/>
      <c r="T385"/>
      <c r="U385" s="6" t="e">
        <f>((F375-((E386*F375+C387+D387)-E386)/E386))*E385</f>
        <v>#VALUE!</v>
      </c>
      <c r="V385" t="e">
        <f>H376*E385</f>
        <v>#VALUE!</v>
      </c>
      <c r="W385">
        <f>IFERROR(IF(E385=0,0,E385*H375),0)</f>
        <v>0</v>
      </c>
      <c r="X385" s="35">
        <f>IF(E385=0,0,E385*F374)</f>
        <v>0</v>
      </c>
      <c r="Y385" s="35">
        <f>IF(NOT(ISERROR(MATCH("Selvfinansieret",B381,0))),0,IF(OR(NOT(ISERROR(MATCH("Ej statsstøtte",B381,0))),NOT(ISERROR(MATCH(B381,AI391:AI393,0)))),E385,IF(AND(D387=0,C387=0),X385,IF(AND(D387&gt;0,C387=0),V385,IF(AND(D387&gt;0,C387&gt;0,V385=0),0,IF(AND(W385&lt;&gt;0,W385&lt;V385),W385,V385))))))</f>
        <v>0</v>
      </c>
      <c r="Z385" s="35"/>
      <c r="AA385" s="6"/>
      <c r="AB385" s="6"/>
      <c r="AD385" t="s">
        <v>593</v>
      </c>
      <c r="AE385" t="s">
        <v>596</v>
      </c>
      <c r="AF385" t="s">
        <v>592</v>
      </c>
      <c r="AG385" s="20" t="str">
        <f>""</f>
        <v/>
      </c>
      <c r="AH385" s="35" t="str">
        <f>IF(NOT(ISERROR(MATCH("Selvfinansieret",B373,0))),"",IF(NOT(ISERROR(MATCH(B373,{"ABER"},0))),AE385,IF(NOT(ISERROR(MATCH(B373,{"GBER"},0))),AF385,IF(NOT(ISERROR(MATCH(B373,{"FIBER"},0))),AG385,IF(NOT(ISERROR(MATCH(B373,{"Ej statsstøtte"},0))),AD385,"")))))</f>
        <v/>
      </c>
      <c r="AI385" s="19" t="s">
        <v>597</v>
      </c>
    </row>
    <row r="386" spans="1:35" ht="15.75" thickBot="1">
      <c r="A386" s="275" t="s">
        <v>550</v>
      </c>
      <c r="B386" s="58">
        <f>IF(B384+B385&lt;=0,0,B384+B385)</f>
        <v>0</v>
      </c>
      <c r="C386" s="58">
        <f>IF(C384+C385-C387&lt;=0,0,C384+C385-C387)</f>
        <v>0</v>
      </c>
      <c r="D386" s="42"/>
      <c r="E386" s="276">
        <f>SUM(E377+E378+E379+E380-E381-E382+E383)+E385</f>
        <v>0</v>
      </c>
      <c r="F386" s="31"/>
      <c r="G386" s="852"/>
      <c r="H386" s="853"/>
      <c r="I386" s="853"/>
      <c r="J386" s="853"/>
      <c r="K386" s="853"/>
      <c r="L386" s="853"/>
      <c r="M386" s="853"/>
      <c r="N386" s="853"/>
      <c r="O386" s="854"/>
      <c r="P386" s="8"/>
      <c r="R386"/>
      <c r="S386"/>
      <c r="T386"/>
      <c r="U386" s="6" t="e">
        <f>((F375-((E386*F375+C387+D387)-E386)/E386))*E386</f>
        <v>#VALUE!</v>
      </c>
      <c r="V386" t="e">
        <f>H376*E386</f>
        <v>#VALUE!</v>
      </c>
      <c r="W386">
        <f>IFERROR(IF(E386=0,0,E386*H375),0)</f>
        <v>0</v>
      </c>
      <c r="Y386" s="35">
        <f>IF(NOT(ISERROR(MATCH("Selvfinansieret",B382,0))),0,IF(OR(NOT(ISERROR(MATCH("Ej statsstøtte",B382,0))),NOT(ISERROR(MATCH(B382,AI392:AI394,0)))),E386,IF(AND(D387=0,C387=0),X386,IF(AND(D387&gt;0,C387=0),V386,IF(AND(D387&gt;0,C387&gt;0,V386=0),0,IF(AND(W386&lt;&gt;0,W386&lt;V386),W386,V386))))))</f>
        <v>0</v>
      </c>
      <c r="Z386" s="35"/>
      <c r="AA386" s="33"/>
      <c r="AB386" s="33"/>
      <c r="AD386" t="s">
        <v>596</v>
      </c>
      <c r="AE386" s="20" t="str">
        <f>""</f>
        <v/>
      </c>
      <c r="AF386" t="s">
        <v>584</v>
      </c>
      <c r="AG386" s="20" t="str">
        <f>""</f>
        <v/>
      </c>
      <c r="AH386" s="35" t="str">
        <f>IF(NOT(ISERROR(MATCH("Selvfinansieret",B373,0))),"",IF(NOT(ISERROR(MATCH(B373,{"ABER"},0))),AE386,IF(NOT(ISERROR(MATCH(B373,{"GBER"},0))),AF386,IF(NOT(ISERROR(MATCH(B373,{"FIBER"},0))),AG386,IF(NOT(ISERROR(MATCH(B373,{"Ej statsstøtte"},0))),AD386,"")))))</f>
        <v/>
      </c>
      <c r="AI386" s="6" t="s">
        <v>598</v>
      </c>
    </row>
    <row r="387" spans="1:35" ht="15">
      <c r="A387" s="277" t="s">
        <v>559</v>
      </c>
      <c r="B387" s="280">
        <f>B386</f>
        <v>0</v>
      </c>
      <c r="C387" s="279"/>
      <c r="D387" s="279"/>
      <c r="E387" s="280">
        <f>SUM(B377+B378+B379+B380-B381-B382+B383)</f>
        <v>0</v>
      </c>
      <c r="F387" s="38"/>
      <c r="P387" s="8"/>
      <c r="R387"/>
      <c r="S387"/>
      <c r="T387"/>
      <c r="U387"/>
      <c r="W387"/>
      <c r="Y387" s="35"/>
      <c r="Z387" s="35"/>
      <c r="AA387" s="15"/>
      <c r="AB387" s="34"/>
      <c r="AC387" s="6"/>
      <c r="AD387" t="s">
        <v>581</v>
      </c>
      <c r="AE387" t="str">
        <f>""</f>
        <v/>
      </c>
      <c r="AF387" s="20" t="s">
        <v>599</v>
      </c>
      <c r="AG387" s="20" t="str">
        <f>""</f>
        <v/>
      </c>
      <c r="AH387" s="35" t="str">
        <f>IF(NOT(ISERROR(MATCH("Selvfinansieret",B373,0))),"",IF(NOT(ISERROR(MATCH(B373,{"ABER"},0))),AE387,IF(NOT(ISERROR(MATCH(B373,{"GBER"},0))),AF387,IF(NOT(ISERROR(MATCH(B373,{"FIBER"},0))),AG387,IF(NOT(ISERROR(MATCH(B373,{"Ej statsstøtte"},0))),AD387,"")))))</f>
        <v/>
      </c>
      <c r="AI387" t="s">
        <v>600</v>
      </c>
    </row>
    <row r="388" spans="1:35" ht="15">
      <c r="A388" s="281"/>
      <c r="B388" s="282"/>
      <c r="C388" s="282"/>
      <c r="D388" s="282"/>
      <c r="E388" s="283"/>
      <c r="F388" s="30"/>
      <c r="P388" s="8"/>
      <c r="R388"/>
      <c r="S388"/>
      <c r="T388"/>
      <c r="U388"/>
      <c r="W388"/>
      <c r="Y388" s="35"/>
      <c r="Z388" s="35"/>
      <c r="AA388" s="35"/>
      <c r="AD388" t="s">
        <v>586</v>
      </c>
      <c r="AE388" t="str">
        <f>""</f>
        <v/>
      </c>
      <c r="AF388" t="str">
        <f>""</f>
        <v/>
      </c>
      <c r="AG388" s="20" t="str">
        <f>""</f>
        <v/>
      </c>
      <c r="AH388" s="35" t="str">
        <f>IF(NOT(ISERROR(MATCH("Selvfinansieret",B373,0))),"",IF(NOT(ISERROR(MATCH(B373,{"ABER"},0))),AE388,IF(NOT(ISERROR(MATCH(B373,{"GBER"},0))),AF388,IF(NOT(ISERROR(MATCH(B373,{"FIBER"},0))),AG388,IF(NOT(ISERROR(MATCH(B373,{"Ej statsstøtte"},0))),AD388,"")))))</f>
        <v/>
      </c>
    </row>
    <row r="389" spans="1:35" ht="15">
      <c r="A389" s="284"/>
      <c r="B389" s="285"/>
      <c r="C389" s="285"/>
      <c r="D389" s="285"/>
      <c r="E389" s="286" t="s">
        <v>601</v>
      </c>
      <c r="F389" s="287" t="str">
        <f>F374</f>
        <v/>
      </c>
      <c r="G389" s="30"/>
      <c r="Q389" s="8"/>
      <c r="R389"/>
      <c r="S389"/>
      <c r="T389"/>
      <c r="U389"/>
      <c r="W389"/>
      <c r="Z389" s="35"/>
    </row>
    <row r="390" spans="1:35" ht="30">
      <c r="A390" s="284"/>
      <c r="B390" s="285"/>
      <c r="C390" s="285"/>
      <c r="D390" s="285"/>
      <c r="E390" s="288" t="s">
        <v>602</v>
      </c>
      <c r="F390" s="287" t="str">
        <f>IFERROR(B386/E386,"")</f>
        <v/>
      </c>
      <c r="G390" s="30"/>
      <c r="Q390" s="8"/>
      <c r="R390"/>
      <c r="S390"/>
      <c r="T390"/>
      <c r="U390"/>
      <c r="W390"/>
      <c r="Z390" s="35"/>
    </row>
    <row r="391" spans="1:35" ht="15">
      <c r="A391" s="2"/>
      <c r="B391" s="3"/>
      <c r="C391" s="3"/>
      <c r="D391" s="3"/>
      <c r="E391" s="4" t="s">
        <v>603</v>
      </c>
      <c r="F391" s="24">
        <f>IF(NOT(ISERROR(MATCH("Ej statsstøtte",B373,0))),0,IFERROR(E385/E384,0))</f>
        <v>0</v>
      </c>
      <c r="G391" s="289"/>
      <c r="R391"/>
      <c r="S391"/>
      <c r="T391"/>
      <c r="U391"/>
      <c r="W391"/>
    </row>
    <row r="392" spans="1:35" ht="15">
      <c r="A392" s="13" t="s">
        <v>604</v>
      </c>
      <c r="B392" s="14">
        <f>IFERROR(E386/$E$15,0)</f>
        <v>0</v>
      </c>
      <c r="C392" s="3"/>
      <c r="D392" s="3"/>
      <c r="E392" s="8" t="s">
        <v>605</v>
      </c>
      <c r="F392" s="24">
        <f>IFERROR(E385/E377,0)</f>
        <v>0</v>
      </c>
      <c r="R392"/>
      <c r="S392"/>
      <c r="T392"/>
      <c r="U392"/>
      <c r="W392"/>
    </row>
    <row r="393" spans="1:35" ht="15">
      <c r="A393" s="290"/>
      <c r="B393" s="291"/>
      <c r="E393" s="8"/>
      <c r="R393"/>
      <c r="S393"/>
      <c r="T393"/>
      <c r="U393"/>
      <c r="W393"/>
    </row>
    <row r="394" spans="1:35" ht="15">
      <c r="A394" s="1" t="s">
        <v>560</v>
      </c>
      <c r="B394" s="72"/>
      <c r="C394" s="35" t="s">
        <v>166</v>
      </c>
      <c r="D394" s="35"/>
      <c r="E394" s="1" t="s">
        <v>563</v>
      </c>
      <c r="F394" s="264"/>
      <c r="G394" s="35"/>
      <c r="H394" s="43"/>
      <c r="I394" s="44"/>
      <c r="J394" s="35"/>
      <c r="K394" s="35"/>
      <c r="L394" s="35"/>
      <c r="M394" s="35"/>
      <c r="R394" s="11"/>
      <c r="S394" s="16"/>
      <c r="T394" s="34"/>
      <c r="W394"/>
      <c r="X394" s="19"/>
      <c r="AA394" s="35" t="str">
        <f>IF(NOT(ISERROR(MATCH("Selvfinansieret",B395,0))),"",IF(NOT(ISERROR(MATCH(B395,{"ABER"},0))),IF(X394=0,"",X394),IF(NOT(ISERROR(MATCH(B395,{"GEBER"},0))),IF(AG409=0,"",AG409),IF(NOT(ISERROR(MATCH(B395,{"FIBER"},0))),IF(Z394=0,"",Z394),""))))</f>
        <v/>
      </c>
      <c r="AF394" s="35"/>
    </row>
    <row r="395" spans="1:35" ht="15">
      <c r="A395" s="1" t="s">
        <v>564</v>
      </c>
      <c r="B395" s="265"/>
      <c r="C395" s="35"/>
      <c r="D395" s="35"/>
      <c r="E395" s="1" t="s">
        <v>97</v>
      </c>
      <c r="F395" s="265" t="str">
        <f>IF(ISBLANK($F$19),"Projektform skal vælges ved hovedansøger",$F$19)</f>
        <v>Samarbejde</v>
      </c>
      <c r="G395" s="35"/>
      <c r="H395" s="43"/>
      <c r="I395" s="44"/>
      <c r="J395" s="35"/>
      <c r="K395" s="35"/>
      <c r="L395" s="35"/>
      <c r="M395" s="35"/>
      <c r="R395" s="11"/>
      <c r="S395" s="16"/>
      <c r="T395" s="19"/>
      <c r="W395"/>
      <c r="X395" s="19"/>
      <c r="Y395" s="20"/>
      <c r="AA395" s="35"/>
      <c r="AF395" s="35"/>
    </row>
    <row r="396" spans="1:35" ht="30">
      <c r="A396" s="1" t="s">
        <v>566</v>
      </c>
      <c r="B396" s="265"/>
      <c r="C396" s="1"/>
      <c r="D396" s="1"/>
      <c r="E396" s="46" t="s">
        <v>148</v>
      </c>
      <c r="F396" s="47" t="str">
        <f>IFERROR(IF(NOT(ISERROR(MATCH(B395,{"ABER"},0))),INDEX(#REF!,MATCH(B396,#REF!,0),MATCH(AA398,#REF!,0)),IF(NOT(ISERROR(MATCH(B395,{"GBER"},0))),INDEX(#REF!,MATCH(B396,#REF!,0),MATCH(AA398,#REF!,0)),IF(NOT(ISERROR(MATCH(B395,{"FIBER"},0))),INDEX(#REF!,MATCH(B396,#REF!,0),MATCH(AA398,#REF!,0)),""))),"")</f>
        <v/>
      </c>
      <c r="G396" s="46" t="s">
        <v>569</v>
      </c>
      <c r="H396" s="59" t="s">
        <v>570</v>
      </c>
      <c r="I396" s="60"/>
      <c r="J396" s="109" t="s">
        <v>151</v>
      </c>
      <c r="K396" s="109"/>
      <c r="L396" s="35"/>
      <c r="M396" s="35"/>
      <c r="R396" s="12"/>
      <c r="S396" s="17"/>
      <c r="T396" s="19"/>
      <c r="W396"/>
      <c r="X396" s="37"/>
      <c r="AB396" s="19"/>
      <c r="AF396" s="35"/>
    </row>
    <row r="397" spans="1:35" ht="15">
      <c r="A397" s="1"/>
      <c r="B397" s="1"/>
      <c r="C397" s="1"/>
      <c r="D397" s="1"/>
      <c r="E397" s="46"/>
      <c r="F397" s="61" t="str">
        <f>IFERROR(IF(NOT(ISERROR(MATCH(B395,{"ABER"},0))),INDEX(#REF!,MATCH(B396,#REF!,0),MATCH(AA398,#REF!,0)),IF(NOT(ISERROR(MATCH(B395,{"GBER"},0))),INDEX(#REF!,MATCH(B396,#REF!,0),MATCH(AA398,#REF!,0)),IF(NOT(ISERROR(MATCH(B395,{"FIBER"},0))),INDEX(#REF!,MATCH(B396,#REF!,0),MATCH(AA398,#REF!,0)),""))),"")</f>
        <v/>
      </c>
      <c r="G397" s="109"/>
      <c r="H397" s="109" t="str">
        <f>IFERROR(IF(E408*(1-F397)-C409&lt;0,F397-((E408*F397+C409)-E408)/E408,""),"")</f>
        <v/>
      </c>
      <c r="I397" s="109" t="str">
        <f>IFERROR(IF(D409&lt;&gt;0,IF(D409=E408,0,IF(C409&gt;0,(F397-D409/E408)-H397,"HA")),IF(E408*(1-F397)-C409&lt;0,((F397-((E408*F397+C409+D409)-E408)/E408)),"")),"")</f>
        <v/>
      </c>
      <c r="J397" s="268" t="e">
        <f>I397-H398</f>
        <v>#VALUE!</v>
      </c>
      <c r="K397" s="109"/>
      <c r="L397" s="35"/>
      <c r="M397" s="35"/>
      <c r="R397" s="12"/>
      <c r="S397" s="17"/>
      <c r="T397" s="19"/>
      <c r="U397" s="6" t="s">
        <v>177</v>
      </c>
      <c r="V397" t="s">
        <v>178</v>
      </c>
      <c r="W397" s="35" t="s">
        <v>179</v>
      </c>
      <c r="X397" s="35" t="s">
        <v>180</v>
      </c>
      <c r="Y397" s="35" t="s">
        <v>181</v>
      </c>
      <c r="AA397" s="7" t="s">
        <v>144</v>
      </c>
      <c r="AB397" s="7" t="s">
        <v>97</v>
      </c>
    </row>
    <row r="398" spans="1:35" ht="15.75" thickBot="1">
      <c r="A398" s="269"/>
      <c r="B398" s="256" t="s">
        <v>547</v>
      </c>
      <c r="C398" s="256" t="s">
        <v>548</v>
      </c>
      <c r="D398" s="256" t="s">
        <v>549</v>
      </c>
      <c r="E398" s="256" t="s">
        <v>550</v>
      </c>
      <c r="F398" s="256" t="s">
        <v>551</v>
      </c>
      <c r="G398" s="35"/>
      <c r="H398" s="268" t="e">
        <f>(F397-D409/E408)</f>
        <v>#VALUE!</v>
      </c>
      <c r="I398" s="109"/>
      <c r="J398" s="35"/>
      <c r="K398" s="109"/>
      <c r="L398" s="35"/>
      <c r="M398" s="35"/>
      <c r="Q398" s="7"/>
      <c r="R398" s="18"/>
      <c r="S398" s="6"/>
      <c r="U398"/>
      <c r="W398" s="35"/>
      <c r="X398" s="35"/>
      <c r="Z398" s="19"/>
      <c r="AA398" s="6" t="str">
        <f>CONCATENATE(F394," - ",AB398)</f>
        <v xml:space="preserve"> - Samarbejde</v>
      </c>
      <c r="AB398" t="str">
        <f>F395</f>
        <v>Samarbejde</v>
      </c>
    </row>
    <row r="399" spans="1:35" ht="15">
      <c r="A399" t="s">
        <v>552</v>
      </c>
      <c r="B399" s="39">
        <f>IFERROR(IF(E399=0,0,Y399),0)</f>
        <v>0</v>
      </c>
      <c r="C399" s="39">
        <f t="shared" ref="C399:C405" si="36">IFERROR(E399-B399,0)</f>
        <v>0</v>
      </c>
      <c r="D399" s="39"/>
      <c r="E399" s="292"/>
      <c r="F399" s="272"/>
      <c r="G399" s="846" t="s">
        <v>572</v>
      </c>
      <c r="H399" s="847"/>
      <c r="I399" s="847"/>
      <c r="J399" s="847"/>
      <c r="K399" s="847"/>
      <c r="L399" s="847"/>
      <c r="M399" s="847"/>
      <c r="N399" s="847"/>
      <c r="O399" s="848"/>
      <c r="Q399" s="9"/>
      <c r="R399" s="15"/>
      <c r="S399" s="6"/>
      <c r="U399" s="6" t="e">
        <f>((F397-((E408*F397+C409)-E408)/E408))*E399</f>
        <v>#VALUE!</v>
      </c>
      <c r="V399" t="e">
        <f>H398*E399</f>
        <v>#VALUE!</v>
      </c>
      <c r="W399">
        <f>IFERROR(IF(E399=0,0,E399*H397),0)</f>
        <v>0</v>
      </c>
      <c r="X399" s="35">
        <f>IF(E399=0,0,E399*F396)</f>
        <v>0</v>
      </c>
      <c r="Y399" s="35">
        <f>IF(NOT(ISERROR(MATCH("Selvfinansieret",B395,0))),0,IF(OR(NOT(ISERROR(MATCH("Ej statsstøtte",B395,0))),NOT(ISERROR(MATCH(B395,AI405:AI407,0)))),E399,IF(AND(D409=0,C409=0),X399,IF(AND(D409&gt;0,C409=0),V399,IF(AND(D409&gt;0,C409&gt;0,V399=0),0,IF(AND(W399&lt;&gt;0,W399&lt;V399),W399,V399))))))</f>
        <v>0</v>
      </c>
      <c r="AA399" s="6"/>
      <c r="AB399" s="6"/>
      <c r="AE399" s="855" t="s">
        <v>573</v>
      </c>
      <c r="AF399" s="855"/>
      <c r="AG399" s="855"/>
    </row>
    <row r="400" spans="1:35" ht="15">
      <c r="A400" t="s">
        <v>553</v>
      </c>
      <c r="B400" s="39">
        <f t="shared" ref="B400:B405" si="37">IFERROR(IF(E400=0,0,Y400),0)</f>
        <v>0</v>
      </c>
      <c r="C400" s="39">
        <f t="shared" si="36"/>
        <v>0</v>
      </c>
      <c r="D400" s="39"/>
      <c r="E400" s="292"/>
      <c r="F400" s="21"/>
      <c r="G400" s="849"/>
      <c r="H400" s="850"/>
      <c r="I400" s="850"/>
      <c r="J400" s="850"/>
      <c r="K400" s="850"/>
      <c r="L400" s="850"/>
      <c r="M400" s="850"/>
      <c r="N400" s="850"/>
      <c r="O400" s="851"/>
      <c r="Q400" s="15"/>
      <c r="R400" s="15"/>
      <c r="S400" s="5"/>
      <c r="U400" s="6" t="e">
        <f>((F397-((E408*F397+C409+D409)-E408)/E408))*E400</f>
        <v>#VALUE!</v>
      </c>
      <c r="V400" t="e">
        <f>H398*E400</f>
        <v>#VALUE!</v>
      </c>
      <c r="W400">
        <f>IFERROR(IF(E400=0,0,E400*H397),0)</f>
        <v>0</v>
      </c>
      <c r="X400" s="35">
        <f>IF(E400=0,0,E400*F396)</f>
        <v>0</v>
      </c>
      <c r="Y400" s="35">
        <f>IF(NOT(ISERROR(MATCH("Selvfinansieret",B396,0))),0,IF(OR(NOT(ISERROR(MATCH("Ej statsstøtte",B396,0))),NOT(ISERROR(MATCH(B396,AI406:AI408,0)))),E400,IF(AND(D409=0,C409=0),X400,IF(AND(D409&gt;0,C409=0),V400,IF(AND(D409&gt;0,C409&gt;0,V400=0),0,IF(AND(W400&lt;&gt;0,W400&lt;V400),W400,V400))))))</f>
        <v>0</v>
      </c>
      <c r="AA400" s="6"/>
      <c r="AB400" s="6"/>
    </row>
    <row r="401" spans="1:36" ht="15">
      <c r="A401" t="s">
        <v>554</v>
      </c>
      <c r="B401" s="39">
        <f t="shared" si="37"/>
        <v>0</v>
      </c>
      <c r="C401" s="39">
        <f t="shared" si="36"/>
        <v>0</v>
      </c>
      <c r="D401" s="39"/>
      <c r="E401" s="292"/>
      <c r="F401" s="21"/>
      <c r="G401" s="849"/>
      <c r="H401" s="850"/>
      <c r="I401" s="850"/>
      <c r="J401" s="850"/>
      <c r="K401" s="850"/>
      <c r="L401" s="850"/>
      <c r="M401" s="850"/>
      <c r="N401" s="850"/>
      <c r="O401" s="851"/>
      <c r="Q401" s="15"/>
      <c r="R401" s="15"/>
      <c r="S401" s="5"/>
      <c r="U401" s="6" t="e">
        <f>((F397-((E408*F397+C409+D409)-E408)/E408))*E401</f>
        <v>#VALUE!</v>
      </c>
      <c r="V401" t="e">
        <f>H398*E401</f>
        <v>#VALUE!</v>
      </c>
      <c r="W401">
        <f>IFERROR(IF(E401=0,0,E401*H397),0)</f>
        <v>0</v>
      </c>
      <c r="X401" s="35">
        <f>IF(E401=0,0,E401*F396)</f>
        <v>0</v>
      </c>
      <c r="Y401" s="35">
        <f>IF(NOT(ISERROR(MATCH("Selvfinansieret",B397,0))),0,IF(OR(NOT(ISERROR(MATCH("Ej statsstøtte",B397,0))),NOT(ISERROR(MATCH(B397,AI407:AI409,0)))),E401,IF(AND(D409=0,C409=0),X401,IF(AND(D409&gt;0,C409=0),V401,IF(AND(D409&gt;0,C409&gt;0,V401=0),0,IF(AND(W401&lt;&gt;0,W401&lt;V401),W401,V401))))))</f>
        <v>0</v>
      </c>
      <c r="AA401" s="6"/>
      <c r="AB401" s="6"/>
      <c r="AD401" s="8" t="s">
        <v>574</v>
      </c>
      <c r="AE401" s="8" t="s">
        <v>575</v>
      </c>
      <c r="AF401" s="8" t="s">
        <v>565</v>
      </c>
      <c r="AG401" s="8" t="s">
        <v>576</v>
      </c>
      <c r="AH401" s="8" t="s">
        <v>98</v>
      </c>
      <c r="AI401" s="8" t="s">
        <v>577</v>
      </c>
      <c r="AJ401" s="8" t="s">
        <v>578</v>
      </c>
    </row>
    <row r="402" spans="1:36" ht="15">
      <c r="A402" t="s">
        <v>555</v>
      </c>
      <c r="B402" s="39">
        <f t="shared" si="37"/>
        <v>0</v>
      </c>
      <c r="C402" s="39">
        <f t="shared" si="36"/>
        <v>0</v>
      </c>
      <c r="D402" s="39"/>
      <c r="E402" s="292"/>
      <c r="F402" s="21"/>
      <c r="G402" s="849"/>
      <c r="H402" s="850"/>
      <c r="I402" s="850"/>
      <c r="J402" s="850"/>
      <c r="K402" s="850"/>
      <c r="L402" s="850"/>
      <c r="M402" s="850"/>
      <c r="N402" s="850"/>
      <c r="O402" s="851"/>
      <c r="P402" s="35"/>
      <c r="Q402" s="15"/>
      <c r="R402" s="15"/>
      <c r="S402" s="5"/>
      <c r="U402" s="6" t="e">
        <f>((F397-((E408*F397+C409+D409)-E408)/E408))*E402</f>
        <v>#VALUE!</v>
      </c>
      <c r="V402" t="e">
        <f>H398*E402</f>
        <v>#VALUE!</v>
      </c>
      <c r="W402">
        <f>IFERROR(IF(E402=0,0,E402*H397),0)</f>
        <v>0</v>
      </c>
      <c r="X402" s="35">
        <f>IF(E402=0,0,E402*F396)</f>
        <v>0</v>
      </c>
      <c r="Y402" s="35">
        <f>IF(NOT(ISERROR(MATCH("Selvfinansieret",B398,0))),0,IF(OR(NOT(ISERROR(MATCH("Ej statsstøtte",B398,0))),NOT(ISERROR(MATCH(B398,AI408:AI410,0)))),E402,IF(AND(D409=0,C409=0),X402,IF(AND(D409&gt;0,C409=0),V402,IF(AND(D409&gt;0,C409&gt;0,V402=0),0,IF(AND(W402&lt;&gt;0,W402&lt;V402),W402,V402))))))</f>
        <v>0</v>
      </c>
      <c r="AA402" t="s">
        <v>101</v>
      </c>
      <c r="AB402" t="s">
        <v>102</v>
      </c>
      <c r="AD402" t="s">
        <v>579</v>
      </c>
      <c r="AE402" t="s">
        <v>579</v>
      </c>
      <c r="AF402" t="s">
        <v>580</v>
      </c>
      <c r="AG402" s="32" t="s">
        <v>581</v>
      </c>
      <c r="AH402" s="35" t="str">
        <f>IF(NOT(ISERROR(MATCH("Selvfinansieret",B395,0))),"",IF(NOT(ISERROR(MATCH(B395,{"ABER"},0))),AE402,IF(NOT(ISERROR(MATCH(B395,{"GBER"},0))),AF402,IF(NOT(ISERROR(MATCH(B395,{"FIBER"},0))),AG402,IF(NOT(ISERROR(MATCH(B395,{"Ej statsstøtte"},0))),AD402,"")))))</f>
        <v/>
      </c>
      <c r="AI402" s="33" t="s">
        <v>575</v>
      </c>
    </row>
    <row r="403" spans="1:36" ht="15">
      <c r="A403" t="s">
        <v>556</v>
      </c>
      <c r="B403" s="39">
        <f t="shared" si="37"/>
        <v>0</v>
      </c>
      <c r="C403" s="39">
        <f t="shared" si="36"/>
        <v>0</v>
      </c>
      <c r="D403" s="39"/>
      <c r="E403" s="292"/>
      <c r="F403" s="21"/>
      <c r="G403" s="849"/>
      <c r="H403" s="850"/>
      <c r="I403" s="850"/>
      <c r="J403" s="850"/>
      <c r="K403" s="850"/>
      <c r="L403" s="850"/>
      <c r="M403" s="850"/>
      <c r="N403" s="850"/>
      <c r="O403" s="851"/>
      <c r="P403" s="35"/>
      <c r="Q403" s="15"/>
      <c r="R403" s="15"/>
      <c r="S403" s="5"/>
      <c r="U403" s="6" t="e">
        <f>((F397-((E408*F397+C409+D409)-E408)/E408))*E403</f>
        <v>#VALUE!</v>
      </c>
      <c r="V403" t="e">
        <f>H398*E403</f>
        <v>#VALUE!</v>
      </c>
      <c r="W403">
        <f>IFERROR(IF(E403=0,0,E403*H397),0)</f>
        <v>0</v>
      </c>
      <c r="X403" s="35">
        <f>IF(E403=0,0,E403*F396)</f>
        <v>0</v>
      </c>
      <c r="Y403" s="35">
        <f>IF(NOT(ISERROR(MATCH("Selvfinansieret",B399,0))),0,IF(OR(NOT(ISERROR(MATCH("Ej statsstøtte",B399,0))),NOT(ISERROR(MATCH(B399,AI409:AI411,0)))),E403,IF(AND(D409=0,C409=0),X403,IF(AND(D409&gt;0,C409=0),V403,IF(AND(D409&gt;0,C409&gt;0,V403=0),0,IF(AND(W403&lt;&gt;0,W403&lt;V403),W403,V403))))))</f>
        <v>0</v>
      </c>
      <c r="AA403" t="s">
        <v>105</v>
      </c>
      <c r="AB403" t="s">
        <v>106</v>
      </c>
      <c r="AD403" t="s">
        <v>582</v>
      </c>
      <c r="AE403" t="s">
        <v>582</v>
      </c>
      <c r="AF403" t="s">
        <v>583</v>
      </c>
      <c r="AG403" s="32" t="s">
        <v>584</v>
      </c>
      <c r="AH403" s="35" t="str">
        <f>IF(NOT(ISERROR(MATCH("Selvfinansieret",B395,0))),"",IF(NOT(ISERROR(MATCH(B395,{"ABER"},0))),AE403,IF(NOT(ISERROR(MATCH(B395,{"GBER"},0))),AF403,IF(NOT(ISERROR(MATCH(B395,{"FIBER"},0))),AG403,IF(NOT(ISERROR(MATCH(B395,{"Ej statsstøtte"},0))),AD403,"")))))</f>
        <v/>
      </c>
      <c r="AI403" s="34" t="s">
        <v>565</v>
      </c>
    </row>
    <row r="404" spans="1:36" ht="15" customHeight="1">
      <c r="A404" t="s">
        <v>557</v>
      </c>
      <c r="B404" s="39">
        <f t="shared" si="37"/>
        <v>0</v>
      </c>
      <c r="C404" s="39">
        <f t="shared" si="36"/>
        <v>0</v>
      </c>
      <c r="D404" s="39"/>
      <c r="E404" s="292"/>
      <c r="F404" s="21"/>
      <c r="G404" s="849"/>
      <c r="H404" s="850"/>
      <c r="I404" s="850"/>
      <c r="J404" s="850"/>
      <c r="K404" s="850"/>
      <c r="L404" s="850"/>
      <c r="M404" s="850"/>
      <c r="N404" s="850"/>
      <c r="O404" s="851"/>
      <c r="Q404" s="15"/>
      <c r="R404" s="15"/>
      <c r="S404" s="5"/>
      <c r="U404" s="6" t="e">
        <f>((F397-((E408*F397+C409+D409)-E408)/E408))*E404</f>
        <v>#VALUE!</v>
      </c>
      <c r="V404" t="e">
        <f>H398*E404</f>
        <v>#VALUE!</v>
      </c>
      <c r="W404">
        <f>IFERROR(IF(E404=0,0,E404*H397),0)</f>
        <v>0</v>
      </c>
      <c r="X404" s="35">
        <f>IF(E404=0,0,E404*F396)</f>
        <v>0</v>
      </c>
      <c r="Y404" s="35">
        <f>IF(NOT(ISERROR(MATCH("Selvfinansieret",B400,0))),0,IF(OR(NOT(ISERROR(MATCH("Ej statsstøtte",B400,0))),NOT(ISERROR(MATCH(B400,AI410:AI412,0)))),E404,IF(AND(D409=0,C409=0),X404,IF(AND(D409&gt;0,C409=0),V404,IF(AND(D409&gt;0,C409&gt;0,V404=0),0,IF(AND(W404&lt;&gt;0,W404&lt;V404),W404,V404))))))</f>
        <v>0</v>
      </c>
      <c r="Z404" s="35"/>
      <c r="AA404" t="s">
        <v>585</v>
      </c>
      <c r="AD404" t="s">
        <v>584</v>
      </c>
      <c r="AE404" t="s">
        <v>584</v>
      </c>
      <c r="AF404" t="s">
        <v>567</v>
      </c>
      <c r="AG404" s="55" t="s">
        <v>586</v>
      </c>
      <c r="AH404" s="35" t="str">
        <f>IF(NOT(ISERROR(MATCH("Selvfinansieret",B395,0))),"",IF(NOT(ISERROR(MATCH(B395,{"ABER"},0))),AE404,IF(NOT(ISERROR(MATCH(B395,{"GBER"},0))),AF404,IF(NOT(ISERROR(MATCH(B395,{"FIBER"},0))),AG404,IF(NOT(ISERROR(MATCH(B395,{"Ej statsstøtte"},0))),AD404,"")))))</f>
        <v/>
      </c>
      <c r="AI404" s="34" t="s">
        <v>576</v>
      </c>
    </row>
    <row r="405" spans="1:36" ht="15.75" thickBot="1">
      <c r="A405" s="240" t="s">
        <v>57</v>
      </c>
      <c r="B405" s="39">
        <f t="shared" si="37"/>
        <v>0</v>
      </c>
      <c r="C405" s="39">
        <f t="shared" si="36"/>
        <v>0</v>
      </c>
      <c r="D405" s="39"/>
      <c r="E405" s="293"/>
      <c r="F405" s="21"/>
      <c r="G405" s="849"/>
      <c r="H405" s="850"/>
      <c r="I405" s="850"/>
      <c r="J405" s="850"/>
      <c r="K405" s="850"/>
      <c r="L405" s="850"/>
      <c r="M405" s="850"/>
      <c r="N405" s="850"/>
      <c r="O405" s="851"/>
      <c r="Q405" s="15"/>
      <c r="R405" s="15"/>
      <c r="S405" s="5"/>
      <c r="U405" s="6" t="e">
        <f>((F397-((E408*F397+C409+D409)-E408)/E408))*E405</f>
        <v>#VALUE!</v>
      </c>
      <c r="V405" t="e">
        <f>H398*E405</f>
        <v>#VALUE!</v>
      </c>
      <c r="W405">
        <f>IFERROR(IF(E405=0,0,E405*H397),0)</f>
        <v>0</v>
      </c>
      <c r="X405" s="35">
        <f>IF(E405=0,0,E405*F396)</f>
        <v>0</v>
      </c>
      <c r="Y405" s="35">
        <f>IF(NOT(ISERROR(MATCH("Selvfinansieret",B401,0))),0,IF(OR(NOT(ISERROR(MATCH("Ej statsstøtte",B401,0))),NOT(ISERROR(MATCH(B401,AI411:AI413,0)))),E405,IF(AND(D409=0,C409=0),X405,IF(AND(D409&gt;0,C409=0),V405,IF(AND(D409&gt;0,C409&gt;0,V405=0),0,IF(AND(W405&lt;&gt;0,W405&lt;V405),W405,V405))))))</f>
        <v>0</v>
      </c>
      <c r="Z405" s="35"/>
      <c r="AA405" t="s">
        <v>587</v>
      </c>
      <c r="AD405" t="s">
        <v>588</v>
      </c>
      <c r="AE405" t="s">
        <v>588</v>
      </c>
      <c r="AF405" t="s">
        <v>589</v>
      </c>
      <c r="AG405" s="20" t="str">
        <f>""</f>
        <v/>
      </c>
      <c r="AH405" s="35" t="str">
        <f>IF(NOT(ISERROR(MATCH("Selvfinansieret",B395,0))),"",IF(NOT(ISERROR(MATCH(B395,{"ABER"},0))),AE405,IF(NOT(ISERROR(MATCH(B395,{"GBER"},0))),AF405,IF(NOT(ISERROR(MATCH(B395,{"FIBER"},0))),AG405,IF(NOT(ISERROR(MATCH(B395,{"Ej statsstøtte"},0))),AD405,"")))))</f>
        <v/>
      </c>
      <c r="AI405" s="19" t="s">
        <v>590</v>
      </c>
    </row>
    <row r="406" spans="1:36" ht="15">
      <c r="A406" s="142" t="s">
        <v>558</v>
      </c>
      <c r="B406" s="40">
        <f>SUM(B399+B400+B401+B402-B403-B404+B405)</f>
        <v>0</v>
      </c>
      <c r="C406" s="40">
        <f>SUM(C399+C400+C401+C402-C403-C404+C405)</f>
        <v>0</v>
      </c>
      <c r="D406" s="40"/>
      <c r="E406" s="40">
        <f>SUM(B406:C406)</f>
        <v>0</v>
      </c>
      <c r="F406" s="23"/>
      <c r="G406" s="849"/>
      <c r="H406" s="850"/>
      <c r="I406" s="850"/>
      <c r="J406" s="850"/>
      <c r="K406" s="850"/>
      <c r="L406" s="850"/>
      <c r="M406" s="850"/>
      <c r="N406" s="850"/>
      <c r="O406" s="851"/>
      <c r="P406" s="8"/>
      <c r="R406"/>
      <c r="S406"/>
      <c r="T406"/>
      <c r="U406" s="6" t="e">
        <f>((F397-((E408*F397+C409+D409)-E408)/E408))*E406</f>
        <v>#VALUE!</v>
      </c>
      <c r="V406" t="e">
        <f>H398*E406</f>
        <v>#VALUE!</v>
      </c>
      <c r="W406">
        <f>IFERROR(IF(E406=0,0,E406*H397),0)</f>
        <v>0</v>
      </c>
      <c r="X406" s="35">
        <f>IF(E406=0,0,E406*F396)</f>
        <v>0</v>
      </c>
      <c r="Y406" s="35">
        <f>IF(NOT(ISERROR(MATCH("Selvfinansieret",B402,0))),0,IF(OR(NOT(ISERROR(MATCH("Ej statsstøtte",B402,0))),NOT(ISERROR(MATCH(B402,AI412:AI414,0)))),E406,IF(AND(D409=0,C409=0),X406,IF(AND(D409&gt;0,C409=0),V406,IF(AND(D409&gt;0,C409&gt;0,V406=0),0,IF(AND(W406&lt;&gt;0,W406&lt;V406),W406,V406))))))</f>
        <v>0</v>
      </c>
      <c r="Z406" s="35"/>
      <c r="AA406" t="s">
        <v>591</v>
      </c>
      <c r="AD406" t="s">
        <v>592</v>
      </c>
      <c r="AE406" t="s">
        <v>593</v>
      </c>
      <c r="AF406" t="s">
        <v>594</v>
      </c>
      <c r="AG406" s="20" t="str">
        <f>""</f>
        <v/>
      </c>
      <c r="AH406" s="35" t="str">
        <f>IF(NOT(ISERROR(MATCH("Selvfinansieret",B395,0))),"",IF(NOT(ISERROR(MATCH(B395,{"ABER"},0))),AE406,IF(NOT(ISERROR(MATCH(B395,{"GBER"},0))),AF406,IF(NOT(ISERROR(MATCH(B395,{"FIBER"},0))),AG406,IF(NOT(ISERROR(MATCH(B395,{"Ej statsstøtte"},0))),AD406,"")))))</f>
        <v/>
      </c>
      <c r="AI406" s="19" t="s">
        <v>595</v>
      </c>
    </row>
    <row r="407" spans="1:36" ht="15.75" thickBot="1">
      <c r="A407" s="274" t="s">
        <v>121</v>
      </c>
      <c r="B407" s="41">
        <f>IFERROR(IF(E407=0,0,Y407),0)</f>
        <v>0</v>
      </c>
      <c r="C407" s="39">
        <f>IFERROR(E407-B407,0)</f>
        <v>0</v>
      </c>
      <c r="D407" s="39"/>
      <c r="E407" s="293"/>
      <c r="F407" s="22"/>
      <c r="G407" s="849"/>
      <c r="H407" s="850"/>
      <c r="I407" s="850"/>
      <c r="J407" s="850"/>
      <c r="K407" s="850"/>
      <c r="L407" s="850"/>
      <c r="M407" s="850"/>
      <c r="N407" s="850"/>
      <c r="O407" s="851"/>
      <c r="R407"/>
      <c r="S407"/>
      <c r="T407"/>
      <c r="U407" s="6" t="e">
        <f>((F397-((E408*F397+C409+D409)-E408)/E408))*E407</f>
        <v>#VALUE!</v>
      </c>
      <c r="V407" t="e">
        <f>H398*E407</f>
        <v>#VALUE!</v>
      </c>
      <c r="W407">
        <f>IFERROR(IF(E407=0,0,E407*H397),0)</f>
        <v>0</v>
      </c>
      <c r="X407" s="35">
        <f>IF(E407=0,0,E407*F396)</f>
        <v>0</v>
      </c>
      <c r="Y407" s="35">
        <f>IF(NOT(ISERROR(MATCH("Selvfinansieret",B403,0))),0,IF(OR(NOT(ISERROR(MATCH("Ej statsstøtte",B403,0))),NOT(ISERROR(MATCH(B403,AI413:AI415,0)))),E407,IF(AND(D409=0,C409=0),X407,IF(AND(D409&gt;0,C409=0),V407,IF(AND(D409&gt;0,C409&gt;0,V407=0),0,IF(AND(W407&lt;&gt;0,W407&lt;V407),W407,V407))))))</f>
        <v>0</v>
      </c>
      <c r="Z407" s="35"/>
      <c r="AA407" s="6"/>
      <c r="AB407" s="6"/>
      <c r="AD407" t="s">
        <v>593</v>
      </c>
      <c r="AE407" t="s">
        <v>596</v>
      </c>
      <c r="AF407" t="s">
        <v>592</v>
      </c>
      <c r="AG407" s="20" t="str">
        <f>""</f>
        <v/>
      </c>
      <c r="AH407" s="35" t="str">
        <f>IF(NOT(ISERROR(MATCH("Selvfinansieret",B395,0))),"",IF(NOT(ISERROR(MATCH(B395,{"ABER"},0))),AE407,IF(NOT(ISERROR(MATCH(B395,{"GBER"},0))),AF407,IF(NOT(ISERROR(MATCH(B395,{"FIBER"},0))),AG407,IF(NOT(ISERROR(MATCH(B395,{"Ej statsstøtte"},0))),AD407,"")))))</f>
        <v/>
      </c>
      <c r="AI407" s="19" t="s">
        <v>597</v>
      </c>
    </row>
    <row r="408" spans="1:36" ht="15.75" thickBot="1">
      <c r="A408" s="275" t="s">
        <v>550</v>
      </c>
      <c r="B408" s="58">
        <f>IF(B406+B407&lt;=0,0,B406+B407)</f>
        <v>0</v>
      </c>
      <c r="C408" s="58">
        <f>IF(C406+C407-C409&lt;=0,0,C406+C407-C409)</f>
        <v>0</v>
      </c>
      <c r="D408" s="42"/>
      <c r="E408" s="276">
        <f>SUM(E399+E400+E401+E402-E403-E404+E405)+E407</f>
        <v>0</v>
      </c>
      <c r="F408" s="105"/>
      <c r="G408" s="852"/>
      <c r="H408" s="853"/>
      <c r="I408" s="853"/>
      <c r="J408" s="853"/>
      <c r="K408" s="853"/>
      <c r="L408" s="853"/>
      <c r="M408" s="853"/>
      <c r="N408" s="853"/>
      <c r="O408" s="854"/>
      <c r="P408" s="8"/>
      <c r="R408"/>
      <c r="S408"/>
      <c r="T408"/>
      <c r="U408" s="6" t="e">
        <f>((F397-((E408*F397+C409+D409)-E408)/E408))*E408</f>
        <v>#VALUE!</v>
      </c>
      <c r="V408" t="e">
        <f>H398*E408</f>
        <v>#VALUE!</v>
      </c>
      <c r="W408">
        <f>IFERROR(IF(E408=0,0,E408*H397),0)</f>
        <v>0</v>
      </c>
      <c r="Y408" s="35">
        <f>IF(NOT(ISERROR(MATCH("Selvfinansieret",B404,0))),0,IF(OR(NOT(ISERROR(MATCH("Ej statsstøtte",B404,0))),NOT(ISERROR(MATCH(B404,AI414:AI416,0)))),E408,IF(AND(D409=0,C409=0),X408,IF(AND(D409&gt;0,C409=0),V408,IF(AND(D409&gt;0,C409&gt;0,V408=0),0,IF(AND(W408&lt;&gt;0,W408&lt;V408),W408,V408))))))</f>
        <v>0</v>
      </c>
      <c r="Z408" s="35"/>
      <c r="AA408" s="33"/>
      <c r="AB408" s="33"/>
      <c r="AD408" t="s">
        <v>596</v>
      </c>
      <c r="AE408" s="20" t="str">
        <f>""</f>
        <v/>
      </c>
      <c r="AF408" t="s">
        <v>584</v>
      </c>
      <c r="AG408" s="20" t="str">
        <f>""</f>
        <v/>
      </c>
      <c r="AH408" s="35" t="str">
        <f>IF(NOT(ISERROR(MATCH("Selvfinansieret",B395,0))),"",IF(NOT(ISERROR(MATCH(B395,{"ABER"},0))),AE408,IF(NOT(ISERROR(MATCH(B395,{"GBER"},0))),AF408,IF(NOT(ISERROR(MATCH(B395,{"FIBER"},0))),AG408,IF(NOT(ISERROR(MATCH(B395,{"Ej statsstøtte"},0))),AD408,"")))))</f>
        <v/>
      </c>
      <c r="AI408" s="6" t="s">
        <v>598</v>
      </c>
    </row>
    <row r="409" spans="1:36" ht="15">
      <c r="A409" s="277" t="s">
        <v>559</v>
      </c>
      <c r="B409" s="280">
        <f>B408</f>
        <v>0</v>
      </c>
      <c r="C409" s="279"/>
      <c r="D409" s="279"/>
      <c r="E409" s="280">
        <f>SUM(B399+B400+B401+B402-B403-B404+B405)</f>
        <v>0</v>
      </c>
      <c r="F409" s="38"/>
      <c r="P409" s="8"/>
      <c r="R409"/>
      <c r="S409"/>
      <c r="T409"/>
      <c r="U409"/>
      <c r="W409"/>
      <c r="Y409" s="35"/>
      <c r="Z409" s="35"/>
      <c r="AA409" s="15"/>
      <c r="AB409" s="34"/>
      <c r="AC409" s="6"/>
      <c r="AD409" t="s">
        <v>581</v>
      </c>
      <c r="AE409" t="str">
        <f>""</f>
        <v/>
      </c>
      <c r="AF409" s="20" t="s">
        <v>599</v>
      </c>
      <c r="AG409" s="20" t="str">
        <f>""</f>
        <v/>
      </c>
      <c r="AH409" s="35" t="str">
        <f>IF(NOT(ISERROR(MATCH("Selvfinansieret",B395,0))),"",IF(NOT(ISERROR(MATCH(B395,{"ABER"},0))),AE409,IF(NOT(ISERROR(MATCH(B395,{"GBER"},0))),AF409,IF(NOT(ISERROR(MATCH(B395,{"FIBER"},0))),AG409,IF(NOT(ISERROR(MATCH(B395,{"Ej statsstøtte"},0))),AD409,"")))))</f>
        <v/>
      </c>
      <c r="AI409" t="s">
        <v>600</v>
      </c>
    </row>
    <row r="410" spans="1:36" ht="15">
      <c r="A410" s="281"/>
      <c r="B410" s="282"/>
      <c r="C410" s="282"/>
      <c r="D410" s="282"/>
      <c r="E410" s="283"/>
      <c r="F410" s="30"/>
      <c r="P410" s="8"/>
      <c r="R410"/>
      <c r="S410"/>
      <c r="T410"/>
      <c r="U410"/>
      <c r="W410"/>
      <c r="Y410" s="35"/>
      <c r="Z410" s="35"/>
      <c r="AA410" s="35"/>
      <c r="AD410" t="s">
        <v>586</v>
      </c>
      <c r="AE410" t="str">
        <f>""</f>
        <v/>
      </c>
      <c r="AF410" t="str">
        <f>""</f>
        <v/>
      </c>
      <c r="AG410" s="20" t="str">
        <f>""</f>
        <v/>
      </c>
      <c r="AH410" s="35" t="str">
        <f>IF(NOT(ISERROR(MATCH("Selvfinansieret",B395,0))),"",IF(NOT(ISERROR(MATCH(B395,{"ABER"},0))),AE410,IF(NOT(ISERROR(MATCH(B395,{"GBER"},0))),AF410,IF(NOT(ISERROR(MATCH(B395,{"FIBER"},0))),AG410,IF(NOT(ISERROR(MATCH(B395,{"Ej statsstøtte"},0))),AD410,"")))))</f>
        <v/>
      </c>
    </row>
    <row r="411" spans="1:36" ht="15">
      <c r="A411" s="284"/>
      <c r="B411" s="285"/>
      <c r="C411" s="285"/>
      <c r="D411" s="285"/>
      <c r="E411" s="286" t="s">
        <v>601</v>
      </c>
      <c r="F411" s="287" t="str">
        <f>F396</f>
        <v/>
      </c>
      <c r="G411" s="30"/>
      <c r="Q411" s="8"/>
      <c r="R411"/>
      <c r="S411"/>
      <c r="T411"/>
      <c r="U411"/>
      <c r="W411"/>
      <c r="Z411" s="35"/>
    </row>
    <row r="412" spans="1:36" ht="30">
      <c r="A412" s="284"/>
      <c r="B412" s="285"/>
      <c r="C412" s="285"/>
      <c r="D412" s="285"/>
      <c r="E412" s="288" t="s">
        <v>602</v>
      </c>
      <c r="F412" s="287" t="str">
        <f>IFERROR(B408/E408,"")</f>
        <v/>
      </c>
      <c r="G412" s="30"/>
      <c r="Q412" s="8"/>
      <c r="R412"/>
      <c r="S412"/>
      <c r="T412"/>
      <c r="U412"/>
      <c r="W412"/>
      <c r="Z412" s="35"/>
    </row>
    <row r="413" spans="1:36" ht="15">
      <c r="A413" s="2"/>
      <c r="B413" s="3"/>
      <c r="C413" s="3"/>
      <c r="D413" s="3"/>
      <c r="E413" s="4" t="s">
        <v>603</v>
      </c>
      <c r="F413" s="24">
        <f>IF(NOT(ISERROR(MATCH("Ej statsstøtte",B395,0))),0,IFERROR(E407/E406,0))</f>
        <v>0</v>
      </c>
      <c r="G413" s="289"/>
      <c r="R413"/>
      <c r="S413"/>
      <c r="T413"/>
      <c r="U413"/>
      <c r="W413"/>
    </row>
    <row r="414" spans="1:36" ht="15">
      <c r="A414" s="13" t="s">
        <v>604</v>
      </c>
      <c r="B414" s="14">
        <f>IFERROR(E408/$E$15,0)</f>
        <v>0</v>
      </c>
      <c r="C414" s="3"/>
      <c r="D414" s="3"/>
      <c r="E414" s="8" t="s">
        <v>605</v>
      </c>
      <c r="F414" s="24">
        <f>IFERROR(E407/E399,0)</f>
        <v>0</v>
      </c>
      <c r="R414"/>
      <c r="S414"/>
      <c r="T414"/>
      <c r="U414"/>
      <c r="W414"/>
    </row>
    <row r="415" spans="1:36" ht="15">
      <c r="A415" s="290"/>
      <c r="B415" s="291"/>
      <c r="E415" s="8"/>
      <c r="R415"/>
      <c r="S415"/>
      <c r="T415"/>
      <c r="U415"/>
      <c r="W415"/>
    </row>
    <row r="416" spans="1:36" ht="15">
      <c r="A416" s="1" t="s">
        <v>560</v>
      </c>
      <c r="B416" s="72"/>
      <c r="C416" s="35" t="s">
        <v>169</v>
      </c>
      <c r="D416" s="35"/>
      <c r="E416" s="1" t="s">
        <v>563</v>
      </c>
      <c r="F416" s="264"/>
      <c r="G416" s="35"/>
      <c r="H416" s="43"/>
      <c r="I416" s="44"/>
      <c r="J416" s="35"/>
      <c r="K416" s="35"/>
      <c r="L416" s="35"/>
      <c r="M416" s="35"/>
      <c r="R416" s="11"/>
      <c r="S416" s="16"/>
      <c r="T416" s="34"/>
      <c r="W416"/>
      <c r="X416" s="19"/>
      <c r="AA416" s="35" t="str">
        <f>IF(NOT(ISERROR(MATCH("Selvfinansieret",B417,0))),"",IF(NOT(ISERROR(MATCH(B417,{"ABER"},0))),IF(X416=0,"",X416),IF(NOT(ISERROR(MATCH(B417,{"GEBER"},0))),IF(AG431=0,"",AG431),IF(NOT(ISERROR(MATCH(B417,{"FIBER"},0))),IF(Z416=0,"",Z416),""))))</f>
        <v/>
      </c>
      <c r="AF416" s="35"/>
    </row>
    <row r="417" spans="1:36" ht="15">
      <c r="A417" s="1" t="s">
        <v>564</v>
      </c>
      <c r="B417" s="265"/>
      <c r="C417" s="35"/>
      <c r="D417" s="35"/>
      <c r="E417" s="1" t="s">
        <v>97</v>
      </c>
      <c r="F417" s="265" t="str">
        <f>IF(ISBLANK($F$19),"Projektform skal vælges ved hovedansøger",$F$19)</f>
        <v>Samarbejde</v>
      </c>
      <c r="G417" s="35"/>
      <c r="H417" s="43"/>
      <c r="I417" s="44"/>
      <c r="J417" s="35"/>
      <c r="K417" s="35"/>
      <c r="L417" s="35"/>
      <c r="M417" s="35"/>
      <c r="R417" s="11"/>
      <c r="S417" s="16"/>
      <c r="T417" s="19"/>
      <c r="W417"/>
      <c r="X417" s="19"/>
      <c r="Y417" s="20"/>
      <c r="AA417" s="35"/>
      <c r="AF417" s="35"/>
    </row>
    <row r="418" spans="1:36" ht="30">
      <c r="A418" s="1" t="s">
        <v>566</v>
      </c>
      <c r="B418" s="265"/>
      <c r="C418" s="1"/>
      <c r="D418" s="1"/>
      <c r="E418" s="46" t="s">
        <v>148</v>
      </c>
      <c r="F418" s="47" t="str">
        <f>IFERROR(IF(NOT(ISERROR(MATCH(B417,{"ABER"},0))),INDEX(#REF!,MATCH(B418,#REF!,0),MATCH(AA420,#REF!,0)),IF(NOT(ISERROR(MATCH(B417,{"GBER"},0))),INDEX(#REF!,MATCH(B418,#REF!,0),MATCH(AA420,#REF!,0)),IF(NOT(ISERROR(MATCH(B417,{"FIBER"},0))),INDEX(#REF!,MATCH(B418,#REF!,0),MATCH(AA420,#REF!,0)),""))),"")</f>
        <v/>
      </c>
      <c r="G418" s="46" t="s">
        <v>569</v>
      </c>
      <c r="H418" s="59" t="s">
        <v>570</v>
      </c>
      <c r="I418" s="60"/>
      <c r="J418" s="109" t="s">
        <v>151</v>
      </c>
      <c r="K418" s="109"/>
      <c r="L418" s="35"/>
      <c r="M418" s="35"/>
      <c r="R418" s="12"/>
      <c r="S418" s="17"/>
      <c r="T418" s="19"/>
      <c r="W418"/>
      <c r="X418" s="37"/>
      <c r="AB418" s="19"/>
      <c r="AF418" s="35"/>
    </row>
    <row r="419" spans="1:36" ht="15">
      <c r="A419" s="1"/>
      <c r="B419" s="1"/>
      <c r="C419" s="1"/>
      <c r="D419" s="1"/>
      <c r="E419" s="46"/>
      <c r="F419" s="61" t="str">
        <f>IFERROR(IF(NOT(ISERROR(MATCH(B417,{"ABER"},0))),INDEX(#REF!,MATCH(B418,#REF!,0),MATCH(AA420,#REF!,0)),IF(NOT(ISERROR(MATCH(B417,{"GBER"},0))),INDEX(#REF!,MATCH(B418,#REF!,0),MATCH(AA420,#REF!,0)),IF(NOT(ISERROR(MATCH(B417,{"FIBER"},0))),INDEX(#REF!,MATCH(B418,#REF!,0),MATCH(AA420,#REF!,0)),""))),"")</f>
        <v/>
      </c>
      <c r="G419" s="109"/>
      <c r="H419" s="109" t="str">
        <f>IFERROR(IF(E430*(1-F419)-C431&lt;0,F419-((E430*F419+C431)-E430)/E430,""),"")</f>
        <v/>
      </c>
      <c r="I419" s="109" t="str">
        <f>IFERROR(IF(D431&lt;&gt;0,IF(D431=E430,0,IF(C431&gt;0,(F419-D431/E430)-H419,"HA")),IF(E430*(1-F419)-C431&lt;0,((F419-((E430*F419+C431+D431)-E430)/E430)),"")),"")</f>
        <v/>
      </c>
      <c r="J419" s="268" t="e">
        <f>I419-H420</f>
        <v>#VALUE!</v>
      </c>
      <c r="K419" s="109"/>
      <c r="L419" s="35"/>
      <c r="M419" s="35"/>
      <c r="R419" s="12"/>
      <c r="S419" s="17"/>
      <c r="T419" s="19"/>
      <c r="U419" s="6" t="s">
        <v>177</v>
      </c>
      <c r="V419" t="s">
        <v>178</v>
      </c>
      <c r="W419" s="35" t="s">
        <v>179</v>
      </c>
      <c r="X419" s="35" t="s">
        <v>180</v>
      </c>
      <c r="Y419" s="35" t="s">
        <v>181</v>
      </c>
      <c r="AA419" s="7" t="s">
        <v>144</v>
      </c>
      <c r="AB419" s="7" t="s">
        <v>97</v>
      </c>
    </row>
    <row r="420" spans="1:36" ht="15.75" thickBot="1">
      <c r="A420" s="269"/>
      <c r="B420" s="256" t="s">
        <v>547</v>
      </c>
      <c r="C420" s="256" t="s">
        <v>548</v>
      </c>
      <c r="D420" s="256" t="s">
        <v>549</v>
      </c>
      <c r="E420" s="256" t="s">
        <v>550</v>
      </c>
      <c r="F420" s="256" t="s">
        <v>551</v>
      </c>
      <c r="G420" s="35"/>
      <c r="H420" s="268" t="e">
        <f>(F419-D431/E430)</f>
        <v>#VALUE!</v>
      </c>
      <c r="I420" s="109"/>
      <c r="J420" s="35"/>
      <c r="K420" s="109"/>
      <c r="L420" s="35"/>
      <c r="M420" s="35"/>
      <c r="Q420" s="7"/>
      <c r="R420" s="18"/>
      <c r="S420" s="6"/>
      <c r="U420"/>
      <c r="W420" s="35"/>
      <c r="X420" s="35"/>
      <c r="Z420" s="19"/>
      <c r="AA420" s="6" t="str">
        <f>CONCATENATE(F416," - ",AB420)</f>
        <v xml:space="preserve"> - Samarbejde</v>
      </c>
      <c r="AB420" t="str">
        <f>F417</f>
        <v>Samarbejde</v>
      </c>
    </row>
    <row r="421" spans="1:36" ht="15">
      <c r="A421" t="s">
        <v>552</v>
      </c>
      <c r="B421" s="39">
        <f>IFERROR(IF(E421=0,0,Y421),0)</f>
        <v>0</v>
      </c>
      <c r="C421" s="39">
        <f t="shared" ref="C421:C427" si="38">IFERROR(E421-B421,0)</f>
        <v>0</v>
      </c>
      <c r="D421" s="39"/>
      <c r="E421" s="292"/>
      <c r="F421" s="272"/>
      <c r="G421" s="846" t="s">
        <v>572</v>
      </c>
      <c r="H421" s="847"/>
      <c r="I421" s="847"/>
      <c r="J421" s="847"/>
      <c r="K421" s="847"/>
      <c r="L421" s="847"/>
      <c r="M421" s="847"/>
      <c r="N421" s="847"/>
      <c r="O421" s="848"/>
      <c r="Q421" s="9"/>
      <c r="R421" s="15"/>
      <c r="S421" s="6"/>
      <c r="U421" s="6" t="e">
        <f>((F419-((E430*F419+C431)-E430)/E430))*E421</f>
        <v>#VALUE!</v>
      </c>
      <c r="V421" t="e">
        <f>H420*E421</f>
        <v>#VALUE!</v>
      </c>
      <c r="W421">
        <f>IFERROR(IF(E421=0,0,E421*H419),0)</f>
        <v>0</v>
      </c>
      <c r="X421" s="35">
        <f>IF(E421=0,0,E421*F418)</f>
        <v>0</v>
      </c>
      <c r="Y421" s="35">
        <f>IF(NOT(ISERROR(MATCH("Selvfinansieret",B417,0))),0,IF(OR(NOT(ISERROR(MATCH("Ej statsstøtte",B417,0))),NOT(ISERROR(MATCH(B417,AI427:AI429,0)))),E421,IF(AND(D431=0,C431=0),X421,IF(AND(D431&gt;0,C431=0),V421,IF(AND(D431&gt;0,C431&gt;0,V421=0),0,IF(AND(W421&lt;&gt;0,W421&lt;V421),W421,V421))))))</f>
        <v>0</v>
      </c>
      <c r="AA421" s="6"/>
      <c r="AB421" s="6"/>
      <c r="AE421" s="855" t="s">
        <v>573</v>
      </c>
      <c r="AF421" s="855"/>
      <c r="AG421" s="855"/>
    </row>
    <row r="422" spans="1:36" ht="15">
      <c r="A422" t="s">
        <v>553</v>
      </c>
      <c r="B422" s="39">
        <f t="shared" ref="B422:B427" si="39">IFERROR(IF(E422=0,0,Y422),0)</f>
        <v>0</v>
      </c>
      <c r="C422" s="39">
        <f t="shared" si="38"/>
        <v>0</v>
      </c>
      <c r="D422" s="39"/>
      <c r="E422" s="292"/>
      <c r="F422" s="21"/>
      <c r="G422" s="849"/>
      <c r="H422" s="850"/>
      <c r="I422" s="850"/>
      <c r="J422" s="850"/>
      <c r="K422" s="850"/>
      <c r="L422" s="850"/>
      <c r="M422" s="850"/>
      <c r="N422" s="850"/>
      <c r="O422" s="851"/>
      <c r="Q422" s="15"/>
      <c r="R422" s="15"/>
      <c r="S422" s="5"/>
      <c r="U422" s="6" t="e">
        <f>((F419-((E430*F419+C431+D431)-E430)/E430))*E422</f>
        <v>#VALUE!</v>
      </c>
      <c r="V422" t="e">
        <f>H420*E422</f>
        <v>#VALUE!</v>
      </c>
      <c r="W422">
        <f>IFERROR(IF(E422=0,0,E422*H419),0)</f>
        <v>0</v>
      </c>
      <c r="X422" s="35">
        <f>IF(E422=0,0,E422*F418)</f>
        <v>0</v>
      </c>
      <c r="Y422" s="35">
        <f>IF(NOT(ISERROR(MATCH("Selvfinansieret",B418,0))),0,IF(OR(NOT(ISERROR(MATCH("Ej statsstøtte",B418,0))),NOT(ISERROR(MATCH(B418,AI428:AI430,0)))),E422,IF(AND(D431=0,C431=0),X422,IF(AND(D431&gt;0,C431=0),V422,IF(AND(D431&gt;0,C431&gt;0,V422=0),0,IF(AND(W422&lt;&gt;0,W422&lt;V422),W422,V422))))))</f>
        <v>0</v>
      </c>
      <c r="AA422" s="6"/>
      <c r="AB422" s="6"/>
    </row>
    <row r="423" spans="1:36" ht="15">
      <c r="A423" t="s">
        <v>554</v>
      </c>
      <c r="B423" s="39">
        <f t="shared" si="39"/>
        <v>0</v>
      </c>
      <c r="C423" s="39">
        <f t="shared" si="38"/>
        <v>0</v>
      </c>
      <c r="D423" s="39"/>
      <c r="E423" s="292"/>
      <c r="F423" s="21"/>
      <c r="G423" s="849"/>
      <c r="H423" s="850"/>
      <c r="I423" s="850"/>
      <c r="J423" s="850"/>
      <c r="K423" s="850"/>
      <c r="L423" s="850"/>
      <c r="M423" s="850"/>
      <c r="N423" s="850"/>
      <c r="O423" s="851"/>
      <c r="Q423" s="15"/>
      <c r="R423" s="15"/>
      <c r="S423" s="5"/>
      <c r="U423" s="6" t="e">
        <f>((F419-((E430*F419+C431+D431)-E430)/E430))*E423</f>
        <v>#VALUE!</v>
      </c>
      <c r="V423" t="e">
        <f>H420*E423</f>
        <v>#VALUE!</v>
      </c>
      <c r="W423">
        <f>IFERROR(IF(E423=0,0,E423*H419),0)</f>
        <v>0</v>
      </c>
      <c r="X423" s="35">
        <f>IF(E423=0,0,E423*F418)</f>
        <v>0</v>
      </c>
      <c r="Y423" s="35">
        <f>IF(NOT(ISERROR(MATCH("Selvfinansieret",B419,0))),0,IF(OR(NOT(ISERROR(MATCH("Ej statsstøtte",B419,0))),NOT(ISERROR(MATCH(B419,AI429:AI431,0)))),E423,IF(AND(D431=0,C431=0),X423,IF(AND(D431&gt;0,C431=0),V423,IF(AND(D431&gt;0,C431&gt;0,V423=0),0,IF(AND(W423&lt;&gt;0,W423&lt;V423),W423,V423))))))</f>
        <v>0</v>
      </c>
      <c r="AA423" s="6"/>
      <c r="AB423" s="6"/>
      <c r="AD423" s="8" t="s">
        <v>574</v>
      </c>
      <c r="AE423" s="8" t="s">
        <v>575</v>
      </c>
      <c r="AF423" s="8" t="s">
        <v>565</v>
      </c>
      <c r="AG423" s="8" t="s">
        <v>576</v>
      </c>
      <c r="AH423" s="8" t="s">
        <v>98</v>
      </c>
      <c r="AI423" s="8" t="s">
        <v>577</v>
      </c>
      <c r="AJ423" s="8" t="s">
        <v>578</v>
      </c>
    </row>
    <row r="424" spans="1:36" ht="15">
      <c r="A424" t="s">
        <v>555</v>
      </c>
      <c r="B424" s="39">
        <f t="shared" si="39"/>
        <v>0</v>
      </c>
      <c r="C424" s="39">
        <f t="shared" si="38"/>
        <v>0</v>
      </c>
      <c r="D424" s="39"/>
      <c r="E424" s="292"/>
      <c r="F424" s="21"/>
      <c r="G424" s="849"/>
      <c r="H424" s="850"/>
      <c r="I424" s="850"/>
      <c r="J424" s="850"/>
      <c r="K424" s="850"/>
      <c r="L424" s="850"/>
      <c r="M424" s="850"/>
      <c r="N424" s="850"/>
      <c r="O424" s="851"/>
      <c r="P424" s="35"/>
      <c r="Q424" s="15"/>
      <c r="R424" s="15"/>
      <c r="S424" s="5"/>
      <c r="U424" s="6" t="e">
        <f>((F419-((E430*F419+C431+D431)-E430)/E430))*E424</f>
        <v>#VALUE!</v>
      </c>
      <c r="V424" t="e">
        <f>H420*E424</f>
        <v>#VALUE!</v>
      </c>
      <c r="W424">
        <f>IFERROR(IF(E424=0,0,E424*H419),0)</f>
        <v>0</v>
      </c>
      <c r="X424" s="35">
        <f>IF(E424=0,0,E424*F418)</f>
        <v>0</v>
      </c>
      <c r="Y424" s="35">
        <f>IF(NOT(ISERROR(MATCH("Selvfinansieret",B420,0))),0,IF(OR(NOT(ISERROR(MATCH("Ej statsstøtte",B420,0))),NOT(ISERROR(MATCH(B420,AI430:AI432,0)))),E424,IF(AND(D431=0,C431=0),X424,IF(AND(D431&gt;0,C431=0),V424,IF(AND(D431&gt;0,C431&gt;0,V424=0),0,IF(AND(W424&lt;&gt;0,W424&lt;V424),W424,V424))))))</f>
        <v>0</v>
      </c>
      <c r="AA424" t="s">
        <v>101</v>
      </c>
      <c r="AB424" t="s">
        <v>102</v>
      </c>
      <c r="AD424" t="s">
        <v>579</v>
      </c>
      <c r="AE424" t="s">
        <v>579</v>
      </c>
      <c r="AF424" t="s">
        <v>580</v>
      </c>
      <c r="AG424" s="32" t="s">
        <v>581</v>
      </c>
      <c r="AH424" s="35" t="str">
        <f>IF(NOT(ISERROR(MATCH("Selvfinansieret",B417,0))),"",IF(NOT(ISERROR(MATCH(B417,{"ABER"},0))),AE424,IF(NOT(ISERROR(MATCH(B417,{"GBER"},0))),AF424,IF(NOT(ISERROR(MATCH(B417,{"FIBER"},0))),AG424,IF(NOT(ISERROR(MATCH(B417,{"Ej statsstøtte"},0))),AD424,"")))))</f>
        <v/>
      </c>
      <c r="AI424" s="33" t="s">
        <v>575</v>
      </c>
    </row>
    <row r="425" spans="1:36" ht="15">
      <c r="A425" t="s">
        <v>556</v>
      </c>
      <c r="B425" s="39">
        <f t="shared" si="39"/>
        <v>0</v>
      </c>
      <c r="C425" s="39">
        <f t="shared" si="38"/>
        <v>0</v>
      </c>
      <c r="D425" s="39"/>
      <c r="E425" s="292"/>
      <c r="F425" s="21"/>
      <c r="G425" s="849"/>
      <c r="H425" s="850"/>
      <c r="I425" s="850"/>
      <c r="J425" s="850"/>
      <c r="K425" s="850"/>
      <c r="L425" s="850"/>
      <c r="M425" s="850"/>
      <c r="N425" s="850"/>
      <c r="O425" s="851"/>
      <c r="P425" s="35"/>
      <c r="Q425" s="15"/>
      <c r="R425" s="15"/>
      <c r="S425" s="5"/>
      <c r="U425" s="6" t="e">
        <f>((F419-((E430*F419+C431+D431)-E430)/E430))*E425</f>
        <v>#VALUE!</v>
      </c>
      <c r="V425" t="e">
        <f>H420*E425</f>
        <v>#VALUE!</v>
      </c>
      <c r="W425">
        <f>IFERROR(IF(E425=0,0,E425*H419),0)</f>
        <v>0</v>
      </c>
      <c r="X425" s="35">
        <f>IF(E425=0,0,E425*F418)</f>
        <v>0</v>
      </c>
      <c r="Y425" s="35">
        <f>IF(NOT(ISERROR(MATCH("Selvfinansieret",B421,0))),0,IF(OR(NOT(ISERROR(MATCH("Ej statsstøtte",B421,0))),NOT(ISERROR(MATCH(B421,AI431:AI433,0)))),E425,IF(AND(D431=0,C431=0),X425,IF(AND(D431&gt;0,C431=0),V425,IF(AND(D431&gt;0,C431&gt;0,V425=0),0,IF(AND(W425&lt;&gt;0,W425&lt;V425),W425,V425))))))</f>
        <v>0</v>
      </c>
      <c r="AA425" t="s">
        <v>105</v>
      </c>
      <c r="AB425" t="s">
        <v>106</v>
      </c>
      <c r="AD425" t="s">
        <v>582</v>
      </c>
      <c r="AE425" t="s">
        <v>582</v>
      </c>
      <c r="AF425" t="s">
        <v>583</v>
      </c>
      <c r="AG425" s="32" t="s">
        <v>584</v>
      </c>
      <c r="AH425" s="35" t="str">
        <f>IF(NOT(ISERROR(MATCH("Selvfinansieret",B417,0))),"",IF(NOT(ISERROR(MATCH(B417,{"ABER"},0))),AE425,IF(NOT(ISERROR(MATCH(B417,{"GBER"},0))),AF425,IF(NOT(ISERROR(MATCH(B417,{"FIBER"},0))),AG425,IF(NOT(ISERROR(MATCH(B417,{"Ej statsstøtte"},0))),AD425,"")))))</f>
        <v/>
      </c>
      <c r="AI425" s="34" t="s">
        <v>565</v>
      </c>
    </row>
    <row r="426" spans="1:36" ht="14.25" customHeight="1">
      <c r="A426" t="s">
        <v>557</v>
      </c>
      <c r="B426" s="39">
        <f t="shared" si="39"/>
        <v>0</v>
      </c>
      <c r="C426" s="39">
        <f t="shared" si="38"/>
        <v>0</v>
      </c>
      <c r="D426" s="39"/>
      <c r="E426" s="292"/>
      <c r="F426" s="21"/>
      <c r="G426" s="849"/>
      <c r="H426" s="850"/>
      <c r="I426" s="850"/>
      <c r="J426" s="850"/>
      <c r="K426" s="850"/>
      <c r="L426" s="850"/>
      <c r="M426" s="850"/>
      <c r="N426" s="850"/>
      <c r="O426" s="851"/>
      <c r="Q426" s="15"/>
      <c r="R426" s="15"/>
      <c r="S426" s="5"/>
      <c r="U426" s="6" t="e">
        <f>((F419-((E430*F419+C431+D431)-E430)/E430))*E426</f>
        <v>#VALUE!</v>
      </c>
      <c r="V426" t="e">
        <f>H420*E426</f>
        <v>#VALUE!</v>
      </c>
      <c r="W426">
        <f>IFERROR(IF(E426=0,0,E426*H419),0)</f>
        <v>0</v>
      </c>
      <c r="X426" s="35">
        <f>IF(E426=0,0,E426*F418)</f>
        <v>0</v>
      </c>
      <c r="Y426" s="35">
        <f>IF(NOT(ISERROR(MATCH("Selvfinansieret",B422,0))),0,IF(OR(NOT(ISERROR(MATCH("Ej statsstøtte",B422,0))),NOT(ISERROR(MATCH(B422,AI432:AI434,0)))),E426,IF(AND(D431=0,C431=0),X426,IF(AND(D431&gt;0,C431=0),V426,IF(AND(D431&gt;0,C431&gt;0,V426=0),0,IF(AND(W426&lt;&gt;0,W426&lt;V426),W426,V426))))))</f>
        <v>0</v>
      </c>
      <c r="Z426" s="35"/>
      <c r="AA426" t="s">
        <v>585</v>
      </c>
      <c r="AD426" t="s">
        <v>584</v>
      </c>
      <c r="AE426" t="s">
        <v>584</v>
      </c>
      <c r="AF426" t="s">
        <v>567</v>
      </c>
      <c r="AG426" s="55" t="s">
        <v>586</v>
      </c>
      <c r="AH426" s="35" t="str">
        <f>IF(NOT(ISERROR(MATCH("Selvfinansieret",B417,0))),"",IF(NOT(ISERROR(MATCH(B417,{"ABER"},0))),AE426,IF(NOT(ISERROR(MATCH(B417,{"GBER"},0))),AF426,IF(NOT(ISERROR(MATCH(B417,{"FIBER"},0))),AG426,IF(NOT(ISERROR(MATCH(B417,{"Ej statsstøtte"},0))),AD426,"")))))</f>
        <v/>
      </c>
      <c r="AI426" s="34" t="s">
        <v>576</v>
      </c>
    </row>
    <row r="427" spans="1:36" ht="15.75" thickBot="1">
      <c r="A427" s="240" t="s">
        <v>57</v>
      </c>
      <c r="B427" s="39">
        <f t="shared" si="39"/>
        <v>0</v>
      </c>
      <c r="C427" s="39">
        <f t="shared" si="38"/>
        <v>0</v>
      </c>
      <c r="D427" s="39"/>
      <c r="E427" s="293"/>
      <c r="F427" s="21"/>
      <c r="G427" s="849"/>
      <c r="H427" s="850"/>
      <c r="I427" s="850"/>
      <c r="J427" s="850"/>
      <c r="K427" s="850"/>
      <c r="L427" s="850"/>
      <c r="M427" s="850"/>
      <c r="N427" s="850"/>
      <c r="O427" s="851"/>
      <c r="Q427" s="15"/>
      <c r="R427" s="15"/>
      <c r="S427" s="5"/>
      <c r="U427" s="6" t="e">
        <f>((F419-((E430*F419+C431+D431)-E430)/E430))*E427</f>
        <v>#VALUE!</v>
      </c>
      <c r="V427" t="e">
        <f>H420*E427</f>
        <v>#VALUE!</v>
      </c>
      <c r="W427">
        <f>IFERROR(IF(E427=0,0,E427*H419),0)</f>
        <v>0</v>
      </c>
      <c r="X427" s="35">
        <f>IF(E427=0,0,E427*F418)</f>
        <v>0</v>
      </c>
      <c r="Y427" s="35">
        <f>IF(NOT(ISERROR(MATCH("Selvfinansieret",B423,0))),0,IF(OR(NOT(ISERROR(MATCH("Ej statsstøtte",B423,0))),NOT(ISERROR(MATCH(B423,AI433:AI435,0)))),E427,IF(AND(D431=0,C431=0),X427,IF(AND(D431&gt;0,C431=0),V427,IF(AND(D431&gt;0,C431&gt;0,V427=0),0,IF(AND(W427&lt;&gt;0,W427&lt;V427),W427,V427))))))</f>
        <v>0</v>
      </c>
      <c r="Z427" s="35"/>
      <c r="AA427" t="s">
        <v>587</v>
      </c>
      <c r="AD427" t="s">
        <v>588</v>
      </c>
      <c r="AE427" t="s">
        <v>588</v>
      </c>
      <c r="AF427" t="s">
        <v>589</v>
      </c>
      <c r="AG427" s="20" t="str">
        <f>""</f>
        <v/>
      </c>
      <c r="AH427" s="35" t="str">
        <f>IF(NOT(ISERROR(MATCH("Selvfinansieret",B417,0))),"",IF(NOT(ISERROR(MATCH(B417,{"ABER"},0))),AE427,IF(NOT(ISERROR(MATCH(B417,{"GBER"},0))),AF427,IF(NOT(ISERROR(MATCH(B417,{"FIBER"},0))),AG427,IF(NOT(ISERROR(MATCH(B417,{"Ej statsstøtte"},0))),AD427,"")))))</f>
        <v/>
      </c>
      <c r="AI427" s="19" t="s">
        <v>590</v>
      </c>
    </row>
    <row r="428" spans="1:36" ht="15">
      <c r="A428" s="142" t="s">
        <v>558</v>
      </c>
      <c r="B428" s="40">
        <f>SUM(B421+B422+B423+B424-B425-B426+B427)</f>
        <v>0</v>
      </c>
      <c r="C428" s="40">
        <f>SUM(C421+C422+C423+C424-C425-C426+C427)</f>
        <v>0</v>
      </c>
      <c r="D428" s="40"/>
      <c r="E428" s="40">
        <f>SUM(B428:C428)</f>
        <v>0</v>
      </c>
      <c r="F428" s="23"/>
      <c r="G428" s="849"/>
      <c r="H428" s="850"/>
      <c r="I428" s="850"/>
      <c r="J428" s="850"/>
      <c r="K428" s="850"/>
      <c r="L428" s="850"/>
      <c r="M428" s="850"/>
      <c r="N428" s="850"/>
      <c r="O428" s="851"/>
      <c r="P428" s="8"/>
      <c r="R428"/>
      <c r="S428"/>
      <c r="T428"/>
      <c r="U428" s="6" t="e">
        <f>((F419-((E430*F419+C431+D431)-E430)/E430))*E428</f>
        <v>#VALUE!</v>
      </c>
      <c r="V428" t="e">
        <f>H420*E428</f>
        <v>#VALUE!</v>
      </c>
      <c r="W428">
        <f>IFERROR(IF(E428=0,0,E428*H419),0)</f>
        <v>0</v>
      </c>
      <c r="X428" s="35">
        <f>IF(E428=0,0,E428*F418)</f>
        <v>0</v>
      </c>
      <c r="Y428" s="35">
        <f>IF(NOT(ISERROR(MATCH("Selvfinansieret",B424,0))),0,IF(OR(NOT(ISERROR(MATCH("Ej statsstøtte",B424,0))),NOT(ISERROR(MATCH(B424,AI434:AI436,0)))),E428,IF(AND(D431=0,C431=0),X428,IF(AND(D431&gt;0,C431=0),V428,IF(AND(D431&gt;0,C431&gt;0,V428=0),0,IF(AND(W428&lt;&gt;0,W428&lt;V428),W428,V428))))))</f>
        <v>0</v>
      </c>
      <c r="Z428" s="35"/>
      <c r="AA428" t="s">
        <v>591</v>
      </c>
      <c r="AD428" t="s">
        <v>592</v>
      </c>
      <c r="AE428" t="s">
        <v>593</v>
      </c>
      <c r="AF428" t="s">
        <v>594</v>
      </c>
      <c r="AG428" s="20" t="str">
        <f>""</f>
        <v/>
      </c>
      <c r="AH428" s="35" t="str">
        <f>IF(NOT(ISERROR(MATCH("Selvfinansieret",B417,0))),"",IF(NOT(ISERROR(MATCH(B417,{"ABER"},0))),AE428,IF(NOT(ISERROR(MATCH(B417,{"GBER"},0))),AF428,IF(NOT(ISERROR(MATCH(B417,{"FIBER"},0))),AG428,IF(NOT(ISERROR(MATCH(B417,{"Ej statsstøtte"},0))),AD428,"")))))</f>
        <v/>
      </c>
      <c r="AI428" s="19" t="s">
        <v>595</v>
      </c>
    </row>
    <row r="429" spans="1:36" ht="15.75" thickBot="1">
      <c r="A429" s="274" t="s">
        <v>121</v>
      </c>
      <c r="B429" s="41">
        <f>IFERROR(IF(E429=0,0,Y429),0)</f>
        <v>0</v>
      </c>
      <c r="C429" s="39">
        <f>IFERROR(E429-B429,0)</f>
        <v>0</v>
      </c>
      <c r="D429" s="39"/>
      <c r="E429" s="293"/>
      <c r="F429" s="22"/>
      <c r="G429" s="849"/>
      <c r="H429" s="850"/>
      <c r="I429" s="850"/>
      <c r="J429" s="850"/>
      <c r="K429" s="850"/>
      <c r="L429" s="850"/>
      <c r="M429" s="850"/>
      <c r="N429" s="850"/>
      <c r="O429" s="851"/>
      <c r="R429"/>
      <c r="S429"/>
      <c r="T429"/>
      <c r="U429" s="6" t="e">
        <f>((F419-((E430*F419+C431+D431)-E430)/E430))*E429</f>
        <v>#VALUE!</v>
      </c>
      <c r="V429" t="e">
        <f>H420*E429</f>
        <v>#VALUE!</v>
      </c>
      <c r="W429">
        <f>IFERROR(IF(E429=0,0,E429*H419),0)</f>
        <v>0</v>
      </c>
      <c r="X429" s="35">
        <f>IF(E429=0,0,E429*F418)</f>
        <v>0</v>
      </c>
      <c r="Y429" s="35">
        <f>IF(NOT(ISERROR(MATCH("Selvfinansieret",B425,0))),0,IF(OR(NOT(ISERROR(MATCH("Ej statsstøtte",B425,0))),NOT(ISERROR(MATCH(B425,AI435:AI437,0)))),E429,IF(AND(D431=0,C431=0),X429,IF(AND(D431&gt;0,C431=0),V429,IF(AND(D431&gt;0,C431&gt;0,V429=0),0,IF(AND(W429&lt;&gt;0,W429&lt;V429),W429,V429))))))</f>
        <v>0</v>
      </c>
      <c r="Z429" s="35"/>
      <c r="AA429" s="6"/>
      <c r="AB429" s="6"/>
      <c r="AD429" t="s">
        <v>593</v>
      </c>
      <c r="AE429" t="s">
        <v>596</v>
      </c>
      <c r="AF429" t="s">
        <v>592</v>
      </c>
      <c r="AG429" s="20" t="str">
        <f>""</f>
        <v/>
      </c>
      <c r="AH429" s="35" t="str">
        <f>IF(NOT(ISERROR(MATCH("Selvfinansieret",B417,0))),"",IF(NOT(ISERROR(MATCH(B417,{"ABER"},0))),AE429,IF(NOT(ISERROR(MATCH(B417,{"GBER"},0))),AF429,IF(NOT(ISERROR(MATCH(B417,{"FIBER"},0))),AG429,IF(NOT(ISERROR(MATCH(B417,{"Ej statsstøtte"},0))),AD429,"")))))</f>
        <v/>
      </c>
      <c r="AI429" s="19" t="s">
        <v>597</v>
      </c>
    </row>
    <row r="430" spans="1:36" ht="15.75" thickBot="1">
      <c r="A430" s="275" t="s">
        <v>550</v>
      </c>
      <c r="B430" s="58">
        <f>IF(B428+B429&lt;=0,0,B428+B429)</f>
        <v>0</v>
      </c>
      <c r="C430" s="58">
        <f>IF(C428+C429-C431&lt;=0,0,C428+C429-C431)</f>
        <v>0</v>
      </c>
      <c r="D430" s="42"/>
      <c r="E430" s="276">
        <f>SUM(E421+E422+E423+E424-E425-E426+E427)+E429</f>
        <v>0</v>
      </c>
      <c r="F430" s="105"/>
      <c r="G430" s="852"/>
      <c r="H430" s="853"/>
      <c r="I430" s="853"/>
      <c r="J430" s="853"/>
      <c r="K430" s="853"/>
      <c r="L430" s="853"/>
      <c r="M430" s="853"/>
      <c r="N430" s="853"/>
      <c r="O430" s="854"/>
      <c r="P430" s="8"/>
      <c r="R430"/>
      <c r="S430"/>
      <c r="T430"/>
      <c r="U430" s="6" t="e">
        <f>((F419-((E430*F419+C431+D431)-E430)/E430))*E430</f>
        <v>#VALUE!</v>
      </c>
      <c r="V430" t="e">
        <f>H420*E430</f>
        <v>#VALUE!</v>
      </c>
      <c r="W430">
        <f>IFERROR(IF(E430=0,0,E430*H419),0)</f>
        <v>0</v>
      </c>
      <c r="Y430" s="35">
        <f>IF(NOT(ISERROR(MATCH("Selvfinansieret",B426,0))),0,IF(OR(NOT(ISERROR(MATCH("Ej statsstøtte",B426,0))),NOT(ISERROR(MATCH(B426,AI436:AI438,0)))),E430,IF(AND(D431=0,C431=0),X430,IF(AND(D431&gt;0,C431=0),V430,IF(AND(D431&gt;0,C431&gt;0,V430=0),0,IF(AND(W430&lt;&gt;0,W430&lt;V430),W430,V430))))))</f>
        <v>0</v>
      </c>
      <c r="Z430" s="35"/>
      <c r="AA430" s="33"/>
      <c r="AB430" s="33"/>
      <c r="AD430" t="s">
        <v>596</v>
      </c>
      <c r="AE430" s="20" t="str">
        <f>""</f>
        <v/>
      </c>
      <c r="AF430" t="s">
        <v>584</v>
      </c>
      <c r="AG430" s="20" t="str">
        <f>""</f>
        <v/>
      </c>
      <c r="AH430" s="35" t="str">
        <f>IF(NOT(ISERROR(MATCH("Selvfinansieret",B417,0))),"",IF(NOT(ISERROR(MATCH(B417,{"ABER"},0))),AE430,IF(NOT(ISERROR(MATCH(B417,{"GBER"},0))),AF430,IF(NOT(ISERROR(MATCH(B417,{"FIBER"},0))),AG430,IF(NOT(ISERROR(MATCH(B417,{"Ej statsstøtte"},0))),AD430,"")))))</f>
        <v/>
      </c>
      <c r="AI430" s="6" t="s">
        <v>598</v>
      </c>
    </row>
    <row r="431" spans="1:36" ht="15">
      <c r="A431" s="277" t="s">
        <v>559</v>
      </c>
      <c r="B431" s="280">
        <f>B430</f>
        <v>0</v>
      </c>
      <c r="C431" s="279"/>
      <c r="D431" s="279"/>
      <c r="E431" s="280">
        <f>SUM(B421+B422+B423+B424-B425-B426+B427)</f>
        <v>0</v>
      </c>
      <c r="F431" s="38"/>
      <c r="P431" s="8"/>
      <c r="R431"/>
      <c r="S431"/>
      <c r="T431"/>
      <c r="U431"/>
      <c r="W431"/>
      <c r="Y431" s="35"/>
      <c r="Z431" s="35"/>
      <c r="AA431" s="15"/>
      <c r="AB431" s="34"/>
      <c r="AC431" s="6"/>
      <c r="AD431" t="s">
        <v>581</v>
      </c>
      <c r="AE431" t="str">
        <f>""</f>
        <v/>
      </c>
      <c r="AF431" s="20" t="s">
        <v>599</v>
      </c>
      <c r="AG431" s="20" t="str">
        <f>""</f>
        <v/>
      </c>
      <c r="AH431" s="35" t="str">
        <f>IF(NOT(ISERROR(MATCH("Selvfinansieret",B417,0))),"",IF(NOT(ISERROR(MATCH(B417,{"ABER"},0))),AE431,IF(NOT(ISERROR(MATCH(B417,{"GBER"},0))),AF431,IF(NOT(ISERROR(MATCH(B417,{"FIBER"},0))),AG431,IF(NOT(ISERROR(MATCH(B417,{"Ej statsstøtte"},0))),AD431,"")))))</f>
        <v/>
      </c>
      <c r="AI431" t="s">
        <v>600</v>
      </c>
    </row>
    <row r="432" spans="1:36" ht="15">
      <c r="A432" s="281"/>
      <c r="B432" s="282"/>
      <c r="C432" s="282"/>
      <c r="D432" s="282"/>
      <c r="E432" s="283"/>
      <c r="F432" s="30"/>
      <c r="P432" s="8"/>
      <c r="R432"/>
      <c r="S432"/>
      <c r="T432"/>
      <c r="U432"/>
      <c r="W432"/>
      <c r="Y432" s="35"/>
      <c r="Z432" s="35"/>
      <c r="AA432" s="35"/>
      <c r="AD432" t="s">
        <v>586</v>
      </c>
      <c r="AE432" t="str">
        <f>""</f>
        <v/>
      </c>
      <c r="AF432" t="str">
        <f>""</f>
        <v/>
      </c>
      <c r="AG432" s="20" t="str">
        <f>""</f>
        <v/>
      </c>
      <c r="AH432" s="35" t="str">
        <f>IF(NOT(ISERROR(MATCH("Selvfinansieret",B417,0))),"",IF(NOT(ISERROR(MATCH(B417,{"ABER"},0))),AE432,IF(NOT(ISERROR(MATCH(B417,{"GBER"},0))),AF432,IF(NOT(ISERROR(MATCH(B417,{"FIBER"},0))),AG432,IF(NOT(ISERROR(MATCH(B417,{"Ej statsstøtte"},0))),AD432,"")))))</f>
        <v/>
      </c>
    </row>
    <row r="433" spans="1:36" ht="15">
      <c r="A433" s="284"/>
      <c r="B433" s="285"/>
      <c r="C433" s="285"/>
      <c r="D433" s="285"/>
      <c r="E433" s="286" t="s">
        <v>601</v>
      </c>
      <c r="F433" s="287" t="str">
        <f>F418</f>
        <v/>
      </c>
      <c r="G433" s="30"/>
      <c r="Q433" s="8"/>
      <c r="R433"/>
      <c r="S433"/>
      <c r="T433"/>
      <c r="U433"/>
      <c r="W433"/>
      <c r="Z433" s="35"/>
    </row>
    <row r="434" spans="1:36" ht="30">
      <c r="A434" s="284"/>
      <c r="B434" s="285"/>
      <c r="C434" s="285"/>
      <c r="D434" s="285"/>
      <c r="E434" s="288" t="s">
        <v>602</v>
      </c>
      <c r="F434" s="287" t="str">
        <f>IFERROR(B430/E430,"")</f>
        <v/>
      </c>
      <c r="G434" s="30"/>
      <c r="Q434" s="8"/>
      <c r="R434"/>
      <c r="S434"/>
      <c r="T434"/>
      <c r="U434"/>
      <c r="W434"/>
      <c r="Z434" s="35"/>
    </row>
    <row r="435" spans="1:36" ht="15">
      <c r="A435" s="2"/>
      <c r="B435" s="3"/>
      <c r="C435" s="3"/>
      <c r="D435" s="3"/>
      <c r="E435" s="4" t="s">
        <v>603</v>
      </c>
      <c r="F435" s="24">
        <f>IF(NOT(ISERROR(MATCH("Ej statsstøtte",B417,0))),0,IFERROR(E429/E428,0))</f>
        <v>0</v>
      </c>
      <c r="G435" s="289"/>
      <c r="R435"/>
      <c r="S435"/>
      <c r="T435"/>
      <c r="U435"/>
      <c r="W435"/>
    </row>
    <row r="436" spans="1:36" ht="15">
      <c r="A436" s="13" t="s">
        <v>604</v>
      </c>
      <c r="B436" s="14">
        <f>IFERROR(E430/$E$15,0)</f>
        <v>0</v>
      </c>
      <c r="C436" s="3"/>
      <c r="D436" s="3"/>
      <c r="E436" s="8" t="s">
        <v>605</v>
      </c>
      <c r="F436" s="24">
        <f>IFERROR(E429/E421,0)</f>
        <v>0</v>
      </c>
      <c r="R436"/>
      <c r="S436"/>
      <c r="T436"/>
      <c r="U436"/>
      <c r="W436"/>
    </row>
    <row r="437" spans="1:36" ht="15">
      <c r="A437" s="290"/>
      <c r="B437" s="291"/>
      <c r="E437" s="8"/>
      <c r="R437"/>
      <c r="S437"/>
      <c r="T437"/>
      <c r="U437"/>
      <c r="W437"/>
    </row>
    <row r="438" spans="1:36" ht="15">
      <c r="A438" s="1" t="s">
        <v>560</v>
      </c>
      <c r="B438" s="72"/>
      <c r="C438" s="35" t="s">
        <v>171</v>
      </c>
      <c r="D438" s="35"/>
      <c r="E438" s="1" t="s">
        <v>563</v>
      </c>
      <c r="F438" s="264"/>
      <c r="G438" s="35"/>
      <c r="H438" s="43"/>
      <c r="I438" s="44"/>
      <c r="J438" s="35"/>
      <c r="K438" s="35"/>
      <c r="L438" s="35"/>
      <c r="M438" s="35"/>
      <c r="R438" s="11"/>
      <c r="S438" s="16"/>
      <c r="T438" s="34"/>
      <c r="W438"/>
      <c r="X438" s="19"/>
      <c r="AA438" s="35" t="str">
        <f>IF(NOT(ISERROR(MATCH("Selvfinansieret",B439,0))),"",IF(NOT(ISERROR(MATCH(B439,{"ABER"},0))),IF(X438=0,"",X438),IF(NOT(ISERROR(MATCH(B439,{"GEBER"},0))),IF(AG453=0,"",AG453),IF(NOT(ISERROR(MATCH(B439,{"FIBER"},0))),IF(Z438=0,"",Z438),""))))</f>
        <v/>
      </c>
      <c r="AF438" s="35"/>
    </row>
    <row r="439" spans="1:36" ht="15">
      <c r="A439" s="1" t="s">
        <v>564</v>
      </c>
      <c r="B439" s="265"/>
      <c r="C439" s="35"/>
      <c r="D439" s="35"/>
      <c r="E439" s="1" t="s">
        <v>97</v>
      </c>
      <c r="F439" s="265" t="str">
        <f>IF(ISBLANK($F$19),"Projektform skal vælges ved hovedansøger",$F$19)</f>
        <v>Samarbejde</v>
      </c>
      <c r="G439" s="35"/>
      <c r="H439" s="43"/>
      <c r="I439" s="44"/>
      <c r="J439" s="35"/>
      <c r="K439" s="35"/>
      <c r="L439" s="35"/>
      <c r="M439" s="35"/>
      <c r="R439" s="11"/>
      <c r="S439" s="16"/>
      <c r="T439" s="19"/>
      <c r="W439"/>
      <c r="X439" s="19"/>
      <c r="Y439" s="20"/>
      <c r="AA439" s="35"/>
      <c r="AF439" s="35"/>
    </row>
    <row r="440" spans="1:36" ht="30">
      <c r="A440" s="1" t="s">
        <v>566</v>
      </c>
      <c r="B440" s="265"/>
      <c r="C440" s="1"/>
      <c r="D440" s="1"/>
      <c r="E440" s="46" t="s">
        <v>148</v>
      </c>
      <c r="F440" s="47" t="str">
        <f>IFERROR(IF(NOT(ISERROR(MATCH(B439,{"ABER"},0))),INDEX(#REF!,MATCH(B440,#REF!,0),MATCH(AA442,#REF!,0)),IF(NOT(ISERROR(MATCH(B439,{"GBER"},0))),INDEX(#REF!,MATCH(B440,#REF!,0),MATCH(AA442,#REF!,0)),IF(NOT(ISERROR(MATCH(B439,{"FIBER"},0))),INDEX(#REF!,MATCH(B440,#REF!,0),MATCH(AA442,#REF!,0)),""))),"")</f>
        <v/>
      </c>
      <c r="G440" s="46" t="s">
        <v>569</v>
      </c>
      <c r="H440" s="59" t="s">
        <v>570</v>
      </c>
      <c r="I440" s="60"/>
      <c r="J440" s="109" t="s">
        <v>151</v>
      </c>
      <c r="K440" s="109"/>
      <c r="L440" s="35"/>
      <c r="M440" s="35"/>
      <c r="R440" s="12"/>
      <c r="S440" s="17"/>
      <c r="T440" s="19"/>
      <c r="W440"/>
      <c r="X440" s="37"/>
      <c r="AB440" s="19"/>
      <c r="AF440" s="35"/>
    </row>
    <row r="441" spans="1:36" ht="15">
      <c r="A441" s="1"/>
      <c r="B441" s="1"/>
      <c r="C441" s="1"/>
      <c r="D441" s="1"/>
      <c r="E441" s="46"/>
      <c r="F441" s="61" t="str">
        <f>IFERROR(IF(NOT(ISERROR(MATCH(B439,{"ABER"},0))),INDEX(#REF!,MATCH(B440,#REF!,0),MATCH(AA442,#REF!,0)),IF(NOT(ISERROR(MATCH(B439,{"GBER"},0))),INDEX(#REF!,MATCH(B440,#REF!,0),MATCH(AA442,#REF!,0)),IF(NOT(ISERROR(MATCH(B439,{"FIBER"},0))),INDEX(#REF!,MATCH(B440,#REF!,0),MATCH(AA442,#REF!,0)),""))),"")</f>
        <v/>
      </c>
      <c r="G441" s="109"/>
      <c r="H441" s="109" t="str">
        <f>IFERROR(IF(E452*(1-F441)-C453&lt;0,F441-((E452*F441+C453)-E452)/E452,""),"")</f>
        <v/>
      </c>
      <c r="I441" s="109" t="str">
        <f>IFERROR(IF(D453&lt;&gt;0,IF(D453=E452,0,IF(C453&gt;0,(F441-D453/E452)-H441,"HA")),IF(E452*(1-F441)-C453&lt;0,((F441-((E452*F441+C453+D453)-E452)/E452)),"")),"")</f>
        <v/>
      </c>
      <c r="J441" s="268" t="e">
        <f>I441-H442</f>
        <v>#VALUE!</v>
      </c>
      <c r="K441" s="109"/>
      <c r="L441" s="35"/>
      <c r="M441" s="35"/>
      <c r="R441" s="12"/>
      <c r="S441" s="17"/>
      <c r="T441" s="19"/>
      <c r="U441" s="6" t="s">
        <v>177</v>
      </c>
      <c r="V441" t="s">
        <v>178</v>
      </c>
      <c r="W441" s="35" t="s">
        <v>179</v>
      </c>
      <c r="X441" s="35" t="s">
        <v>180</v>
      </c>
      <c r="Y441" s="35" t="s">
        <v>181</v>
      </c>
      <c r="AA441" s="7" t="s">
        <v>144</v>
      </c>
      <c r="AB441" s="7" t="s">
        <v>97</v>
      </c>
    </row>
    <row r="442" spans="1:36" ht="15.75" thickBot="1">
      <c r="A442" s="269"/>
      <c r="B442" s="256" t="s">
        <v>547</v>
      </c>
      <c r="C442" s="256" t="s">
        <v>548</v>
      </c>
      <c r="D442" s="256" t="s">
        <v>549</v>
      </c>
      <c r="E442" s="256" t="s">
        <v>550</v>
      </c>
      <c r="F442" s="256" t="s">
        <v>551</v>
      </c>
      <c r="G442" s="35"/>
      <c r="H442" s="268" t="e">
        <f>(F441-D453/E452)</f>
        <v>#VALUE!</v>
      </c>
      <c r="I442" s="109"/>
      <c r="J442" s="35"/>
      <c r="K442" s="109"/>
      <c r="L442" s="35"/>
      <c r="M442" s="35"/>
      <c r="Q442" s="7"/>
      <c r="R442" s="18"/>
      <c r="S442" s="6"/>
      <c r="U442"/>
      <c r="W442" s="35"/>
      <c r="X442" s="35"/>
      <c r="Z442" s="19"/>
      <c r="AA442" s="6" t="str">
        <f>CONCATENATE(F438," - ",AB442)</f>
        <v xml:space="preserve"> - Samarbejde</v>
      </c>
      <c r="AB442" t="str">
        <f>F439</f>
        <v>Samarbejde</v>
      </c>
    </row>
    <row r="443" spans="1:36" ht="15">
      <c r="A443" t="s">
        <v>552</v>
      </c>
      <c r="B443" s="39">
        <f>IFERROR(IF(E443=0,0,Y443),0)</f>
        <v>0</v>
      </c>
      <c r="C443" s="39">
        <f t="shared" ref="C443:C449" si="40">IFERROR(E443-B443,0)</f>
        <v>0</v>
      </c>
      <c r="D443" s="39"/>
      <c r="E443" s="292"/>
      <c r="F443" s="272"/>
      <c r="G443" s="846" t="s">
        <v>572</v>
      </c>
      <c r="H443" s="847"/>
      <c r="I443" s="847"/>
      <c r="J443" s="847"/>
      <c r="K443" s="847"/>
      <c r="L443" s="847"/>
      <c r="M443" s="847"/>
      <c r="N443" s="847"/>
      <c r="O443" s="848"/>
      <c r="Q443" s="9"/>
      <c r="R443" s="15"/>
      <c r="S443" s="6"/>
      <c r="U443" s="6" t="e">
        <f>((F441-((E452*F441+C453)-E452)/E452))*E443</f>
        <v>#VALUE!</v>
      </c>
      <c r="V443" t="e">
        <f>H442*E443</f>
        <v>#VALUE!</v>
      </c>
      <c r="W443">
        <f>IFERROR(IF(E443=0,0,E443*H441),0)</f>
        <v>0</v>
      </c>
      <c r="X443" s="35">
        <f>IF(E443=0,0,E443*F440)</f>
        <v>0</v>
      </c>
      <c r="Y443" s="35">
        <f>IF(NOT(ISERROR(MATCH("Selvfinansieret",B439,0))),0,IF(OR(NOT(ISERROR(MATCH("Ej statsstøtte",B439,0))),NOT(ISERROR(MATCH(B439,AI449:AI451,0)))),E443,IF(AND(D453=0,C453=0),X443,IF(AND(D453&gt;0,C453=0),V443,IF(AND(D453&gt;0,C453&gt;0,V443=0),0,IF(AND(W443&lt;&gt;0,W443&lt;V443),W443,V443))))))</f>
        <v>0</v>
      </c>
      <c r="AA443" s="6"/>
      <c r="AB443" s="6"/>
      <c r="AE443" s="855" t="s">
        <v>573</v>
      </c>
      <c r="AF443" s="855"/>
      <c r="AG443" s="855"/>
    </row>
    <row r="444" spans="1:36" ht="15">
      <c r="A444" t="s">
        <v>553</v>
      </c>
      <c r="B444" s="39">
        <f t="shared" ref="B444:B449" si="41">IFERROR(IF(E444=0,0,Y444),0)</f>
        <v>0</v>
      </c>
      <c r="C444" s="39">
        <f t="shared" si="40"/>
        <v>0</v>
      </c>
      <c r="D444" s="39"/>
      <c r="E444" s="292"/>
      <c r="F444" s="21"/>
      <c r="G444" s="849"/>
      <c r="H444" s="850"/>
      <c r="I444" s="850"/>
      <c r="J444" s="850"/>
      <c r="K444" s="850"/>
      <c r="L444" s="850"/>
      <c r="M444" s="850"/>
      <c r="N444" s="850"/>
      <c r="O444" s="851"/>
      <c r="Q444" s="15"/>
      <c r="R444" s="15"/>
      <c r="S444" s="5"/>
      <c r="U444" s="6" t="e">
        <f>((F441-((E452*F441+C453+D453)-E452)/E452))*E444</f>
        <v>#VALUE!</v>
      </c>
      <c r="V444" t="e">
        <f>H442*E444</f>
        <v>#VALUE!</v>
      </c>
      <c r="W444">
        <f>IFERROR(IF(E444=0,0,E444*H441),0)</f>
        <v>0</v>
      </c>
      <c r="X444" s="35">
        <f>IF(E444=0,0,E444*F440)</f>
        <v>0</v>
      </c>
      <c r="Y444" s="35">
        <f>IF(NOT(ISERROR(MATCH("Selvfinansieret",B440,0))),0,IF(OR(NOT(ISERROR(MATCH("Ej statsstøtte",B440,0))),NOT(ISERROR(MATCH(B440,AI450:AI452,0)))),E444,IF(AND(D453=0,C453=0),X444,IF(AND(D453&gt;0,C453=0),V444,IF(AND(D453&gt;0,C453&gt;0,V444=0),0,IF(AND(W444&lt;&gt;0,W444&lt;V444),W444,V444))))))</f>
        <v>0</v>
      </c>
      <c r="AA444" s="6"/>
      <c r="AB444" s="6"/>
    </row>
    <row r="445" spans="1:36" ht="15">
      <c r="A445" t="s">
        <v>554</v>
      </c>
      <c r="B445" s="39">
        <f t="shared" si="41"/>
        <v>0</v>
      </c>
      <c r="C445" s="39">
        <f t="shared" si="40"/>
        <v>0</v>
      </c>
      <c r="D445" s="39"/>
      <c r="E445" s="292"/>
      <c r="F445" s="21"/>
      <c r="G445" s="849"/>
      <c r="H445" s="850"/>
      <c r="I445" s="850"/>
      <c r="J445" s="850"/>
      <c r="K445" s="850"/>
      <c r="L445" s="850"/>
      <c r="M445" s="850"/>
      <c r="N445" s="850"/>
      <c r="O445" s="851"/>
      <c r="Q445" s="15"/>
      <c r="R445" s="15"/>
      <c r="S445" s="5"/>
      <c r="U445" s="6" t="e">
        <f>((F441-((E452*F441+C453+D453)-E452)/E452))*E445</f>
        <v>#VALUE!</v>
      </c>
      <c r="V445" t="e">
        <f>H442*E445</f>
        <v>#VALUE!</v>
      </c>
      <c r="W445">
        <f>IFERROR(IF(E445=0,0,E445*H441),0)</f>
        <v>0</v>
      </c>
      <c r="X445" s="35">
        <f>IF(E445=0,0,E445*F440)</f>
        <v>0</v>
      </c>
      <c r="Y445" s="35">
        <f>IF(NOT(ISERROR(MATCH("Selvfinansieret",B441,0))),0,IF(OR(NOT(ISERROR(MATCH("Ej statsstøtte",B441,0))),NOT(ISERROR(MATCH(B441,AI451:AI453,0)))),E445,IF(AND(D453=0,C453=0),X445,IF(AND(D453&gt;0,C453=0),V445,IF(AND(D453&gt;0,C453&gt;0,V445=0),0,IF(AND(W445&lt;&gt;0,W445&lt;V445),W445,V445))))))</f>
        <v>0</v>
      </c>
      <c r="AA445" s="6"/>
      <c r="AB445" s="6"/>
      <c r="AD445" s="8" t="s">
        <v>574</v>
      </c>
      <c r="AE445" s="8" t="s">
        <v>575</v>
      </c>
      <c r="AF445" s="8" t="s">
        <v>565</v>
      </c>
      <c r="AG445" s="8" t="s">
        <v>576</v>
      </c>
      <c r="AH445" s="8" t="s">
        <v>98</v>
      </c>
      <c r="AI445" s="8" t="s">
        <v>577</v>
      </c>
      <c r="AJ445" s="8" t="s">
        <v>578</v>
      </c>
    </row>
    <row r="446" spans="1:36" ht="15">
      <c r="A446" t="s">
        <v>555</v>
      </c>
      <c r="B446" s="39">
        <f t="shared" si="41"/>
        <v>0</v>
      </c>
      <c r="C446" s="39">
        <f t="shared" si="40"/>
        <v>0</v>
      </c>
      <c r="D446" s="39"/>
      <c r="E446" s="292"/>
      <c r="F446" s="21"/>
      <c r="G446" s="849"/>
      <c r="H446" s="850"/>
      <c r="I446" s="850"/>
      <c r="J446" s="850"/>
      <c r="K446" s="850"/>
      <c r="L446" s="850"/>
      <c r="M446" s="850"/>
      <c r="N446" s="850"/>
      <c r="O446" s="851"/>
      <c r="P446" s="35"/>
      <c r="Q446" s="15"/>
      <c r="R446" s="15"/>
      <c r="S446" s="5"/>
      <c r="U446" s="6" t="e">
        <f>((F441-((E452*F441+C453+D453)-E452)/E452))*E446</f>
        <v>#VALUE!</v>
      </c>
      <c r="V446" t="e">
        <f>H442*E446</f>
        <v>#VALUE!</v>
      </c>
      <c r="W446">
        <f>IFERROR(IF(E446=0,0,E446*H441),0)</f>
        <v>0</v>
      </c>
      <c r="X446" s="35">
        <f>IF(E446=0,0,E446*F440)</f>
        <v>0</v>
      </c>
      <c r="Y446" s="35">
        <f>IF(NOT(ISERROR(MATCH("Selvfinansieret",B442,0))),0,IF(OR(NOT(ISERROR(MATCH("Ej statsstøtte",B442,0))),NOT(ISERROR(MATCH(B442,AI452:AI454,0)))),E446,IF(AND(D453=0,C453=0),X446,IF(AND(D453&gt;0,C453=0),V446,IF(AND(D453&gt;0,C453&gt;0,V446=0),0,IF(AND(W446&lt;&gt;0,W446&lt;V446),W446,V446))))))</f>
        <v>0</v>
      </c>
      <c r="AA446" t="s">
        <v>101</v>
      </c>
      <c r="AB446" t="s">
        <v>102</v>
      </c>
      <c r="AD446" t="s">
        <v>579</v>
      </c>
      <c r="AE446" t="s">
        <v>579</v>
      </c>
      <c r="AF446" t="s">
        <v>580</v>
      </c>
      <c r="AG446" s="32" t="s">
        <v>581</v>
      </c>
      <c r="AH446" s="35" t="str">
        <f>IF(NOT(ISERROR(MATCH("Selvfinansieret",B439,0))),"",IF(NOT(ISERROR(MATCH(B439,{"ABER"},0))),AE446,IF(NOT(ISERROR(MATCH(B439,{"GBER"},0))),AF446,IF(NOT(ISERROR(MATCH(B439,{"FIBER"},0))),AG446,IF(NOT(ISERROR(MATCH(B439,{"Ej statsstøtte"},0))),AD446,"")))))</f>
        <v/>
      </c>
      <c r="AI446" s="33" t="s">
        <v>575</v>
      </c>
    </row>
    <row r="447" spans="1:36" ht="15">
      <c r="A447" t="s">
        <v>556</v>
      </c>
      <c r="B447" s="39">
        <f t="shared" si="41"/>
        <v>0</v>
      </c>
      <c r="C447" s="39">
        <f t="shared" si="40"/>
        <v>0</v>
      </c>
      <c r="D447" s="39"/>
      <c r="E447" s="292"/>
      <c r="F447" s="21"/>
      <c r="G447" s="849"/>
      <c r="H447" s="850"/>
      <c r="I447" s="850"/>
      <c r="J447" s="850"/>
      <c r="K447" s="850"/>
      <c r="L447" s="850"/>
      <c r="M447" s="850"/>
      <c r="N447" s="850"/>
      <c r="O447" s="851"/>
      <c r="P447" s="35"/>
      <c r="Q447" s="15"/>
      <c r="R447" s="15"/>
      <c r="S447" s="5"/>
      <c r="U447" s="6" t="e">
        <f>((F441-((E452*F441+C453+D453)-E452)/E452))*E447</f>
        <v>#VALUE!</v>
      </c>
      <c r="V447" t="e">
        <f>H442*E447</f>
        <v>#VALUE!</v>
      </c>
      <c r="W447">
        <f>IFERROR(IF(E447=0,0,E447*H441),0)</f>
        <v>0</v>
      </c>
      <c r="X447" s="35">
        <f>IF(E447=0,0,E447*F440)</f>
        <v>0</v>
      </c>
      <c r="Y447" s="35">
        <f>IF(NOT(ISERROR(MATCH("Selvfinansieret",B443,0))),0,IF(OR(NOT(ISERROR(MATCH("Ej statsstøtte",B443,0))),NOT(ISERROR(MATCH(B443,AI453:AI455,0)))),E447,IF(AND(D453=0,C453=0),X447,IF(AND(D453&gt;0,C453=0),V447,IF(AND(D453&gt;0,C453&gt;0,V447=0),0,IF(AND(W447&lt;&gt;0,W447&lt;V447),W447,V447))))))</f>
        <v>0</v>
      </c>
      <c r="AA447" t="s">
        <v>105</v>
      </c>
      <c r="AB447" t="s">
        <v>106</v>
      </c>
      <c r="AD447" t="s">
        <v>582</v>
      </c>
      <c r="AE447" t="s">
        <v>582</v>
      </c>
      <c r="AF447" t="s">
        <v>583</v>
      </c>
      <c r="AG447" s="32" t="s">
        <v>584</v>
      </c>
      <c r="AH447" s="35" t="str">
        <f>IF(NOT(ISERROR(MATCH("Selvfinansieret",B439,0))),"",IF(NOT(ISERROR(MATCH(B439,{"ABER"},0))),AE447,IF(NOT(ISERROR(MATCH(B439,{"GBER"},0))),AF447,IF(NOT(ISERROR(MATCH(B439,{"FIBER"},0))),AG447,IF(NOT(ISERROR(MATCH(B439,{"Ej statsstøtte"},0))),AD447,"")))))</f>
        <v/>
      </c>
      <c r="AI447" s="34" t="s">
        <v>565</v>
      </c>
    </row>
    <row r="448" spans="1:36" ht="15" customHeight="1">
      <c r="A448" t="s">
        <v>557</v>
      </c>
      <c r="B448" s="39">
        <f t="shared" si="41"/>
        <v>0</v>
      </c>
      <c r="C448" s="39">
        <f t="shared" si="40"/>
        <v>0</v>
      </c>
      <c r="D448" s="39"/>
      <c r="E448" s="292"/>
      <c r="F448" s="21"/>
      <c r="G448" s="849"/>
      <c r="H448" s="850"/>
      <c r="I448" s="850"/>
      <c r="J448" s="850"/>
      <c r="K448" s="850"/>
      <c r="L448" s="850"/>
      <c r="M448" s="850"/>
      <c r="N448" s="850"/>
      <c r="O448" s="851"/>
      <c r="Q448" s="15"/>
      <c r="R448" s="15"/>
      <c r="S448" s="5"/>
      <c r="U448" s="6" t="e">
        <f>((F441-((E452*F441+C453+D453)-E452)/E452))*E448</f>
        <v>#VALUE!</v>
      </c>
      <c r="V448" t="e">
        <f>H442*E448</f>
        <v>#VALUE!</v>
      </c>
      <c r="W448">
        <f>IFERROR(IF(E448=0,0,E448*H441),0)</f>
        <v>0</v>
      </c>
      <c r="X448" s="35">
        <f>IF(E448=0,0,E448*F440)</f>
        <v>0</v>
      </c>
      <c r="Y448" s="35">
        <f>IF(NOT(ISERROR(MATCH("Selvfinansieret",B444,0))),0,IF(OR(NOT(ISERROR(MATCH("Ej statsstøtte",B444,0))),NOT(ISERROR(MATCH(B444,AI454:AI456,0)))),E448,IF(AND(D453=0,C453=0),X448,IF(AND(D453&gt;0,C453=0),V448,IF(AND(D453&gt;0,C453&gt;0,V448=0),0,IF(AND(W448&lt;&gt;0,W448&lt;V448),W448,V448))))))</f>
        <v>0</v>
      </c>
      <c r="Z448" s="35"/>
      <c r="AA448" t="s">
        <v>585</v>
      </c>
      <c r="AD448" t="s">
        <v>584</v>
      </c>
      <c r="AE448" t="s">
        <v>584</v>
      </c>
      <c r="AF448" t="s">
        <v>567</v>
      </c>
      <c r="AG448" s="55" t="s">
        <v>586</v>
      </c>
      <c r="AH448" s="35" t="str">
        <f>IF(NOT(ISERROR(MATCH("Selvfinansieret",B439,0))),"",IF(NOT(ISERROR(MATCH(B439,{"ABER"},0))),AE448,IF(NOT(ISERROR(MATCH(B439,{"GBER"},0))),AF448,IF(NOT(ISERROR(MATCH(B439,{"FIBER"},0))),AG448,IF(NOT(ISERROR(MATCH(B439,{"Ej statsstøtte"},0))),AD448,"")))))</f>
        <v/>
      </c>
      <c r="AI448" s="34" t="s">
        <v>576</v>
      </c>
    </row>
    <row r="449" spans="1:35" ht="15.75" thickBot="1">
      <c r="A449" s="240" t="s">
        <v>57</v>
      </c>
      <c r="B449" s="39">
        <f t="shared" si="41"/>
        <v>0</v>
      </c>
      <c r="C449" s="39">
        <f t="shared" si="40"/>
        <v>0</v>
      </c>
      <c r="D449" s="39"/>
      <c r="E449" s="293"/>
      <c r="F449" s="21"/>
      <c r="G449" s="849"/>
      <c r="H449" s="850"/>
      <c r="I449" s="850"/>
      <c r="J449" s="850"/>
      <c r="K449" s="850"/>
      <c r="L449" s="850"/>
      <c r="M449" s="850"/>
      <c r="N449" s="850"/>
      <c r="O449" s="851"/>
      <c r="Q449" s="15"/>
      <c r="R449" s="15"/>
      <c r="S449" s="5"/>
      <c r="U449" s="6" t="e">
        <f>((F441-((E452*F441+C453+D453)-E452)/E452))*E449</f>
        <v>#VALUE!</v>
      </c>
      <c r="V449" t="e">
        <f>H442*E449</f>
        <v>#VALUE!</v>
      </c>
      <c r="W449">
        <f>IFERROR(IF(E449=0,0,E449*H441),0)</f>
        <v>0</v>
      </c>
      <c r="X449" s="35">
        <f>IF(E449=0,0,E449*F440)</f>
        <v>0</v>
      </c>
      <c r="Y449" s="35">
        <f>IF(NOT(ISERROR(MATCH("Selvfinansieret",B445,0))),0,IF(OR(NOT(ISERROR(MATCH("Ej statsstøtte",B445,0))),NOT(ISERROR(MATCH(B445,AI455:AI457,0)))),E449,IF(AND(D453=0,C453=0),X449,IF(AND(D453&gt;0,C453=0),V449,IF(AND(D453&gt;0,C453&gt;0,V449=0),0,IF(AND(W449&lt;&gt;0,W449&lt;V449),W449,V449))))))</f>
        <v>0</v>
      </c>
      <c r="Z449" s="35"/>
      <c r="AA449" t="s">
        <v>587</v>
      </c>
      <c r="AD449" t="s">
        <v>588</v>
      </c>
      <c r="AE449" t="s">
        <v>588</v>
      </c>
      <c r="AF449" t="s">
        <v>589</v>
      </c>
      <c r="AG449" s="20" t="str">
        <f>""</f>
        <v/>
      </c>
      <c r="AH449" s="35" t="str">
        <f>IF(NOT(ISERROR(MATCH("Selvfinansieret",B439,0))),"",IF(NOT(ISERROR(MATCH(B439,{"ABER"},0))),AE449,IF(NOT(ISERROR(MATCH(B439,{"GBER"},0))),AF449,IF(NOT(ISERROR(MATCH(B439,{"FIBER"},0))),AG449,IF(NOT(ISERROR(MATCH(B439,{"Ej statsstøtte"},0))),AD449,"")))))</f>
        <v/>
      </c>
      <c r="AI449" s="19" t="s">
        <v>590</v>
      </c>
    </row>
    <row r="450" spans="1:35" ht="15">
      <c r="A450" s="142" t="s">
        <v>558</v>
      </c>
      <c r="B450" s="40">
        <f>SUM(B443+B444+B445+B446-B447-B448+B449)</f>
        <v>0</v>
      </c>
      <c r="C450" s="40">
        <f>SUM(C443+C444+C445+C446-C447-C448+C449)</f>
        <v>0</v>
      </c>
      <c r="D450" s="40"/>
      <c r="E450" s="40">
        <f>SUM(B450:C450)</f>
        <v>0</v>
      </c>
      <c r="F450" s="23"/>
      <c r="G450" s="849"/>
      <c r="H450" s="850"/>
      <c r="I450" s="850"/>
      <c r="J450" s="850"/>
      <c r="K450" s="850"/>
      <c r="L450" s="850"/>
      <c r="M450" s="850"/>
      <c r="N450" s="850"/>
      <c r="O450" s="851"/>
      <c r="P450" s="8"/>
      <c r="R450"/>
      <c r="S450"/>
      <c r="T450"/>
      <c r="U450" s="6" t="e">
        <f>((F441-((E452*F441+C453+D453)-E452)/E452))*E450</f>
        <v>#VALUE!</v>
      </c>
      <c r="V450" t="e">
        <f>H442*E450</f>
        <v>#VALUE!</v>
      </c>
      <c r="W450">
        <f>IFERROR(IF(E450=0,0,E450*H441),0)</f>
        <v>0</v>
      </c>
      <c r="X450" s="35">
        <f>IF(E450=0,0,E450*F440)</f>
        <v>0</v>
      </c>
      <c r="Y450" s="35">
        <f>IF(NOT(ISERROR(MATCH("Selvfinansieret",B446,0))),0,IF(OR(NOT(ISERROR(MATCH("Ej statsstøtte",B446,0))),NOT(ISERROR(MATCH(B446,AI456:AI458,0)))),E450,IF(AND(D453=0,C453=0),X450,IF(AND(D453&gt;0,C453=0),V450,IF(AND(D453&gt;0,C453&gt;0,V450=0),0,IF(AND(W450&lt;&gt;0,W450&lt;V450),W450,V450))))))</f>
        <v>0</v>
      </c>
      <c r="Z450" s="35"/>
      <c r="AA450" t="s">
        <v>591</v>
      </c>
      <c r="AD450" t="s">
        <v>592</v>
      </c>
      <c r="AE450" t="s">
        <v>593</v>
      </c>
      <c r="AF450" t="s">
        <v>594</v>
      </c>
      <c r="AG450" s="20" t="str">
        <f>""</f>
        <v/>
      </c>
      <c r="AH450" s="35" t="str">
        <f>IF(NOT(ISERROR(MATCH("Selvfinansieret",B439,0))),"",IF(NOT(ISERROR(MATCH(B439,{"ABER"},0))),AE450,IF(NOT(ISERROR(MATCH(B439,{"GBER"},0))),AF450,IF(NOT(ISERROR(MATCH(B439,{"FIBER"},0))),AG450,IF(NOT(ISERROR(MATCH(B439,{"Ej statsstøtte"},0))),AD450,"")))))</f>
        <v/>
      </c>
      <c r="AI450" s="19" t="s">
        <v>595</v>
      </c>
    </row>
    <row r="451" spans="1:35" ht="15.75" thickBot="1">
      <c r="A451" s="274" t="s">
        <v>121</v>
      </c>
      <c r="B451" s="41">
        <f>IFERROR(IF(E451=0,0,Y451),0)</f>
        <v>0</v>
      </c>
      <c r="C451" s="39">
        <f>IFERROR(E451-B451,0)</f>
        <v>0</v>
      </c>
      <c r="D451" s="39"/>
      <c r="E451" s="293"/>
      <c r="F451" s="22"/>
      <c r="G451" s="849"/>
      <c r="H451" s="850"/>
      <c r="I451" s="850"/>
      <c r="J451" s="850"/>
      <c r="K451" s="850"/>
      <c r="L451" s="850"/>
      <c r="M451" s="850"/>
      <c r="N451" s="850"/>
      <c r="O451" s="851"/>
      <c r="R451"/>
      <c r="S451"/>
      <c r="T451"/>
      <c r="U451" s="6" t="e">
        <f>((F441-((E452*F441+C453+D453)-E452)/E452))*E451</f>
        <v>#VALUE!</v>
      </c>
      <c r="V451" t="e">
        <f>H442*E451</f>
        <v>#VALUE!</v>
      </c>
      <c r="W451">
        <f>IFERROR(IF(E451=0,0,E451*H441),0)</f>
        <v>0</v>
      </c>
      <c r="X451" s="35">
        <f>IF(E451=0,0,E451*F440)</f>
        <v>0</v>
      </c>
      <c r="Y451" s="35">
        <f>IF(NOT(ISERROR(MATCH("Selvfinansieret",B447,0))),0,IF(OR(NOT(ISERROR(MATCH("Ej statsstøtte",B447,0))),NOT(ISERROR(MATCH(B447,AI457:AI459,0)))),E451,IF(AND(D453=0,C453=0),X451,IF(AND(D453&gt;0,C453=0),V451,IF(AND(D453&gt;0,C453&gt;0,V451=0),0,IF(AND(W451&lt;&gt;0,W451&lt;V451),W451,V451))))))</f>
        <v>0</v>
      </c>
      <c r="Z451" s="35"/>
      <c r="AA451" s="6"/>
      <c r="AB451" s="6"/>
      <c r="AD451" t="s">
        <v>593</v>
      </c>
      <c r="AE451" t="s">
        <v>596</v>
      </c>
      <c r="AF451" t="s">
        <v>592</v>
      </c>
      <c r="AG451" s="20" t="str">
        <f>""</f>
        <v/>
      </c>
      <c r="AH451" s="35" t="str">
        <f>IF(NOT(ISERROR(MATCH("Selvfinansieret",B439,0))),"",IF(NOT(ISERROR(MATCH(B439,{"ABER"},0))),AE451,IF(NOT(ISERROR(MATCH(B439,{"GBER"},0))),AF451,IF(NOT(ISERROR(MATCH(B439,{"FIBER"},0))),AG451,IF(NOT(ISERROR(MATCH(B439,{"Ej statsstøtte"},0))),AD451,"")))))</f>
        <v/>
      </c>
      <c r="AI451" s="19" t="s">
        <v>597</v>
      </c>
    </row>
    <row r="452" spans="1:35" ht="15.75" thickBot="1">
      <c r="A452" s="275" t="s">
        <v>550</v>
      </c>
      <c r="B452" s="58">
        <f>IF(B450+B451&lt;=0,0,B450+B451)</f>
        <v>0</v>
      </c>
      <c r="C452" s="58">
        <f>IF(C450+C451-C453&lt;=0,0,C450+C451-C453)</f>
        <v>0</v>
      </c>
      <c r="D452" s="42"/>
      <c r="E452" s="276">
        <f>SUM(E443+E444+E445+E446-E447-E448+E449)+E451</f>
        <v>0</v>
      </c>
      <c r="F452" s="105"/>
      <c r="G452" s="852"/>
      <c r="H452" s="853"/>
      <c r="I452" s="853"/>
      <c r="J452" s="853"/>
      <c r="K452" s="853"/>
      <c r="L452" s="853"/>
      <c r="M452" s="853"/>
      <c r="N452" s="853"/>
      <c r="O452" s="854"/>
      <c r="P452" s="8"/>
      <c r="R452"/>
      <c r="S452"/>
      <c r="T452"/>
      <c r="U452" s="6" t="e">
        <f>((F441-((E452*F441+C453+D453)-E452)/E452))*E452</f>
        <v>#VALUE!</v>
      </c>
      <c r="V452" t="e">
        <f>H442*E452</f>
        <v>#VALUE!</v>
      </c>
      <c r="W452">
        <f>IFERROR(IF(E452=0,0,E452*H441),0)</f>
        <v>0</v>
      </c>
      <c r="Y452" s="35">
        <f>IF(NOT(ISERROR(MATCH("Selvfinansieret",B448,0))),0,IF(OR(NOT(ISERROR(MATCH("Ej statsstøtte",B448,0))),NOT(ISERROR(MATCH(B448,AI458:AI460,0)))),E452,IF(AND(D453=0,C453=0),X452,IF(AND(D453&gt;0,C453=0),V452,IF(AND(D453&gt;0,C453&gt;0,V452=0),0,IF(AND(W452&lt;&gt;0,W452&lt;V452),W452,V452))))))</f>
        <v>0</v>
      </c>
      <c r="Z452" s="35"/>
      <c r="AA452" s="33"/>
      <c r="AB452" s="33"/>
      <c r="AD452" t="s">
        <v>596</v>
      </c>
      <c r="AE452" s="20" t="str">
        <f>""</f>
        <v/>
      </c>
      <c r="AF452" t="s">
        <v>584</v>
      </c>
      <c r="AG452" s="20" t="str">
        <f>""</f>
        <v/>
      </c>
      <c r="AH452" s="35" t="str">
        <f>IF(NOT(ISERROR(MATCH("Selvfinansieret",B439,0))),"",IF(NOT(ISERROR(MATCH(B439,{"ABER"},0))),AE452,IF(NOT(ISERROR(MATCH(B439,{"GBER"},0))),AF452,IF(NOT(ISERROR(MATCH(B439,{"FIBER"},0))),AG452,IF(NOT(ISERROR(MATCH(B439,{"Ej statsstøtte"},0))),AD452,"")))))</f>
        <v/>
      </c>
      <c r="AI452" s="6" t="s">
        <v>598</v>
      </c>
    </row>
    <row r="453" spans="1:35" ht="15">
      <c r="A453" s="277" t="s">
        <v>559</v>
      </c>
      <c r="B453" s="280">
        <f>B452</f>
        <v>0</v>
      </c>
      <c r="C453" s="279"/>
      <c r="D453" s="279"/>
      <c r="E453" s="280">
        <f>SUM(B443+B444+B445+B446-B447-B448+B449)</f>
        <v>0</v>
      </c>
      <c r="F453" s="38"/>
      <c r="P453" s="8"/>
      <c r="R453"/>
      <c r="S453"/>
      <c r="T453"/>
      <c r="U453"/>
      <c r="W453"/>
      <c r="Y453" s="35"/>
      <c r="Z453" s="35"/>
      <c r="AA453" s="15"/>
      <c r="AB453" s="34"/>
      <c r="AC453" s="6"/>
      <c r="AD453" t="s">
        <v>581</v>
      </c>
      <c r="AE453" t="str">
        <f>""</f>
        <v/>
      </c>
      <c r="AF453" s="20" t="s">
        <v>599</v>
      </c>
      <c r="AG453" s="20" t="str">
        <f>""</f>
        <v/>
      </c>
      <c r="AH453" s="35" t="str">
        <f>IF(NOT(ISERROR(MATCH("Selvfinansieret",B439,0))),"",IF(NOT(ISERROR(MATCH(B439,{"ABER"},0))),AE453,IF(NOT(ISERROR(MATCH(B439,{"GBER"},0))),AF453,IF(NOT(ISERROR(MATCH(B439,{"FIBER"},0))),AG453,IF(NOT(ISERROR(MATCH(B439,{"Ej statsstøtte"},0))),AD453,"")))))</f>
        <v/>
      </c>
      <c r="AI453" t="s">
        <v>600</v>
      </c>
    </row>
    <row r="454" spans="1:35" ht="15">
      <c r="A454" s="281"/>
      <c r="B454" s="282"/>
      <c r="C454" s="282"/>
      <c r="D454" s="282"/>
      <c r="E454" s="283"/>
      <c r="F454" s="30"/>
      <c r="P454" s="8"/>
      <c r="R454"/>
      <c r="S454"/>
      <c r="T454"/>
      <c r="U454"/>
      <c r="W454"/>
      <c r="Y454" s="35"/>
      <c r="Z454" s="35"/>
      <c r="AA454" s="35"/>
      <c r="AD454" t="s">
        <v>586</v>
      </c>
      <c r="AE454" t="str">
        <f>""</f>
        <v/>
      </c>
      <c r="AF454" t="str">
        <f>""</f>
        <v/>
      </c>
      <c r="AG454" s="20" t="str">
        <f>""</f>
        <v/>
      </c>
      <c r="AH454" s="35" t="str">
        <f>IF(NOT(ISERROR(MATCH("Selvfinansieret",B439,0))),"",IF(NOT(ISERROR(MATCH(B439,{"ABER"},0))),AE454,IF(NOT(ISERROR(MATCH(B439,{"GBER"},0))),AF454,IF(NOT(ISERROR(MATCH(B439,{"FIBER"},0))),AG454,IF(NOT(ISERROR(MATCH(B439,{"Ej statsstøtte"},0))),AD454,"")))))</f>
        <v/>
      </c>
    </row>
    <row r="455" spans="1:35" ht="15">
      <c r="A455" s="284"/>
      <c r="B455" s="285"/>
      <c r="C455" s="285"/>
      <c r="D455" s="285"/>
      <c r="E455" s="286" t="s">
        <v>601</v>
      </c>
      <c r="F455" s="287" t="str">
        <f>F440</f>
        <v/>
      </c>
      <c r="G455" s="30"/>
      <c r="Q455" s="8"/>
      <c r="R455"/>
      <c r="S455"/>
      <c r="T455"/>
      <c r="U455"/>
      <c r="W455"/>
      <c r="Z455" s="35"/>
    </row>
    <row r="456" spans="1:35" ht="30">
      <c r="A456" s="284"/>
      <c r="B456" s="285"/>
      <c r="C456" s="285"/>
      <c r="D456" s="285"/>
      <c r="E456" s="288" t="s">
        <v>602</v>
      </c>
      <c r="F456" s="287" t="str">
        <f>IFERROR(B452/E452,"")</f>
        <v/>
      </c>
      <c r="G456" s="30"/>
      <c r="Q456" s="8"/>
      <c r="R456"/>
      <c r="S456"/>
      <c r="T456"/>
      <c r="U456"/>
      <c r="W456"/>
      <c r="Z456" s="35"/>
    </row>
    <row r="457" spans="1:35" ht="15">
      <c r="A457" s="2"/>
      <c r="B457" s="3"/>
      <c r="C457" s="3"/>
      <c r="D457" s="3"/>
      <c r="E457" s="4" t="s">
        <v>603</v>
      </c>
      <c r="F457" s="24">
        <f>IF(NOT(ISERROR(MATCH("Ej statsstøtte",B439,0))),0,IFERROR(E451/E450,0))</f>
        <v>0</v>
      </c>
      <c r="G457" s="289"/>
      <c r="R457"/>
      <c r="S457"/>
      <c r="T457"/>
      <c r="U457"/>
      <c r="W457"/>
    </row>
    <row r="458" spans="1:35" ht="15">
      <c r="A458" s="13" t="s">
        <v>604</v>
      </c>
      <c r="B458" s="14">
        <f>IFERROR(E452/$E$15,0)</f>
        <v>0</v>
      </c>
      <c r="C458" s="3"/>
      <c r="D458" s="3"/>
      <c r="E458" s="8" t="s">
        <v>605</v>
      </c>
      <c r="F458" s="24">
        <f>IFERROR(E451/E443,0)</f>
        <v>0</v>
      </c>
      <c r="R458"/>
      <c r="S458"/>
      <c r="T458"/>
      <c r="U458"/>
      <c r="W458"/>
    </row>
    <row r="459" spans="1:35" ht="15">
      <c r="A459" s="290"/>
      <c r="B459" s="291"/>
      <c r="E459" s="8"/>
      <c r="R459"/>
      <c r="S459"/>
      <c r="T459"/>
      <c r="U459"/>
      <c r="W459"/>
    </row>
  </sheetData>
  <sheetProtection algorithmName="SHA-512" hashValue="qxc4EEq9xUco+KJu/AmOhRsmyE/aEYFRta00lUQf6ySX6A6uKpnMmGf94FiuVqZeCF/lLQo/FRIZH6XP8+IfZg==" saltValue="j2HGOJ0lzdxnbxfMZe91uQ==" spinCount="100000" sheet="1" selectLockedCells="1"/>
  <mergeCells count="44">
    <mergeCell ref="G24:O33"/>
    <mergeCell ref="G421:O430"/>
    <mergeCell ref="AE421:AG421"/>
    <mergeCell ref="G311:O320"/>
    <mergeCell ref="AE311:AG311"/>
    <mergeCell ref="G333:O342"/>
    <mergeCell ref="AE333:AG333"/>
    <mergeCell ref="G355:O364"/>
    <mergeCell ref="AE355:AG355"/>
    <mergeCell ref="AE113:AG113"/>
    <mergeCell ref="G377:O386"/>
    <mergeCell ref="AE377:AG377"/>
    <mergeCell ref="G399:O408"/>
    <mergeCell ref="AE399:AG399"/>
    <mergeCell ref="G289:O298"/>
    <mergeCell ref="AE289:AG289"/>
    <mergeCell ref="G179:O188"/>
    <mergeCell ref="AE179:AG179"/>
    <mergeCell ref="G201:O210"/>
    <mergeCell ref="AE201:AG201"/>
    <mergeCell ref="G223:O232"/>
    <mergeCell ref="G135:O144"/>
    <mergeCell ref="AE135:AG135"/>
    <mergeCell ref="G157:O166"/>
    <mergeCell ref="AE157:AG157"/>
    <mergeCell ref="A1:E1"/>
    <mergeCell ref="B3:G3"/>
    <mergeCell ref="I3:K3"/>
    <mergeCell ref="I4:K4"/>
    <mergeCell ref="AE24:AG24"/>
    <mergeCell ref="G47:O56"/>
    <mergeCell ref="AE47:AG47"/>
    <mergeCell ref="G69:O78"/>
    <mergeCell ref="AE69:AG69"/>
    <mergeCell ref="G91:O100"/>
    <mergeCell ref="AE91:AG91"/>
    <mergeCell ref="G113:O122"/>
    <mergeCell ref="G443:O452"/>
    <mergeCell ref="AE443:AG443"/>
    <mergeCell ref="AE223:AG223"/>
    <mergeCell ref="G245:O254"/>
    <mergeCell ref="AE245:AG245"/>
    <mergeCell ref="G267:O276"/>
    <mergeCell ref="AE267:AG267"/>
  </mergeCells>
  <conditionalFormatting sqref="B10:C10">
    <cfRule type="cellIs" dxfId="146" priority="178" operator="greaterThan">
      <formula>0</formula>
    </cfRule>
  </conditionalFormatting>
  <conditionalFormatting sqref="B29:C29">
    <cfRule type="cellIs" dxfId="145" priority="176" operator="greaterThan">
      <formula>0</formula>
    </cfRule>
  </conditionalFormatting>
  <conditionalFormatting sqref="B52:C52">
    <cfRule type="cellIs" dxfId="144" priority="167" operator="greaterThan">
      <formula>0</formula>
    </cfRule>
  </conditionalFormatting>
  <conditionalFormatting sqref="B73:C74">
    <cfRule type="cellIs" dxfId="143" priority="1" operator="greaterThan">
      <formula>0</formula>
    </cfRule>
  </conditionalFormatting>
  <conditionalFormatting sqref="B96:C96">
    <cfRule type="cellIs" dxfId="142" priority="149" operator="greaterThan">
      <formula>0</formula>
    </cfRule>
  </conditionalFormatting>
  <conditionalFormatting sqref="B118:C118">
    <cfRule type="cellIs" dxfId="141" priority="140" operator="greaterThan">
      <formula>0</formula>
    </cfRule>
  </conditionalFormatting>
  <conditionalFormatting sqref="B140:C140">
    <cfRule type="cellIs" dxfId="140" priority="131" operator="greaterThan">
      <formula>0</formula>
    </cfRule>
  </conditionalFormatting>
  <conditionalFormatting sqref="B162:C162">
    <cfRule type="cellIs" dxfId="139" priority="122" operator="greaterThan">
      <formula>0</formula>
    </cfRule>
  </conditionalFormatting>
  <conditionalFormatting sqref="B184:C184">
    <cfRule type="cellIs" dxfId="138" priority="113" operator="greaterThan">
      <formula>0</formula>
    </cfRule>
  </conditionalFormatting>
  <conditionalFormatting sqref="B206:C206">
    <cfRule type="cellIs" dxfId="137" priority="104" operator="greaterThan">
      <formula>0</formula>
    </cfRule>
  </conditionalFormatting>
  <conditionalFormatting sqref="B228:C228">
    <cfRule type="cellIs" dxfId="136" priority="95" operator="greaterThan">
      <formula>0</formula>
    </cfRule>
  </conditionalFormatting>
  <conditionalFormatting sqref="B250:C250">
    <cfRule type="cellIs" dxfId="135" priority="86" operator="greaterThan">
      <formula>0</formula>
    </cfRule>
  </conditionalFormatting>
  <conditionalFormatting sqref="B272:C272">
    <cfRule type="cellIs" dxfId="134" priority="77" operator="greaterThan">
      <formula>0</formula>
    </cfRule>
  </conditionalFormatting>
  <conditionalFormatting sqref="B294:C294">
    <cfRule type="cellIs" dxfId="133" priority="68" operator="greaterThan">
      <formula>0</formula>
    </cfRule>
  </conditionalFormatting>
  <conditionalFormatting sqref="B316:C316">
    <cfRule type="cellIs" dxfId="132" priority="59" operator="greaterThan">
      <formula>0</formula>
    </cfRule>
  </conditionalFormatting>
  <conditionalFormatting sqref="B338:C338">
    <cfRule type="cellIs" dxfId="131" priority="50" operator="greaterThan">
      <formula>0</formula>
    </cfRule>
  </conditionalFormatting>
  <conditionalFormatting sqref="B360:C360">
    <cfRule type="cellIs" dxfId="130" priority="41" operator="greaterThan">
      <formula>0</formula>
    </cfRule>
  </conditionalFormatting>
  <conditionalFormatting sqref="B382:C382">
    <cfRule type="cellIs" dxfId="129" priority="32" operator="greaterThan">
      <formula>0</formula>
    </cfRule>
  </conditionalFormatting>
  <conditionalFormatting sqref="B404:C404">
    <cfRule type="cellIs" dxfId="128" priority="23" operator="greaterThan">
      <formula>0</formula>
    </cfRule>
  </conditionalFormatting>
  <conditionalFormatting sqref="B426:C426">
    <cfRule type="cellIs" dxfId="127" priority="14" operator="greaterThan">
      <formula>0</formula>
    </cfRule>
  </conditionalFormatting>
  <conditionalFormatting sqref="B448:C448">
    <cfRule type="cellIs" dxfId="126" priority="5" operator="greaterThan">
      <formula>0</formula>
    </cfRule>
  </conditionalFormatting>
  <conditionalFormatting sqref="B28:D28">
    <cfRule type="cellIs" dxfId="125" priority="180" operator="greaterThan">
      <formula>0</formula>
    </cfRule>
  </conditionalFormatting>
  <conditionalFormatting sqref="B51:D51">
    <cfRule type="cellIs" dxfId="124" priority="169" operator="greaterThan">
      <formula>0</formula>
    </cfRule>
  </conditionalFormatting>
  <conditionalFormatting sqref="B95:D95">
    <cfRule type="cellIs" dxfId="123" priority="151" operator="greaterThan">
      <formula>0</formula>
    </cfRule>
  </conditionalFormatting>
  <conditionalFormatting sqref="B117:D117">
    <cfRule type="cellIs" dxfId="122" priority="142" operator="greaterThan">
      <formula>0</formula>
    </cfRule>
  </conditionalFormatting>
  <conditionalFormatting sqref="B139:D139">
    <cfRule type="cellIs" dxfId="121" priority="133" operator="greaterThan">
      <formula>0</formula>
    </cfRule>
  </conditionalFormatting>
  <conditionalFormatting sqref="B161:D161">
    <cfRule type="cellIs" dxfId="120" priority="124" operator="greaterThan">
      <formula>0</formula>
    </cfRule>
  </conditionalFormatting>
  <conditionalFormatting sqref="B183:D183">
    <cfRule type="cellIs" dxfId="119" priority="115" operator="greaterThan">
      <formula>0</formula>
    </cfRule>
  </conditionalFormatting>
  <conditionalFormatting sqref="B205:D205">
    <cfRule type="cellIs" dxfId="118" priority="106" operator="greaterThan">
      <formula>0</formula>
    </cfRule>
  </conditionalFormatting>
  <conditionalFormatting sqref="B227:D227">
    <cfRule type="cellIs" dxfId="117" priority="97" operator="greaterThan">
      <formula>0</formula>
    </cfRule>
  </conditionalFormatting>
  <conditionalFormatting sqref="B249:D249">
    <cfRule type="cellIs" dxfId="116" priority="88" operator="greaterThan">
      <formula>0</formula>
    </cfRule>
  </conditionalFormatting>
  <conditionalFormatting sqref="B271:D271">
    <cfRule type="cellIs" dxfId="115" priority="79" operator="greaterThan">
      <formula>0</formula>
    </cfRule>
  </conditionalFormatting>
  <conditionalFormatting sqref="B293:D293">
    <cfRule type="cellIs" dxfId="114" priority="70" operator="greaterThan">
      <formula>0</formula>
    </cfRule>
  </conditionalFormatting>
  <conditionalFormatting sqref="B315:D315">
    <cfRule type="cellIs" dxfId="113" priority="61" operator="greaterThan">
      <formula>0</formula>
    </cfRule>
  </conditionalFormatting>
  <conditionalFormatting sqref="B337:D337">
    <cfRule type="cellIs" dxfId="112" priority="52" operator="greaterThan">
      <formula>0</formula>
    </cfRule>
  </conditionalFormatting>
  <conditionalFormatting sqref="B359:D359">
    <cfRule type="cellIs" dxfId="111" priority="43" operator="greaterThan">
      <formula>0</formula>
    </cfRule>
  </conditionalFormatting>
  <conditionalFormatting sqref="B381:D381">
    <cfRule type="cellIs" dxfId="110" priority="34" operator="greaterThan">
      <formula>0</formula>
    </cfRule>
  </conditionalFormatting>
  <conditionalFormatting sqref="B403:D403">
    <cfRule type="cellIs" dxfId="109" priority="25" operator="greaterThan">
      <formula>0</formula>
    </cfRule>
  </conditionalFormatting>
  <conditionalFormatting sqref="B425:D425">
    <cfRule type="cellIs" dxfId="108" priority="16" operator="greaterThan">
      <formula>0</formula>
    </cfRule>
  </conditionalFormatting>
  <conditionalFormatting sqref="B447:D447">
    <cfRule type="cellIs" dxfId="107" priority="7" operator="greaterThan">
      <formula>0</formula>
    </cfRule>
  </conditionalFormatting>
  <conditionalFormatting sqref="D73">
    <cfRule type="cellIs" dxfId="106" priority="160" operator="greaterThan">
      <formula>0</formula>
    </cfRule>
  </conditionalFormatting>
  <conditionalFormatting sqref="F38">
    <cfRule type="cellIs" dxfId="105" priority="181" operator="greaterThan">
      <formula>0.44</formula>
    </cfRule>
  </conditionalFormatting>
  <conditionalFormatting sqref="F39">
    <cfRule type="cellIs" dxfId="104" priority="182" operator="greaterThan">
      <formula>0.3</formula>
    </cfRule>
  </conditionalFormatting>
  <conditionalFormatting sqref="F61">
    <cfRule type="cellIs" dxfId="103" priority="170" operator="greaterThan">
      <formula>0.44</formula>
    </cfRule>
  </conditionalFormatting>
  <conditionalFormatting sqref="F62">
    <cfRule type="cellIs" dxfId="102" priority="171" operator="greaterThan">
      <formula>0.3</formula>
    </cfRule>
  </conditionalFormatting>
  <conditionalFormatting sqref="F83">
    <cfRule type="cellIs" dxfId="101" priority="161" operator="greaterThan">
      <formula>0.44</formula>
    </cfRule>
  </conditionalFormatting>
  <conditionalFormatting sqref="F84">
    <cfRule type="cellIs" dxfId="100" priority="162" operator="greaterThan">
      <formula>0.3</formula>
    </cfRule>
  </conditionalFormatting>
  <conditionalFormatting sqref="F105">
    <cfRule type="cellIs" dxfId="99" priority="152" operator="greaterThan">
      <formula>0.44</formula>
    </cfRule>
  </conditionalFormatting>
  <conditionalFormatting sqref="F106">
    <cfRule type="cellIs" dxfId="98" priority="153" operator="greaterThan">
      <formula>0.3</formula>
    </cfRule>
  </conditionalFormatting>
  <conditionalFormatting sqref="F127">
    <cfRule type="cellIs" dxfId="97" priority="143" operator="greaterThan">
      <formula>0.44</formula>
    </cfRule>
  </conditionalFormatting>
  <conditionalFormatting sqref="F128">
    <cfRule type="cellIs" dxfId="96" priority="144" operator="greaterThan">
      <formula>0.3</formula>
    </cfRule>
  </conditionalFormatting>
  <conditionalFormatting sqref="F149">
    <cfRule type="cellIs" dxfId="95" priority="134" operator="greaterThan">
      <formula>0.44</formula>
    </cfRule>
  </conditionalFormatting>
  <conditionalFormatting sqref="F150">
    <cfRule type="cellIs" dxfId="94" priority="135" operator="greaterThan">
      <formula>0.3</formula>
    </cfRule>
  </conditionalFormatting>
  <conditionalFormatting sqref="F171">
    <cfRule type="cellIs" dxfId="93" priority="125" operator="greaterThan">
      <formula>0.44</formula>
    </cfRule>
  </conditionalFormatting>
  <conditionalFormatting sqref="F172">
    <cfRule type="cellIs" dxfId="92" priority="126" operator="greaterThan">
      <formula>0.3</formula>
    </cfRule>
  </conditionalFormatting>
  <conditionalFormatting sqref="F193">
    <cfRule type="cellIs" dxfId="91" priority="116" operator="greaterThan">
      <formula>0.44</formula>
    </cfRule>
  </conditionalFormatting>
  <conditionalFormatting sqref="F194">
    <cfRule type="cellIs" dxfId="90" priority="117" operator="greaterThan">
      <formula>0.3</formula>
    </cfRule>
  </conditionalFormatting>
  <conditionalFormatting sqref="F215">
    <cfRule type="cellIs" dxfId="89" priority="107" operator="greaterThan">
      <formula>0.44</formula>
    </cfRule>
  </conditionalFormatting>
  <conditionalFormatting sqref="F216">
    <cfRule type="cellIs" dxfId="88" priority="108" operator="greaterThan">
      <formula>0.3</formula>
    </cfRule>
  </conditionalFormatting>
  <conditionalFormatting sqref="F237">
    <cfRule type="cellIs" dxfId="87" priority="98" operator="greaterThan">
      <formula>0.44</formula>
    </cfRule>
  </conditionalFormatting>
  <conditionalFormatting sqref="F238">
    <cfRule type="cellIs" dxfId="86" priority="99" operator="greaterThan">
      <formula>0.3</formula>
    </cfRule>
  </conditionalFormatting>
  <conditionalFormatting sqref="F259">
    <cfRule type="cellIs" dxfId="85" priority="89" operator="greaterThan">
      <formula>0.44</formula>
    </cfRule>
  </conditionalFormatting>
  <conditionalFormatting sqref="F260">
    <cfRule type="cellIs" dxfId="84" priority="90" operator="greaterThan">
      <formula>0.3</formula>
    </cfRule>
  </conditionalFormatting>
  <conditionalFormatting sqref="F281">
    <cfRule type="cellIs" dxfId="83" priority="80" operator="greaterThan">
      <formula>0.44</formula>
    </cfRule>
  </conditionalFormatting>
  <conditionalFormatting sqref="F282">
    <cfRule type="cellIs" dxfId="82" priority="81" operator="greaterThan">
      <formula>0.3</formula>
    </cfRule>
  </conditionalFormatting>
  <conditionalFormatting sqref="F303">
    <cfRule type="cellIs" dxfId="81" priority="71" operator="greaterThan">
      <formula>0.44</formula>
    </cfRule>
  </conditionalFormatting>
  <conditionalFormatting sqref="F304">
    <cfRule type="cellIs" dxfId="80" priority="72" operator="greaterThan">
      <formula>0.3</formula>
    </cfRule>
  </conditionalFormatting>
  <conditionalFormatting sqref="F325">
    <cfRule type="cellIs" dxfId="79" priority="62" operator="greaterThan">
      <formula>0.44</formula>
    </cfRule>
  </conditionalFormatting>
  <conditionalFormatting sqref="F326">
    <cfRule type="cellIs" dxfId="78" priority="63" operator="greaterThan">
      <formula>0.3</formula>
    </cfRule>
  </conditionalFormatting>
  <conditionalFormatting sqref="F347">
    <cfRule type="cellIs" dxfId="77" priority="53" operator="greaterThan">
      <formula>0.44</formula>
    </cfRule>
  </conditionalFormatting>
  <conditionalFormatting sqref="F348">
    <cfRule type="cellIs" dxfId="76" priority="54" operator="greaterThan">
      <formula>0.3</formula>
    </cfRule>
  </conditionalFormatting>
  <conditionalFormatting sqref="F369">
    <cfRule type="cellIs" dxfId="75" priority="44" operator="greaterThan">
      <formula>0.44</formula>
    </cfRule>
  </conditionalFormatting>
  <conditionalFormatting sqref="F370">
    <cfRule type="cellIs" dxfId="74" priority="45" operator="greaterThan">
      <formula>0.3</formula>
    </cfRule>
  </conditionalFormatting>
  <conditionalFormatting sqref="F391">
    <cfRule type="cellIs" dxfId="73" priority="35" operator="greaterThan">
      <formula>0.44</formula>
    </cfRule>
  </conditionalFormatting>
  <conditionalFormatting sqref="F392">
    <cfRule type="cellIs" dxfId="72" priority="36" operator="greaterThan">
      <formula>0.3</formula>
    </cfRule>
  </conditionalFormatting>
  <conditionalFormatting sqref="F413">
    <cfRule type="cellIs" dxfId="71" priority="26" operator="greaterThan">
      <formula>0.44</formula>
    </cfRule>
  </conditionalFormatting>
  <conditionalFormatting sqref="F414">
    <cfRule type="cellIs" dxfId="70" priority="27" operator="greaterThan">
      <formula>0.3</formula>
    </cfRule>
  </conditionalFormatting>
  <conditionalFormatting sqref="F435">
    <cfRule type="cellIs" dxfId="69" priority="17" operator="greaterThan">
      <formula>0.44</formula>
    </cfRule>
  </conditionalFormatting>
  <conditionalFormatting sqref="F436">
    <cfRule type="cellIs" dxfId="68" priority="18" operator="greaterThan">
      <formula>0.3</formula>
    </cfRule>
  </conditionalFormatting>
  <conditionalFormatting sqref="F457">
    <cfRule type="cellIs" dxfId="67" priority="8" operator="greaterThan">
      <formula>0.44</formula>
    </cfRule>
  </conditionalFormatting>
  <conditionalFormatting sqref="F458">
    <cfRule type="cellIs" dxfId="66" priority="9" operator="greaterThan">
      <formula>0.3</formula>
    </cfRule>
  </conditionalFormatting>
  <conditionalFormatting sqref="Q47:Q53">
    <cfRule type="cellIs" priority="173" operator="greaterThan">
      <formula>0</formula>
    </cfRule>
    <cfRule type="colorScale" priority="174">
      <colorScale>
        <cfvo type="min"/>
        <cfvo type="max"/>
        <color rgb="FFFCFCFF"/>
        <color rgb="FF63BE7B"/>
      </colorScale>
    </cfRule>
    <cfRule type="uniqueValues" dxfId="65" priority="175"/>
    <cfRule type="cellIs" dxfId="64" priority="172" operator="equal">
      <formula>0</formula>
    </cfRule>
  </conditionalFormatting>
  <conditionalFormatting sqref="Q69:Q75">
    <cfRule type="uniqueValues" dxfId="63" priority="166"/>
    <cfRule type="colorScale" priority="165">
      <colorScale>
        <cfvo type="min"/>
        <cfvo type="max"/>
        <color rgb="FFFCFCFF"/>
        <color rgb="FF63BE7B"/>
      </colorScale>
    </cfRule>
    <cfRule type="cellIs" priority="164" operator="greaterThan">
      <formula>0</formula>
    </cfRule>
    <cfRule type="cellIs" dxfId="62" priority="163" operator="equal">
      <formula>0</formula>
    </cfRule>
  </conditionalFormatting>
  <conditionalFormatting sqref="Q91:Q97">
    <cfRule type="uniqueValues" dxfId="61" priority="157"/>
    <cfRule type="colorScale" priority="156">
      <colorScale>
        <cfvo type="min"/>
        <cfvo type="max"/>
        <color rgb="FFFCFCFF"/>
        <color rgb="FF63BE7B"/>
      </colorScale>
    </cfRule>
    <cfRule type="cellIs" priority="155" operator="greaterThan">
      <formula>0</formula>
    </cfRule>
    <cfRule type="cellIs" dxfId="60" priority="154" operator="equal">
      <formula>0</formula>
    </cfRule>
  </conditionalFormatting>
  <conditionalFormatting sqref="Q113:Q119">
    <cfRule type="cellIs" priority="146" operator="greaterThan">
      <formula>0</formula>
    </cfRule>
    <cfRule type="cellIs" dxfId="59" priority="145" operator="equal">
      <formula>0</formula>
    </cfRule>
    <cfRule type="uniqueValues" dxfId="58" priority="148"/>
    <cfRule type="colorScale" priority="147">
      <colorScale>
        <cfvo type="min"/>
        <cfvo type="max"/>
        <color rgb="FFFCFCFF"/>
        <color rgb="FF63BE7B"/>
      </colorScale>
    </cfRule>
  </conditionalFormatting>
  <conditionalFormatting sqref="Q135:Q141">
    <cfRule type="uniqueValues" dxfId="57" priority="139"/>
    <cfRule type="cellIs" priority="137" operator="greaterThan">
      <formula>0</formula>
    </cfRule>
    <cfRule type="cellIs" dxfId="56" priority="136" operator="equal">
      <formula>0</formula>
    </cfRule>
    <cfRule type="colorScale" priority="138">
      <colorScale>
        <cfvo type="min"/>
        <cfvo type="max"/>
        <color rgb="FFFCFCFF"/>
        <color rgb="FF63BE7B"/>
      </colorScale>
    </cfRule>
  </conditionalFormatting>
  <conditionalFormatting sqref="Q157:Q163">
    <cfRule type="cellIs" dxfId="55" priority="127" operator="equal">
      <formula>0</formula>
    </cfRule>
    <cfRule type="cellIs" priority="128" operator="greaterThan">
      <formula>0</formula>
    </cfRule>
    <cfRule type="colorScale" priority="129">
      <colorScale>
        <cfvo type="min"/>
        <cfvo type="max"/>
        <color rgb="FFFCFCFF"/>
        <color rgb="FF63BE7B"/>
      </colorScale>
    </cfRule>
    <cfRule type="uniqueValues" dxfId="54" priority="130"/>
  </conditionalFormatting>
  <conditionalFormatting sqref="Q179:Q185">
    <cfRule type="uniqueValues" dxfId="53" priority="121"/>
    <cfRule type="cellIs" dxfId="52" priority="118" operator="equal">
      <formula>0</formula>
    </cfRule>
    <cfRule type="cellIs" priority="119" operator="greaterThan">
      <formula>0</formula>
    </cfRule>
    <cfRule type="colorScale" priority="120">
      <colorScale>
        <cfvo type="min"/>
        <cfvo type="max"/>
        <color rgb="FFFCFCFF"/>
        <color rgb="FF63BE7B"/>
      </colorScale>
    </cfRule>
  </conditionalFormatting>
  <conditionalFormatting sqref="Q201:Q207">
    <cfRule type="cellIs" dxfId="51" priority="109" operator="equal">
      <formula>0</formula>
    </cfRule>
    <cfRule type="cellIs" priority="110" operator="greaterThan">
      <formula>0</formula>
    </cfRule>
    <cfRule type="uniqueValues" dxfId="50" priority="112"/>
    <cfRule type="colorScale" priority="111">
      <colorScale>
        <cfvo type="min"/>
        <cfvo type="max"/>
        <color rgb="FFFCFCFF"/>
        <color rgb="FF63BE7B"/>
      </colorScale>
    </cfRule>
  </conditionalFormatting>
  <conditionalFormatting sqref="Q223:Q229">
    <cfRule type="colorScale" priority="102">
      <colorScale>
        <cfvo type="min"/>
        <cfvo type="max"/>
        <color rgb="FFFCFCFF"/>
        <color rgb="FF63BE7B"/>
      </colorScale>
    </cfRule>
    <cfRule type="cellIs" priority="101" operator="greaterThan">
      <formula>0</formula>
    </cfRule>
    <cfRule type="uniqueValues" dxfId="49" priority="103"/>
    <cfRule type="cellIs" dxfId="48" priority="100" operator="equal">
      <formula>0</formula>
    </cfRule>
  </conditionalFormatting>
  <conditionalFormatting sqref="Q245:Q251">
    <cfRule type="uniqueValues" dxfId="47" priority="94"/>
    <cfRule type="colorScale" priority="93">
      <colorScale>
        <cfvo type="min"/>
        <cfvo type="max"/>
        <color rgb="FFFCFCFF"/>
        <color rgb="FF63BE7B"/>
      </colorScale>
    </cfRule>
    <cfRule type="cellIs" priority="92" operator="greaterThan">
      <formula>0</formula>
    </cfRule>
    <cfRule type="cellIs" dxfId="46" priority="91" operator="equal">
      <formula>0</formula>
    </cfRule>
  </conditionalFormatting>
  <conditionalFormatting sqref="Q267:Q273">
    <cfRule type="cellIs" dxfId="45" priority="82" operator="equal">
      <formula>0</formula>
    </cfRule>
    <cfRule type="cellIs" priority="83" operator="greaterThan">
      <formula>0</formula>
    </cfRule>
    <cfRule type="colorScale" priority="84">
      <colorScale>
        <cfvo type="min"/>
        <cfvo type="max"/>
        <color rgb="FFFCFCFF"/>
        <color rgb="FF63BE7B"/>
      </colorScale>
    </cfRule>
    <cfRule type="uniqueValues" dxfId="44" priority="85"/>
  </conditionalFormatting>
  <conditionalFormatting sqref="Q289:Q295">
    <cfRule type="uniqueValues" dxfId="43" priority="76"/>
    <cfRule type="colorScale" priority="75">
      <colorScale>
        <cfvo type="min"/>
        <cfvo type="max"/>
        <color rgb="FFFCFCFF"/>
        <color rgb="FF63BE7B"/>
      </colorScale>
    </cfRule>
    <cfRule type="cellIs" priority="74" operator="greaterThan">
      <formula>0</formula>
    </cfRule>
    <cfRule type="cellIs" dxfId="42" priority="73" operator="equal">
      <formula>0</formula>
    </cfRule>
  </conditionalFormatting>
  <conditionalFormatting sqref="Q311:Q317">
    <cfRule type="colorScale" priority="66">
      <colorScale>
        <cfvo type="min"/>
        <cfvo type="max"/>
        <color rgb="FFFCFCFF"/>
        <color rgb="FF63BE7B"/>
      </colorScale>
    </cfRule>
    <cfRule type="uniqueValues" dxfId="41" priority="67"/>
    <cfRule type="cellIs" priority="65" operator="greaterThan">
      <formula>0</formula>
    </cfRule>
    <cfRule type="cellIs" dxfId="40" priority="64" operator="equal">
      <formula>0</formula>
    </cfRule>
  </conditionalFormatting>
  <conditionalFormatting sqref="Q333:Q339">
    <cfRule type="cellIs" priority="56" operator="greaterThan">
      <formula>0</formula>
    </cfRule>
    <cfRule type="colorScale" priority="57">
      <colorScale>
        <cfvo type="min"/>
        <cfvo type="max"/>
        <color rgb="FFFCFCFF"/>
        <color rgb="FF63BE7B"/>
      </colorScale>
    </cfRule>
    <cfRule type="uniqueValues" dxfId="39" priority="58"/>
    <cfRule type="cellIs" dxfId="38" priority="55" operator="equal">
      <formula>0</formula>
    </cfRule>
  </conditionalFormatting>
  <conditionalFormatting sqref="Q355:Q361">
    <cfRule type="cellIs" priority="47" operator="greaterThan">
      <formula>0</formula>
    </cfRule>
    <cfRule type="cellIs" dxfId="37" priority="46" operator="equal">
      <formula>0</formula>
    </cfRule>
    <cfRule type="colorScale" priority="48">
      <colorScale>
        <cfvo type="min"/>
        <cfvo type="max"/>
        <color rgb="FFFCFCFF"/>
        <color rgb="FF63BE7B"/>
      </colorScale>
    </cfRule>
    <cfRule type="uniqueValues" dxfId="36" priority="49"/>
  </conditionalFormatting>
  <conditionalFormatting sqref="Q377:Q383">
    <cfRule type="uniqueValues" dxfId="35" priority="40"/>
    <cfRule type="colorScale" priority="39">
      <colorScale>
        <cfvo type="min"/>
        <cfvo type="max"/>
        <color rgb="FFFCFCFF"/>
        <color rgb="FF63BE7B"/>
      </colorScale>
    </cfRule>
    <cfRule type="cellIs" priority="38" operator="greaterThan">
      <formula>0</formula>
    </cfRule>
    <cfRule type="cellIs" dxfId="34" priority="37" operator="equal">
      <formula>0</formula>
    </cfRule>
  </conditionalFormatting>
  <conditionalFormatting sqref="Q399:Q405">
    <cfRule type="uniqueValues" dxfId="33" priority="31"/>
    <cfRule type="colorScale" priority="30">
      <colorScale>
        <cfvo type="min"/>
        <cfvo type="max"/>
        <color rgb="FFFCFCFF"/>
        <color rgb="FF63BE7B"/>
      </colorScale>
    </cfRule>
    <cfRule type="cellIs" priority="29" operator="greaterThan">
      <formula>0</formula>
    </cfRule>
    <cfRule type="cellIs" dxfId="32" priority="28" operator="equal">
      <formula>0</formula>
    </cfRule>
  </conditionalFormatting>
  <conditionalFormatting sqref="Q421:Q427">
    <cfRule type="cellIs" priority="20" operator="greaterThan">
      <formula>0</formula>
    </cfRule>
    <cfRule type="cellIs" dxfId="31" priority="19" operator="equal">
      <formula>0</formula>
    </cfRule>
    <cfRule type="uniqueValues" dxfId="30" priority="22"/>
    <cfRule type="colorScale" priority="21">
      <colorScale>
        <cfvo type="min"/>
        <cfvo type="max"/>
        <color rgb="FFFCFCFF"/>
        <color rgb="FF63BE7B"/>
      </colorScale>
    </cfRule>
  </conditionalFormatting>
  <conditionalFormatting sqref="Q443:Q449">
    <cfRule type="cellIs" dxfId="29" priority="10" operator="equal">
      <formula>0</formula>
    </cfRule>
    <cfRule type="uniqueValues" dxfId="28" priority="13"/>
    <cfRule type="colorScale" priority="12">
      <colorScale>
        <cfvo type="min"/>
        <cfvo type="max"/>
        <color rgb="FFFCFCFF"/>
        <color rgb="FF63BE7B"/>
      </colorScale>
    </cfRule>
    <cfRule type="cellIs" priority="11" operator="greaterThan">
      <formula>0</formula>
    </cfRule>
  </conditionalFormatting>
  <dataValidations count="17">
    <dataValidation allowBlank="1" showInputMessage="1" showErrorMessage="1" error="Virksomhedsstørrelse skal vælges fra rullemenu. " sqref="F43 F65 F87 F109 F131 F153 F175 F197 F219 F241 F263 F285 F307 F329 F351 F373 F395 F417 F439" xr:uid="{08B79C88-3185-4DD6-A1C5-2DE871314FB6}"/>
    <dataValidation operator="greaterThanOrEqual" allowBlank="1" showInputMessage="1" showErrorMessage="1" errorTitle="Omkostninger" error="Dette felt må ikke være tomt" sqref="B33:C33 B56:C56 B452:C452 B100:C100 B122:C122 B144:C144 B166:C166 B188:C188 B210:C210 B232:C232 B254:C254 B276:C276 B298:C298 B320:C320 B342:C342 B364:C364 B386:C386 B408:C408 B430:C430 B78:C78" xr:uid="{6DB630C3-B698-4BD5-8F8C-7F8973B298EC}"/>
    <dataValidation type="list" allowBlank="1" showInputMessage="1" showErrorMessage="1" errorTitle="Aktivitet skal vælges fra menu" error="Aktivitet skal vælges fra rullemenu. Udfører en deltager mere end en aktvitetstype, skal der laves et budget for hver aktivitetstype." sqref="B44 B66 B88 B110 B132 B154 B176 B198 B220 B242 B264 B286 B308 B330 B352 B374 B396 B418 B440" xr:uid="{60F606E6-9836-4E4E-98C3-A453AAAB496A}">
      <formula1>AH50:AH58</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43 B65 B87 B109 B131 B153 B175 B197 B219 B241 B263 B285 B307 B329 B351 B373 B395 B417 B439" xr:uid="{8D954F87-97A3-451D-BD74-D469CFDE0BDC}">
      <formula1>AI50:AI57</formula1>
    </dataValidation>
    <dataValidation type="list" allowBlank="1" showInputMessage="1" showErrorMessage="1" error="Virksomhedsstørrelse skal vælges fra rullemenu. " sqref="F19" xr:uid="{47E26751-A053-436E-B524-B1AAD7AC5A82}">
      <formula1>AB27:AB29</formula1>
    </dataValidation>
    <dataValidation type="list" allowBlank="1" showInputMessage="1" showErrorMessage="1" error="Virksomhedsstørrelse skal vælges fra rullemenu. " sqref="F42 F64 F86 F108 F130 F152 F174 F196 F218 F240 F262 F284 F306 F328 F350 F372 F394 F416 F438" xr:uid="{08FEC2C2-1746-414F-8D31-41276346B8A9}">
      <formula1>AA50:AA54</formula1>
    </dataValidation>
    <dataValidation type="whole" operator="greaterThan" allowBlank="1" showInputMessage="1" showErrorMessage="1" sqref="E448:E449 E29:E30 E52:E53 E96:E97 E118:E119 E140:E141 E162:E163 E184:E185 E206:E207 E228:E229 E250:E251 E272:E273 E294:E295 E316:E317 E338:E339 E360:E361 E382:E383 E404:E405 E426:E427 E74:E75" xr:uid="{345CAEE5-C00D-4605-A12E-C93363E3A1AB}">
      <formula1>J23</formula1>
    </dataValidation>
    <dataValidation type="whole" operator="greaterThan" allowBlank="1" showInputMessage="1" showErrorMessage="1" sqref="E446:E447 E50:E51 E94:E95 E116:E117 E138:E139 E160:E161 E182:E183 E204:E205 E226:E227 E248:E249 E270:E271 E292:E293 E314:E315 E336:E337 E358:E359 E380:E381 E402:E403 E424:E425 E72:E73 E28" xr:uid="{8A60ED74-9B74-4963-AF45-66D5E06D4635}">
      <formula1>K22</formula1>
    </dataValidation>
    <dataValidation type="whole" operator="greaterThan" allowBlank="1" showInputMessage="1" showErrorMessage="1" sqref="E445 E49 E93 E115 E137 E159 E181 E203 E225 E247 E269 E291 E313 E335 E357 E379 E401 E423 E71 E27" xr:uid="{BF60127A-E849-4329-9088-0855ACA2363A}">
      <formula1>K20</formula1>
    </dataValidation>
    <dataValidation type="whole" operator="greaterThan" allowBlank="1" showInputMessage="1" showErrorMessage="1" sqref="E444 E48 E92 E114 E136 E158 E180 E202 E224 E246 E268 E290 E312 E334 E356 E378 E400 E422 E70" xr:uid="{A1719921-8C3C-41D1-8E29-3C6F449736B9}">
      <formula1>J40</formula1>
    </dataValidation>
    <dataValidation type="decimal" errorStyle="warning" operator="lessThanOrEqual" allowBlank="1" showInputMessage="1" showErrorMessage="1" errorTitle="Neskrivelse af GUDP støttesats" error="Anden offentlig støtte medfører nedskrivelse af GUDP støttesats" sqref="I18 I42 I64 I86 I108 I130 I152 I174 I196 I218 I240 I262 I284 I306 I328 I350 I372 I394 I416 I438" xr:uid="{EDF8FF8B-1CB3-46C4-9A5B-7460099F4AA9}">
      <formula1>G18</formula1>
    </dataValidation>
    <dataValidation operator="notEqual" allowBlank="1" showInputMessage="1" showErrorMessage="1" errorTitle="kk" error="jj" promptTitle="hh" prompt="hhh" sqref="T442 AI452:AI453 AI33:AI34 S46:S47 T46 AI56:AI57 S68:S69 T68 AI78:AI79 S90:S91 T90 AI100:AI101 S112:S113 T112 AI122:AI123 S134:S135 T134 AI144:AI145 S156:S157 T156 AI166:AI167 S178:S179 T178 AI188:AI189 S200:S201 T200 AI210:AI211 S222:S223 T222 AI232:AI233 S244:S245 T244 AI254:AI255 S266:S267 T266 AI276:AI277 S288:S289 T288 AI298:AI299 S310:S311 T310 AI320:AI321 S332:S333 T332 AI342:AI343 S354:S355 T354 AI364:AI365 S376:S377 T376 AI386:AI387 S398:S399 T398 AI408:AI409 S420:S421 T420 AI430:AI431 S442:S443 S23" xr:uid="{454799AE-BAAC-4995-9D48-D9E80D4930AE}"/>
    <dataValidation type="list" allowBlank="1" showInputMessage="1" showErrorMessage="1" errorTitle="Aktivitet skal vælges fra menu" error="Aktivitet skal vælges fra rullemenu. Udfører en deltager mere end en aktvitetstype, skal der laves et budget for hver aktivitetstype." sqref="B20:B21" xr:uid="{873A674B-51CF-4F10-BA44-3C067EA96C8B}">
      <formula1>AH27:AH35</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19" xr:uid="{870AC165-5E9B-4B1A-AD93-659EE36F74B5}">
      <formula1>AI27:AI34</formula1>
    </dataValidation>
    <dataValidation type="list" allowBlank="1" showInputMessage="1" showErrorMessage="1" error="Virksomhedsstørrelse skal vælges fra rullemenu. " sqref="F18" xr:uid="{439E3763-224F-4C4D-88A2-FBD820ABDB37}">
      <formula1>AA27:AA31</formula1>
    </dataValidation>
    <dataValidation type="whole" operator="greaterThan" allowBlank="1" showInputMessage="1" showErrorMessage="1" sqref="E26" xr:uid="{178C376C-9F08-45AE-92FD-7D5EAED06B43}">
      <formula1>K18</formula1>
    </dataValidation>
    <dataValidation type="whole" operator="greaterThan" allowBlank="1" showInputMessage="1" showErrorMessage="1" sqref="E25" xr:uid="{1B5F8321-EE59-44B4-AE2E-24A599C58BD8}">
      <formula1>J16</formula1>
    </dataValidation>
  </dataValidations>
  <pageMargins left="0.6692913385826772" right="0.51181102362204722" top="0.35433070866141736" bottom="0.27559055118110237" header="0.31496062992125984" footer="0.31496062992125984"/>
  <pageSetup paperSize="8"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82C-8579-4C4D-9264-4D38AD3BEF38}">
  <sheetPr codeName="Ark9">
    <tabColor rgb="FF61B0A8"/>
  </sheetPr>
  <dimension ref="A1:AV439"/>
  <sheetViews>
    <sheetView zoomScale="80" zoomScaleNormal="80" workbookViewId="0">
      <selection activeCell="Z6" sqref="Z6"/>
    </sheetView>
  </sheetViews>
  <sheetFormatPr defaultColWidth="9" defaultRowHeight="14.25"/>
  <cols>
    <col min="1" max="1" width="20.5" customWidth="1"/>
    <col min="2" max="2" width="26.5" customWidth="1"/>
    <col min="3" max="3" width="31" customWidth="1"/>
    <col min="4" max="48" width="27.625" customWidth="1"/>
  </cols>
  <sheetData>
    <row r="1" spans="1:48" ht="20.25" customHeight="1">
      <c r="A1" s="866" t="s">
        <v>608</v>
      </c>
      <c r="B1" s="866"/>
      <c r="C1" s="866"/>
      <c r="D1" s="78"/>
      <c r="E1" s="78"/>
      <c r="F1" s="78"/>
    </row>
    <row r="2" spans="1:48" ht="20.25" customHeight="1">
      <c r="A2" s="866"/>
      <c r="B2" s="866"/>
      <c r="C2" s="866"/>
      <c r="D2" s="78"/>
      <c r="E2" s="78"/>
      <c r="F2" s="78"/>
    </row>
    <row r="3" spans="1:48" ht="15">
      <c r="A3" s="8" t="s">
        <v>560</v>
      </c>
      <c r="B3" s="72" t="s">
        <v>561</v>
      </c>
      <c r="C3" s="8" t="s">
        <v>562</v>
      </c>
    </row>
    <row r="5" spans="1:48" ht="15.75" thickBot="1">
      <c r="B5" s="8" t="s">
        <v>609</v>
      </c>
      <c r="C5" s="74" t="s">
        <v>130</v>
      </c>
      <c r="D5" s="77" t="s">
        <v>610</v>
      </c>
      <c r="E5" s="77" t="s">
        <v>611</v>
      </c>
      <c r="F5" s="77" t="s">
        <v>612</v>
      </c>
      <c r="G5" s="77" t="s">
        <v>613</v>
      </c>
      <c r="H5" s="77" t="s">
        <v>614</v>
      </c>
      <c r="I5" s="77" t="s">
        <v>615</v>
      </c>
      <c r="J5" s="77" t="s">
        <v>616</v>
      </c>
      <c r="K5" s="77" t="s">
        <v>617</v>
      </c>
      <c r="L5" s="77" t="s">
        <v>618</v>
      </c>
      <c r="M5" s="77" t="s">
        <v>619</v>
      </c>
      <c r="N5" s="77" t="s">
        <v>620</v>
      </c>
      <c r="O5" s="77" t="s">
        <v>621</v>
      </c>
      <c r="P5" s="77" t="s">
        <v>622</v>
      </c>
      <c r="Q5" s="77" t="s">
        <v>623</v>
      </c>
      <c r="R5" s="77" t="s">
        <v>624</v>
      </c>
      <c r="S5" s="77" t="s">
        <v>625</v>
      </c>
      <c r="T5" s="77" t="s">
        <v>626</v>
      </c>
      <c r="U5" s="77" t="s">
        <v>627</v>
      </c>
      <c r="V5" s="77" t="s">
        <v>628</v>
      </c>
      <c r="W5" s="77" t="s">
        <v>629</v>
      </c>
      <c r="X5" s="77" t="s">
        <v>630</v>
      </c>
      <c r="Y5" s="77" t="s">
        <v>631</v>
      </c>
      <c r="Z5" s="92" t="s">
        <v>44</v>
      </c>
      <c r="AA5" s="25"/>
      <c r="AB5" s="25"/>
      <c r="AC5" s="25"/>
      <c r="AD5" s="25"/>
      <c r="AE5" s="25"/>
      <c r="AF5" s="25"/>
      <c r="AG5" s="25"/>
      <c r="AH5" s="25"/>
      <c r="AI5" s="25"/>
      <c r="AJ5" s="25"/>
      <c r="AK5" s="25"/>
      <c r="AL5" s="25"/>
      <c r="AM5" s="25"/>
      <c r="AN5" s="25"/>
      <c r="AO5" s="25"/>
      <c r="AP5" s="25"/>
      <c r="AQ5" s="25"/>
      <c r="AR5" s="25"/>
      <c r="AS5" s="25"/>
      <c r="AT5" s="25"/>
      <c r="AU5" s="25"/>
      <c r="AV5" s="25"/>
    </row>
    <row r="6" spans="1:48" ht="75" customHeight="1">
      <c r="A6" s="867" t="s">
        <v>552</v>
      </c>
      <c r="B6" s="878" t="s">
        <v>632</v>
      </c>
      <c r="C6" s="76" t="s">
        <v>633</v>
      </c>
      <c r="D6" s="85" t="s">
        <v>634</v>
      </c>
      <c r="E6" s="85" t="s">
        <v>635</v>
      </c>
      <c r="F6" s="85" t="s">
        <v>636</v>
      </c>
      <c r="G6" s="79"/>
      <c r="H6" s="79"/>
      <c r="I6" s="79"/>
      <c r="J6" s="79"/>
      <c r="K6" s="79"/>
      <c r="L6" s="79"/>
      <c r="M6" s="79"/>
      <c r="N6" s="79"/>
      <c r="O6" s="79"/>
      <c r="P6" s="79"/>
      <c r="Q6" s="79"/>
      <c r="R6" s="79"/>
      <c r="S6" s="79"/>
      <c r="T6" s="79"/>
      <c r="U6" s="79"/>
      <c r="V6" s="79"/>
      <c r="W6" s="79"/>
      <c r="X6" s="79"/>
      <c r="Y6" s="79"/>
      <c r="Z6" s="93"/>
      <c r="AA6" s="94"/>
      <c r="AB6" s="94"/>
      <c r="AC6" s="94"/>
      <c r="AD6" s="94"/>
      <c r="AE6" s="94"/>
      <c r="AF6" s="94"/>
      <c r="AG6" s="94"/>
      <c r="AH6" s="94"/>
      <c r="AI6" s="94"/>
      <c r="AJ6" s="94"/>
      <c r="AK6" s="94"/>
      <c r="AL6" s="94"/>
      <c r="AM6" s="94"/>
      <c r="AN6" s="94"/>
      <c r="AO6" s="94"/>
      <c r="AP6" s="94"/>
      <c r="AQ6" s="94"/>
      <c r="AR6" s="94"/>
      <c r="AS6" s="94"/>
      <c r="AT6" s="94"/>
      <c r="AU6" s="94"/>
      <c r="AV6" s="95"/>
    </row>
    <row r="7" spans="1:48" ht="15">
      <c r="A7" s="868"/>
      <c r="B7" s="879"/>
      <c r="C7" s="65" t="s">
        <v>637</v>
      </c>
      <c r="D7" s="80">
        <v>457</v>
      </c>
      <c r="E7" s="80">
        <v>330</v>
      </c>
      <c r="F7" s="80">
        <v>250</v>
      </c>
      <c r="G7" s="80"/>
      <c r="H7" s="80"/>
      <c r="I7" s="80"/>
      <c r="J7" s="80"/>
      <c r="K7" s="80"/>
      <c r="L7" s="80"/>
      <c r="M7" s="80"/>
      <c r="N7" s="80"/>
      <c r="O7" s="80"/>
      <c r="P7" s="80"/>
      <c r="Q7" s="80"/>
      <c r="R7" s="80"/>
      <c r="S7" s="80"/>
      <c r="T7" s="80"/>
      <c r="U7" s="80"/>
      <c r="V7" s="80"/>
      <c r="W7" s="80"/>
      <c r="X7" s="80"/>
      <c r="Y7" s="80"/>
      <c r="Z7" s="96"/>
      <c r="AA7" s="25"/>
      <c r="AB7" s="25"/>
      <c r="AC7" s="25"/>
      <c r="AD7" s="25"/>
      <c r="AE7" s="25"/>
      <c r="AF7" s="25"/>
      <c r="AG7" s="25"/>
      <c r="AH7" s="25"/>
      <c r="AI7" s="25"/>
      <c r="AJ7" s="25"/>
      <c r="AK7" s="25"/>
      <c r="AL7" s="25"/>
      <c r="AM7" s="25"/>
      <c r="AN7" s="25"/>
      <c r="AO7" s="25"/>
      <c r="AP7" s="25"/>
      <c r="AQ7" s="25"/>
      <c r="AR7" s="25"/>
      <c r="AS7" s="25"/>
      <c r="AT7" s="25"/>
      <c r="AU7" s="25"/>
      <c r="AV7" s="97"/>
    </row>
    <row r="8" spans="1:48" ht="15.75" thickBot="1">
      <c r="A8" s="868"/>
      <c r="B8" s="880"/>
      <c r="C8" s="65" t="s">
        <v>551</v>
      </c>
      <c r="D8" s="80">
        <v>2000</v>
      </c>
      <c r="E8" s="80">
        <v>950</v>
      </c>
      <c r="F8" s="80">
        <v>1500</v>
      </c>
      <c r="G8" s="80"/>
      <c r="H8" s="80"/>
      <c r="I8" s="80"/>
      <c r="J8" s="80"/>
      <c r="K8" s="80"/>
      <c r="L8" s="80"/>
      <c r="M8" s="80"/>
      <c r="N8" s="80"/>
      <c r="O8" s="80"/>
      <c r="P8" s="80"/>
      <c r="Q8" s="80"/>
      <c r="R8" s="80"/>
      <c r="S8" s="80"/>
      <c r="T8" s="80"/>
      <c r="U8" s="80"/>
      <c r="V8" s="80"/>
      <c r="W8" s="80"/>
      <c r="X8" s="80"/>
      <c r="Y8" s="80"/>
      <c r="Z8" s="96"/>
      <c r="AA8" s="25"/>
      <c r="AB8" s="25"/>
      <c r="AC8" s="25"/>
      <c r="AD8" s="25"/>
      <c r="AE8" s="25"/>
      <c r="AF8" s="25"/>
      <c r="AG8" s="25"/>
      <c r="AH8" s="25"/>
      <c r="AI8" s="25"/>
      <c r="AJ8" s="25"/>
      <c r="AK8" s="25"/>
      <c r="AL8" s="25"/>
      <c r="AM8" s="25"/>
      <c r="AN8" s="25"/>
      <c r="AO8" s="25"/>
      <c r="AP8" s="25"/>
      <c r="AQ8" s="25"/>
      <c r="AR8" s="25"/>
      <c r="AS8" s="25"/>
      <c r="AT8" s="25"/>
      <c r="AU8" s="25"/>
      <c r="AV8" s="97"/>
    </row>
    <row r="9" spans="1:48" ht="15.75" thickBot="1">
      <c r="A9" s="869"/>
      <c r="B9" s="107" t="s">
        <v>638</v>
      </c>
      <c r="C9" s="66" t="s">
        <v>639</v>
      </c>
      <c r="D9" s="89">
        <f>IF(D7*D8=0,"",(D7*D8))</f>
        <v>914000</v>
      </c>
      <c r="E9" s="89">
        <f t="shared" ref="E9:AV9" si="0">IF(E7*E8=0,"",(E7*E8))</f>
        <v>313500</v>
      </c>
      <c r="F9" s="89">
        <f t="shared" si="0"/>
        <v>375000</v>
      </c>
      <c r="G9" s="73" t="str">
        <f t="shared" si="0"/>
        <v/>
      </c>
      <c r="H9" s="73" t="str">
        <f t="shared" si="0"/>
        <v/>
      </c>
      <c r="I9" s="73" t="str">
        <f t="shared" si="0"/>
        <v/>
      </c>
      <c r="J9" s="73" t="str">
        <f t="shared" si="0"/>
        <v/>
      </c>
      <c r="K9" s="73" t="str">
        <f t="shared" si="0"/>
        <v/>
      </c>
      <c r="L9" s="73" t="str">
        <f t="shared" si="0"/>
        <v/>
      </c>
      <c r="M9" s="73" t="str">
        <f t="shared" si="0"/>
        <v/>
      </c>
      <c r="N9" s="73" t="str">
        <f t="shared" si="0"/>
        <v/>
      </c>
      <c r="O9" s="73" t="str">
        <f t="shared" si="0"/>
        <v/>
      </c>
      <c r="P9" s="73" t="str">
        <f t="shared" si="0"/>
        <v/>
      </c>
      <c r="Q9" s="73" t="str">
        <f t="shared" si="0"/>
        <v/>
      </c>
      <c r="R9" s="73" t="str">
        <f t="shared" si="0"/>
        <v/>
      </c>
      <c r="S9" s="73" t="str">
        <f t="shared" si="0"/>
        <v/>
      </c>
      <c r="T9" s="73" t="str">
        <f t="shared" si="0"/>
        <v/>
      </c>
      <c r="U9" s="73" t="str">
        <f t="shared" si="0"/>
        <v/>
      </c>
      <c r="V9" s="73" t="str">
        <f t="shared" si="0"/>
        <v/>
      </c>
      <c r="W9" s="73" t="str">
        <f t="shared" si="0"/>
        <v/>
      </c>
      <c r="X9" s="73" t="str">
        <f t="shared" si="0"/>
        <v/>
      </c>
      <c r="Y9" s="73" t="str">
        <f t="shared" si="0"/>
        <v/>
      </c>
      <c r="Z9" s="101" t="str">
        <f t="shared" si="0"/>
        <v/>
      </c>
      <c r="AA9" s="102" t="str">
        <f t="shared" si="0"/>
        <v/>
      </c>
      <c r="AB9" s="102" t="str">
        <f t="shared" si="0"/>
        <v/>
      </c>
      <c r="AC9" s="102" t="str">
        <f t="shared" si="0"/>
        <v/>
      </c>
      <c r="AD9" s="102" t="str">
        <f t="shared" si="0"/>
        <v/>
      </c>
      <c r="AE9" s="102" t="str">
        <f t="shared" si="0"/>
        <v/>
      </c>
      <c r="AF9" s="102" t="str">
        <f t="shared" si="0"/>
        <v/>
      </c>
      <c r="AG9" s="102" t="str">
        <f t="shared" si="0"/>
        <v/>
      </c>
      <c r="AH9" s="102" t="str">
        <f t="shared" si="0"/>
        <v/>
      </c>
      <c r="AI9" s="102" t="str">
        <f t="shared" si="0"/>
        <v/>
      </c>
      <c r="AJ9" s="102" t="str">
        <f t="shared" si="0"/>
        <v/>
      </c>
      <c r="AK9" s="102" t="str">
        <f t="shared" si="0"/>
        <v/>
      </c>
      <c r="AL9" s="102" t="str">
        <f t="shared" si="0"/>
        <v/>
      </c>
      <c r="AM9" s="102" t="str">
        <f t="shared" si="0"/>
        <v/>
      </c>
      <c r="AN9" s="102" t="str">
        <f t="shared" si="0"/>
        <v/>
      </c>
      <c r="AO9" s="102" t="str">
        <f t="shared" si="0"/>
        <v/>
      </c>
      <c r="AP9" s="102" t="str">
        <f t="shared" si="0"/>
        <v/>
      </c>
      <c r="AQ9" s="102" t="str">
        <f t="shared" si="0"/>
        <v/>
      </c>
      <c r="AR9" s="102" t="str">
        <f t="shared" si="0"/>
        <v/>
      </c>
      <c r="AS9" s="102" t="str">
        <f t="shared" si="0"/>
        <v/>
      </c>
      <c r="AT9" s="102" t="str">
        <f t="shared" si="0"/>
        <v/>
      </c>
      <c r="AU9" s="102" t="str">
        <f t="shared" si="0"/>
        <v/>
      </c>
      <c r="AV9" s="103" t="str">
        <f t="shared" si="0"/>
        <v/>
      </c>
    </row>
    <row r="10" spans="1:48" ht="75" customHeight="1">
      <c r="A10" s="868" t="s">
        <v>553</v>
      </c>
      <c r="B10" s="870" t="s">
        <v>640</v>
      </c>
      <c r="C10" s="70" t="s">
        <v>633</v>
      </c>
      <c r="D10" s="114" t="s">
        <v>641</v>
      </c>
      <c r="E10" s="86" t="s">
        <v>642</v>
      </c>
      <c r="F10" s="86"/>
      <c r="G10" s="81"/>
      <c r="H10" s="81"/>
      <c r="I10" s="81"/>
      <c r="J10" s="81"/>
      <c r="K10" s="81"/>
      <c r="L10" s="81"/>
      <c r="M10" s="81"/>
      <c r="N10" s="81"/>
      <c r="O10" s="81"/>
      <c r="P10" s="81"/>
      <c r="Q10" s="81"/>
      <c r="R10" s="81"/>
      <c r="S10" s="81"/>
      <c r="T10" s="81"/>
      <c r="U10" s="81"/>
      <c r="V10" s="81"/>
      <c r="W10" s="81"/>
      <c r="X10" s="81"/>
      <c r="Y10" s="81"/>
      <c r="Z10" s="96"/>
      <c r="AA10" s="25"/>
      <c r="AB10" s="25"/>
      <c r="AC10" s="25"/>
      <c r="AD10" s="25"/>
      <c r="AE10" s="25"/>
      <c r="AF10" s="25"/>
      <c r="AG10" s="25"/>
      <c r="AH10" s="25"/>
      <c r="AI10" s="25"/>
      <c r="AJ10" s="25"/>
      <c r="AK10" s="25"/>
      <c r="AL10" s="25"/>
      <c r="AM10" s="25"/>
      <c r="AN10" s="25"/>
      <c r="AO10" s="25"/>
      <c r="AP10" s="25"/>
      <c r="AQ10" s="25"/>
      <c r="AR10" s="25"/>
      <c r="AS10" s="25"/>
      <c r="AT10" s="25"/>
      <c r="AU10" s="25"/>
      <c r="AV10" s="97"/>
    </row>
    <row r="11" spans="1:48" ht="15">
      <c r="A11" s="868"/>
      <c r="B11" s="871"/>
      <c r="C11" s="65" t="s">
        <v>637</v>
      </c>
      <c r="E11" s="80">
        <v>850</v>
      </c>
      <c r="F11" s="80"/>
      <c r="G11" s="80"/>
      <c r="H11" s="80"/>
      <c r="I11" s="80"/>
      <c r="J11" s="80"/>
      <c r="K11" s="80"/>
      <c r="L11" s="80"/>
      <c r="M11" s="80"/>
      <c r="N11" s="80"/>
      <c r="O11" s="80"/>
      <c r="P11" s="80"/>
      <c r="Q11" s="80"/>
      <c r="R11" s="80"/>
      <c r="S11" s="80"/>
      <c r="T11" s="80"/>
      <c r="U11" s="80"/>
      <c r="V11" s="80"/>
      <c r="W11" s="80"/>
      <c r="X11" s="80"/>
      <c r="Y11" s="80"/>
      <c r="Z11" s="96"/>
      <c r="AA11" s="25"/>
      <c r="AB11" s="25"/>
      <c r="AC11" s="25"/>
      <c r="AD11" s="25"/>
      <c r="AE11" s="25"/>
      <c r="AF11" s="25"/>
      <c r="AG11" s="25"/>
      <c r="AH11" s="25"/>
      <c r="AI11" s="25"/>
      <c r="AJ11" s="25"/>
      <c r="AK11" s="25"/>
      <c r="AL11" s="25"/>
      <c r="AM11" s="25"/>
      <c r="AN11" s="25"/>
      <c r="AO11" s="25"/>
      <c r="AP11" s="25"/>
      <c r="AQ11" s="25"/>
      <c r="AR11" s="25"/>
      <c r="AS11" s="25"/>
      <c r="AT11" s="25"/>
      <c r="AU11" s="25"/>
      <c r="AV11" s="97"/>
    </row>
    <row r="12" spans="1:48" ht="15">
      <c r="A12" s="868"/>
      <c r="B12" s="871"/>
      <c r="C12" s="65" t="s">
        <v>551</v>
      </c>
      <c r="E12" s="80">
        <v>300</v>
      </c>
      <c r="F12" s="80"/>
      <c r="G12" s="80"/>
      <c r="H12" s="80"/>
      <c r="I12" s="80"/>
      <c r="J12" s="80"/>
      <c r="K12" s="80"/>
      <c r="L12" s="80"/>
      <c r="M12" s="80"/>
      <c r="N12" s="80"/>
      <c r="O12" s="80"/>
      <c r="P12" s="80"/>
      <c r="Q12" s="80"/>
      <c r="R12" s="80"/>
      <c r="S12" s="80"/>
      <c r="T12" s="80"/>
      <c r="U12" s="80"/>
      <c r="V12" s="80"/>
      <c r="W12" s="80"/>
      <c r="X12" s="80"/>
      <c r="Y12" s="80"/>
      <c r="Z12" s="96"/>
      <c r="AA12" s="25"/>
      <c r="AB12" s="25"/>
      <c r="AC12" s="25"/>
      <c r="AD12" s="25"/>
      <c r="AE12" s="25"/>
      <c r="AF12" s="25"/>
      <c r="AG12" s="25"/>
      <c r="AH12" s="25"/>
      <c r="AI12" s="25"/>
      <c r="AJ12" s="25"/>
      <c r="AK12" s="25"/>
      <c r="AL12" s="25"/>
      <c r="AM12" s="25"/>
      <c r="AN12" s="25"/>
      <c r="AO12" s="25"/>
      <c r="AP12" s="25"/>
      <c r="AQ12" s="25"/>
      <c r="AR12" s="25"/>
      <c r="AS12" s="25"/>
      <c r="AT12" s="25"/>
      <c r="AU12" s="25"/>
      <c r="AV12" s="97"/>
    </row>
    <row r="13" spans="1:48" ht="15.75" thickBot="1">
      <c r="A13" s="868"/>
      <c r="B13" s="871"/>
      <c r="C13" s="68" t="s">
        <v>639</v>
      </c>
      <c r="D13" s="88"/>
      <c r="E13" s="75">
        <v>255000</v>
      </c>
      <c r="F13" s="75" t="str">
        <f t="shared" ref="F13:AV13" si="1">IF(F11*F12=0,"",(F11*F12))</f>
        <v/>
      </c>
      <c r="G13" s="75" t="str">
        <f t="shared" si="1"/>
        <v/>
      </c>
      <c r="H13" s="75" t="str">
        <f t="shared" si="1"/>
        <v/>
      </c>
      <c r="I13" s="75" t="str">
        <f t="shared" si="1"/>
        <v/>
      </c>
      <c r="J13" s="75" t="str">
        <f t="shared" si="1"/>
        <v/>
      </c>
      <c r="K13" s="75" t="str">
        <f t="shared" si="1"/>
        <v/>
      </c>
      <c r="L13" s="75" t="str">
        <f t="shared" si="1"/>
        <v/>
      </c>
      <c r="M13" s="75" t="str">
        <f t="shared" si="1"/>
        <v/>
      </c>
      <c r="N13" s="75" t="str">
        <f t="shared" si="1"/>
        <v/>
      </c>
      <c r="O13" s="75" t="str">
        <f t="shared" si="1"/>
        <v/>
      </c>
      <c r="P13" s="75" t="str">
        <f t="shared" si="1"/>
        <v/>
      </c>
      <c r="Q13" s="75" t="str">
        <f t="shared" si="1"/>
        <v/>
      </c>
      <c r="R13" s="75" t="str">
        <f t="shared" si="1"/>
        <v/>
      </c>
      <c r="S13" s="75" t="str">
        <f t="shared" si="1"/>
        <v/>
      </c>
      <c r="T13" s="75" t="str">
        <f t="shared" si="1"/>
        <v/>
      </c>
      <c r="U13" s="75" t="str">
        <f t="shared" si="1"/>
        <v/>
      </c>
      <c r="V13" s="75" t="str">
        <f t="shared" si="1"/>
        <v/>
      </c>
      <c r="W13" s="75" t="str">
        <f t="shared" si="1"/>
        <v/>
      </c>
      <c r="X13" s="75" t="str">
        <f t="shared" si="1"/>
        <v/>
      </c>
      <c r="Y13" s="75" t="str">
        <f t="shared" si="1"/>
        <v/>
      </c>
      <c r="Z13" s="101" t="str">
        <f t="shared" si="1"/>
        <v/>
      </c>
      <c r="AA13" s="102" t="str">
        <f t="shared" si="1"/>
        <v/>
      </c>
      <c r="AB13" s="102" t="str">
        <f t="shared" si="1"/>
        <v/>
      </c>
      <c r="AC13" s="102" t="str">
        <f t="shared" si="1"/>
        <v/>
      </c>
      <c r="AD13" s="102" t="str">
        <f t="shared" si="1"/>
        <v/>
      </c>
      <c r="AE13" s="102" t="str">
        <f t="shared" si="1"/>
        <v/>
      </c>
      <c r="AF13" s="102" t="str">
        <f t="shared" si="1"/>
        <v/>
      </c>
      <c r="AG13" s="102" t="str">
        <f t="shared" si="1"/>
        <v/>
      </c>
      <c r="AH13" s="102" t="str">
        <f t="shared" si="1"/>
        <v/>
      </c>
      <c r="AI13" s="102" t="str">
        <f t="shared" si="1"/>
        <v/>
      </c>
      <c r="AJ13" s="102" t="str">
        <f t="shared" si="1"/>
        <v/>
      </c>
      <c r="AK13" s="102" t="str">
        <f t="shared" si="1"/>
        <v/>
      </c>
      <c r="AL13" s="102" t="str">
        <f t="shared" si="1"/>
        <v/>
      </c>
      <c r="AM13" s="102" t="str">
        <f t="shared" si="1"/>
        <v/>
      </c>
      <c r="AN13" s="102" t="str">
        <f t="shared" si="1"/>
        <v/>
      </c>
      <c r="AO13" s="102" t="str">
        <f t="shared" si="1"/>
        <v/>
      </c>
      <c r="AP13" s="102" t="str">
        <f t="shared" si="1"/>
        <v/>
      </c>
      <c r="AQ13" s="102" t="str">
        <f t="shared" si="1"/>
        <v/>
      </c>
      <c r="AR13" s="102" t="str">
        <f t="shared" si="1"/>
        <v/>
      </c>
      <c r="AS13" s="102" t="str">
        <f t="shared" si="1"/>
        <v/>
      </c>
      <c r="AT13" s="102" t="str">
        <f t="shared" si="1"/>
        <v/>
      </c>
      <c r="AU13" s="102" t="str">
        <f t="shared" si="1"/>
        <v/>
      </c>
      <c r="AV13" s="103" t="str">
        <f t="shared" si="1"/>
        <v/>
      </c>
    </row>
    <row r="14" spans="1:48" ht="75" customHeight="1" thickBot="1">
      <c r="A14" s="872" t="s">
        <v>554</v>
      </c>
      <c r="B14" s="873" t="s">
        <v>643</v>
      </c>
      <c r="C14" s="67" t="s">
        <v>633</v>
      </c>
      <c r="D14" s="85" t="s">
        <v>644</v>
      </c>
      <c r="E14" s="85" t="s">
        <v>645</v>
      </c>
      <c r="F14" s="79"/>
      <c r="G14" s="79"/>
      <c r="H14" s="79"/>
      <c r="I14" s="85" t="s">
        <v>646</v>
      </c>
      <c r="J14" s="79"/>
      <c r="K14" s="79"/>
      <c r="L14" s="79"/>
      <c r="M14" s="79"/>
      <c r="N14" s="79"/>
      <c r="O14" s="79"/>
      <c r="P14" s="79"/>
      <c r="Q14" s="79"/>
      <c r="R14" s="79"/>
      <c r="S14" s="79"/>
      <c r="T14" s="79"/>
      <c r="U14" s="79"/>
      <c r="V14" s="79"/>
      <c r="W14" s="79"/>
      <c r="X14" s="79"/>
      <c r="Y14" s="79"/>
      <c r="Z14" s="96"/>
      <c r="AA14" s="25"/>
      <c r="AB14" s="25"/>
      <c r="AC14" s="25"/>
      <c r="AD14" s="25"/>
      <c r="AE14" s="25"/>
      <c r="AF14" s="25"/>
      <c r="AG14" s="25"/>
      <c r="AH14" s="25"/>
      <c r="AI14" s="25"/>
      <c r="AJ14" s="25"/>
      <c r="AK14" s="25"/>
      <c r="AL14" s="25"/>
      <c r="AM14" s="25"/>
      <c r="AN14" s="25"/>
      <c r="AO14" s="25"/>
      <c r="AP14" s="25"/>
      <c r="AQ14" s="25"/>
      <c r="AR14" s="25"/>
      <c r="AS14" s="25"/>
      <c r="AT14" s="25"/>
      <c r="AU14" s="25"/>
      <c r="AV14" s="97"/>
    </row>
    <row r="15" spans="1:48" ht="15.75" thickBot="1">
      <c r="A15" s="872"/>
      <c r="B15" s="874"/>
      <c r="C15" s="66" t="s">
        <v>639</v>
      </c>
      <c r="D15" s="87">
        <v>45000</v>
      </c>
      <c r="E15" s="87">
        <v>25000</v>
      </c>
      <c r="F15" s="82"/>
      <c r="G15" s="82"/>
      <c r="H15" s="82"/>
      <c r="I15" s="87">
        <v>300000</v>
      </c>
      <c r="J15" s="82"/>
      <c r="K15" s="82"/>
      <c r="L15" s="82"/>
      <c r="M15" s="82"/>
      <c r="N15" s="82"/>
      <c r="O15" s="82"/>
      <c r="P15" s="82"/>
      <c r="Q15" s="82"/>
      <c r="R15" s="82"/>
      <c r="S15" s="82"/>
      <c r="T15" s="82"/>
      <c r="U15" s="82"/>
      <c r="V15" s="82"/>
      <c r="W15" s="82"/>
      <c r="X15" s="82"/>
      <c r="Y15" s="82"/>
      <c r="Z15" s="96"/>
      <c r="AA15" s="25"/>
      <c r="AB15" s="25"/>
      <c r="AC15" s="25"/>
      <c r="AD15" s="25"/>
      <c r="AE15" s="25"/>
      <c r="AF15" s="25"/>
      <c r="AG15" s="25"/>
      <c r="AH15" s="25"/>
      <c r="AI15" s="25"/>
      <c r="AJ15" s="25"/>
      <c r="AK15" s="25"/>
      <c r="AL15" s="25"/>
      <c r="AM15" s="25"/>
      <c r="AN15" s="25"/>
      <c r="AO15" s="25"/>
      <c r="AP15" s="25"/>
      <c r="AQ15" s="25"/>
      <c r="AR15" s="25"/>
      <c r="AS15" s="25"/>
      <c r="AT15" s="25"/>
      <c r="AU15" s="25"/>
      <c r="AV15" s="97"/>
    </row>
    <row r="16" spans="1:48" ht="75" customHeight="1" thickBot="1">
      <c r="A16" s="872" t="s">
        <v>647</v>
      </c>
      <c r="B16" s="881">
        <f>'2. Samlet budgetoversigt'!E27-(SUM('1. Projektets omkostninger'!D25:Y25))</f>
        <v>0</v>
      </c>
      <c r="C16" s="67" t="s">
        <v>633</v>
      </c>
      <c r="D16" s="79"/>
      <c r="E16" s="79"/>
      <c r="F16" s="79"/>
      <c r="G16" s="79"/>
      <c r="H16" s="79"/>
      <c r="I16" s="79"/>
      <c r="J16" s="79"/>
      <c r="K16" s="79"/>
      <c r="L16" s="79"/>
      <c r="M16" s="79"/>
      <c r="N16" s="79"/>
      <c r="O16" s="79"/>
      <c r="P16" s="79"/>
      <c r="Q16" s="79"/>
      <c r="R16" s="79"/>
      <c r="S16" s="79"/>
      <c r="T16" s="79"/>
      <c r="U16" s="79"/>
      <c r="V16" s="79"/>
      <c r="W16" s="79"/>
      <c r="X16" s="79"/>
      <c r="Y16" s="79"/>
      <c r="Z16" s="96"/>
      <c r="AA16" s="25"/>
      <c r="AB16" s="25"/>
      <c r="AC16" s="25"/>
      <c r="AD16" s="25"/>
      <c r="AE16" s="25"/>
      <c r="AF16" s="25"/>
      <c r="AG16" s="25"/>
      <c r="AH16" s="25"/>
      <c r="AI16" s="25"/>
      <c r="AJ16" s="25"/>
      <c r="AK16" s="25"/>
      <c r="AL16" s="25"/>
      <c r="AM16" s="25"/>
      <c r="AN16" s="25"/>
      <c r="AO16" s="25"/>
      <c r="AP16" s="25"/>
      <c r="AQ16" s="25"/>
      <c r="AR16" s="25"/>
      <c r="AS16" s="25"/>
      <c r="AT16" s="25"/>
      <c r="AU16" s="25"/>
      <c r="AV16" s="97"/>
    </row>
    <row r="17" spans="1:48" ht="15.75" thickBot="1">
      <c r="A17" s="872"/>
      <c r="B17" s="881"/>
      <c r="C17" s="68" t="s">
        <v>639</v>
      </c>
      <c r="D17" s="82"/>
      <c r="E17" s="82"/>
      <c r="F17" s="82"/>
      <c r="G17" s="82"/>
      <c r="H17" s="82"/>
      <c r="I17" s="82"/>
      <c r="J17" s="82"/>
      <c r="K17" s="82"/>
      <c r="L17" s="82"/>
      <c r="M17" s="82"/>
      <c r="N17" s="82"/>
      <c r="O17" s="82"/>
      <c r="P17" s="82"/>
      <c r="Q17" s="82"/>
      <c r="R17" s="82"/>
      <c r="S17" s="82"/>
      <c r="T17" s="82"/>
      <c r="U17" s="82"/>
      <c r="V17" s="82"/>
      <c r="W17" s="82"/>
      <c r="X17" s="82"/>
      <c r="Y17" s="82"/>
      <c r="Z17" s="96"/>
      <c r="AA17" s="25"/>
      <c r="AB17" s="25"/>
      <c r="AC17" s="25"/>
      <c r="AD17" s="25"/>
      <c r="AE17" s="25"/>
      <c r="AF17" s="25"/>
      <c r="AG17" s="25"/>
      <c r="AH17" s="25"/>
      <c r="AI17" s="25"/>
      <c r="AJ17" s="25"/>
      <c r="AK17" s="25"/>
      <c r="AL17" s="25"/>
      <c r="AM17" s="25"/>
      <c r="AN17" s="25"/>
      <c r="AO17" s="25"/>
      <c r="AP17" s="25"/>
      <c r="AQ17" s="25"/>
      <c r="AR17" s="25"/>
      <c r="AS17" s="25"/>
      <c r="AT17" s="25"/>
      <c r="AU17" s="25"/>
      <c r="AV17" s="97"/>
    </row>
    <row r="18" spans="1:48" ht="15.75" thickBot="1">
      <c r="A18" s="770" t="s">
        <v>648</v>
      </c>
      <c r="B18" s="772">
        <f>'2. Samlet budgetoversigt'!E28-(SUM('1. Projektets omkostninger'!D27:Y27))</f>
        <v>0</v>
      </c>
      <c r="C18" s="69" t="s">
        <v>648</v>
      </c>
      <c r="D18" s="83"/>
      <c r="E18" s="83"/>
      <c r="F18" s="83"/>
      <c r="G18" s="83"/>
      <c r="H18" s="83"/>
      <c r="I18" s="83"/>
      <c r="J18" s="83"/>
      <c r="K18" s="83"/>
      <c r="L18" s="83"/>
      <c r="M18" s="83"/>
      <c r="N18" s="83"/>
      <c r="O18" s="83"/>
      <c r="P18" s="83"/>
      <c r="Q18" s="83"/>
      <c r="R18" s="83"/>
      <c r="S18" s="83"/>
      <c r="T18" s="83"/>
      <c r="U18" s="83"/>
      <c r="V18" s="83"/>
      <c r="W18" s="83"/>
      <c r="X18" s="83"/>
      <c r="Y18" s="83"/>
      <c r="Z18" s="96"/>
      <c r="AA18" s="25"/>
      <c r="AB18" s="25"/>
      <c r="AC18" s="25"/>
      <c r="AD18" s="25"/>
      <c r="AE18" s="25"/>
      <c r="AF18" s="25"/>
      <c r="AG18" s="25"/>
      <c r="AH18" s="25"/>
      <c r="AI18" s="25"/>
      <c r="AJ18" s="25"/>
      <c r="AK18" s="25"/>
      <c r="AL18" s="25"/>
      <c r="AM18" s="25"/>
      <c r="AN18" s="25"/>
      <c r="AO18" s="25"/>
      <c r="AP18" s="25"/>
      <c r="AQ18" s="25"/>
      <c r="AR18" s="25"/>
      <c r="AS18" s="25"/>
      <c r="AT18" s="25"/>
      <c r="AU18" s="25"/>
      <c r="AV18" s="97"/>
    </row>
    <row r="19" spans="1:48" ht="75" customHeight="1" thickBot="1">
      <c r="A19" s="872" t="s">
        <v>57</v>
      </c>
      <c r="B19" s="881">
        <f>'2. Samlet budgetoversigt'!E30-(SUM('1. Projektets omkostninger'!D31:Y31))</f>
        <v>0</v>
      </c>
      <c r="C19" s="70" t="s">
        <v>633</v>
      </c>
      <c r="D19" s="79"/>
      <c r="E19" s="79"/>
      <c r="F19" s="79"/>
      <c r="G19" s="79"/>
      <c r="H19" s="79"/>
      <c r="I19" s="79"/>
      <c r="J19" s="79"/>
      <c r="K19" s="79"/>
      <c r="L19" s="79"/>
      <c r="M19" s="79"/>
      <c r="N19" s="79"/>
      <c r="O19" s="79"/>
      <c r="P19" s="79"/>
      <c r="Q19" s="79"/>
      <c r="R19" s="79"/>
      <c r="S19" s="79"/>
      <c r="T19" s="79"/>
      <c r="U19" s="79"/>
      <c r="V19" s="79"/>
      <c r="W19" s="79"/>
      <c r="X19" s="79"/>
      <c r="Y19" s="79"/>
      <c r="Z19" s="96"/>
      <c r="AA19" s="25"/>
      <c r="AB19" s="25"/>
      <c r="AC19" s="25"/>
      <c r="AD19" s="25"/>
      <c r="AE19" s="25"/>
      <c r="AF19" s="25"/>
      <c r="AG19" s="25"/>
      <c r="AH19" s="25"/>
      <c r="AI19" s="25"/>
      <c r="AJ19" s="25"/>
      <c r="AK19" s="25"/>
      <c r="AL19" s="25"/>
      <c r="AM19" s="25"/>
      <c r="AN19" s="25"/>
      <c r="AO19" s="25"/>
      <c r="AP19" s="25"/>
      <c r="AQ19" s="25"/>
      <c r="AR19" s="25"/>
      <c r="AS19" s="25"/>
      <c r="AT19" s="25"/>
      <c r="AU19" s="25"/>
      <c r="AV19" s="97"/>
    </row>
    <row r="20" spans="1:48" ht="15.75" thickBot="1">
      <c r="A20" s="872"/>
      <c r="B20" s="881"/>
      <c r="C20" s="66" t="s">
        <v>639</v>
      </c>
      <c r="D20" s="84"/>
      <c r="E20" s="82"/>
      <c r="F20" s="82"/>
      <c r="G20" s="82"/>
      <c r="H20" s="82"/>
      <c r="I20" s="82"/>
      <c r="J20" s="82"/>
      <c r="K20" s="82"/>
      <c r="L20" s="82"/>
      <c r="M20" s="82"/>
      <c r="N20" s="82"/>
      <c r="O20" s="82"/>
      <c r="P20" s="82"/>
      <c r="Q20" s="82"/>
      <c r="R20" s="82"/>
      <c r="S20" s="82"/>
      <c r="T20" s="82"/>
      <c r="U20" s="82"/>
      <c r="V20" s="82"/>
      <c r="W20" s="82"/>
      <c r="X20" s="82"/>
      <c r="Y20" s="82"/>
      <c r="Z20" s="98"/>
      <c r="AA20" s="99"/>
      <c r="AB20" s="99"/>
      <c r="AC20" s="99"/>
      <c r="AD20" s="99"/>
      <c r="AE20" s="99"/>
      <c r="AF20" s="99"/>
      <c r="AG20" s="99"/>
      <c r="AH20" s="99"/>
      <c r="AI20" s="99"/>
      <c r="AJ20" s="99"/>
      <c r="AK20" s="99"/>
      <c r="AL20" s="99"/>
      <c r="AM20" s="99"/>
      <c r="AN20" s="99"/>
      <c r="AO20" s="99"/>
      <c r="AP20" s="99"/>
      <c r="AQ20" s="99"/>
      <c r="AR20" s="99"/>
      <c r="AS20" s="99"/>
      <c r="AT20" s="99"/>
      <c r="AU20" s="99"/>
      <c r="AV20" s="100"/>
    </row>
    <row r="26" spans="1:48" ht="15">
      <c r="A26" s="8" t="s">
        <v>560</v>
      </c>
      <c r="B26" s="72" t="str">
        <f>IF('2. Samlet budgetoversigt'!B51="","",'2. Samlet budgetoversigt'!B51)</f>
        <v/>
      </c>
      <c r="C26" s="8" t="s">
        <v>136</v>
      </c>
    </row>
    <row r="28" spans="1:48" ht="15.75" thickBot="1">
      <c r="B28" s="8" t="s">
        <v>609</v>
      </c>
      <c r="C28" s="74" t="s">
        <v>130</v>
      </c>
      <c r="D28" s="77" t="s">
        <v>610</v>
      </c>
      <c r="E28" s="77" t="s">
        <v>611</v>
      </c>
      <c r="F28" s="77" t="s">
        <v>612</v>
      </c>
      <c r="G28" s="77" t="s">
        <v>613</v>
      </c>
      <c r="H28" s="77" t="s">
        <v>614</v>
      </c>
      <c r="I28" s="77" t="s">
        <v>615</v>
      </c>
      <c r="J28" s="77" t="s">
        <v>616</v>
      </c>
      <c r="K28" s="77" t="s">
        <v>617</v>
      </c>
      <c r="L28" s="77" t="s">
        <v>618</v>
      </c>
      <c r="M28" s="77" t="s">
        <v>619</v>
      </c>
      <c r="N28" s="77" t="s">
        <v>620</v>
      </c>
      <c r="O28" s="77" t="s">
        <v>621</v>
      </c>
      <c r="P28" s="77" t="s">
        <v>622</v>
      </c>
      <c r="Q28" s="77" t="s">
        <v>623</v>
      </c>
      <c r="R28" s="77" t="s">
        <v>624</v>
      </c>
      <c r="S28" s="77" t="s">
        <v>625</v>
      </c>
      <c r="T28" s="77" t="s">
        <v>626</v>
      </c>
      <c r="U28" s="77" t="s">
        <v>627</v>
      </c>
      <c r="V28" s="77" t="s">
        <v>628</v>
      </c>
      <c r="W28" s="77" t="s">
        <v>629</v>
      </c>
      <c r="X28" s="77" t="s">
        <v>630</v>
      </c>
      <c r="Y28" s="77" t="s">
        <v>631</v>
      </c>
      <c r="Z28" s="92" t="s">
        <v>44</v>
      </c>
      <c r="AA28" s="25"/>
      <c r="AB28" s="25"/>
      <c r="AC28" s="25"/>
      <c r="AD28" s="25"/>
      <c r="AE28" s="25"/>
      <c r="AF28" s="25"/>
      <c r="AG28" s="25"/>
      <c r="AH28" s="25"/>
      <c r="AI28" s="25"/>
      <c r="AJ28" s="25"/>
      <c r="AK28" s="25"/>
      <c r="AL28" s="25"/>
      <c r="AM28" s="25"/>
      <c r="AN28" s="25"/>
      <c r="AO28" s="25"/>
      <c r="AP28" s="25"/>
      <c r="AQ28" s="25"/>
      <c r="AR28" s="25"/>
      <c r="AS28" s="25"/>
      <c r="AT28" s="25"/>
      <c r="AU28" s="25"/>
      <c r="AV28" s="25"/>
    </row>
    <row r="29" spans="1:48" ht="75" customHeight="1">
      <c r="A29" s="867" t="s">
        <v>552</v>
      </c>
      <c r="B29" s="882" t="s">
        <v>649</v>
      </c>
      <c r="C29" s="76" t="s">
        <v>633</v>
      </c>
      <c r="D29" s="85" t="s">
        <v>634</v>
      </c>
      <c r="E29" s="85" t="s">
        <v>635</v>
      </c>
      <c r="F29" s="85" t="s">
        <v>636</v>
      </c>
      <c r="G29" s="79"/>
      <c r="H29" s="79"/>
      <c r="I29" s="79"/>
      <c r="J29" s="79"/>
      <c r="K29" s="79"/>
      <c r="L29" s="79"/>
      <c r="M29" s="79"/>
      <c r="N29" s="79"/>
      <c r="O29" s="79"/>
      <c r="P29" s="79"/>
      <c r="Q29" s="79"/>
      <c r="R29" s="79"/>
      <c r="S29" s="79"/>
      <c r="T29" s="79"/>
      <c r="U29" s="79"/>
      <c r="V29" s="79"/>
      <c r="W29" s="79"/>
      <c r="X29" s="79"/>
      <c r="Y29" s="79"/>
      <c r="Z29" s="93"/>
      <c r="AA29" s="94"/>
      <c r="AB29" s="94"/>
      <c r="AC29" s="94"/>
      <c r="AD29" s="94"/>
      <c r="AE29" s="94"/>
      <c r="AF29" s="94"/>
      <c r="AG29" s="94"/>
      <c r="AH29" s="94"/>
      <c r="AI29" s="94"/>
      <c r="AJ29" s="94"/>
      <c r="AK29" s="94"/>
      <c r="AL29" s="94"/>
      <c r="AM29" s="94"/>
      <c r="AN29" s="94"/>
      <c r="AO29" s="94"/>
      <c r="AP29" s="94"/>
      <c r="AQ29" s="94"/>
      <c r="AR29" s="94"/>
      <c r="AS29" s="94"/>
      <c r="AT29" s="94"/>
      <c r="AU29" s="94"/>
      <c r="AV29" s="95"/>
    </row>
    <row r="30" spans="1:48" ht="15">
      <c r="A30" s="868"/>
      <c r="B30" s="883"/>
      <c r="C30" s="65" t="s">
        <v>637</v>
      </c>
      <c r="D30" s="80">
        <v>457</v>
      </c>
      <c r="E30" s="80">
        <v>330</v>
      </c>
      <c r="F30" s="80">
        <v>250</v>
      </c>
      <c r="G30" s="80"/>
      <c r="H30" s="80"/>
      <c r="I30" s="80"/>
      <c r="J30" s="80"/>
      <c r="K30" s="80"/>
      <c r="L30" s="80"/>
      <c r="M30" s="80"/>
      <c r="N30" s="80"/>
      <c r="O30" s="80"/>
      <c r="P30" s="80"/>
      <c r="Q30" s="80"/>
      <c r="R30" s="80"/>
      <c r="S30" s="80"/>
      <c r="T30" s="80"/>
      <c r="U30" s="80"/>
      <c r="V30" s="80"/>
      <c r="W30" s="80"/>
      <c r="X30" s="80"/>
      <c r="Y30" s="80"/>
      <c r="Z30" s="96"/>
      <c r="AA30" s="25"/>
      <c r="AB30" s="25"/>
      <c r="AC30" s="25"/>
      <c r="AD30" s="25"/>
      <c r="AE30" s="25"/>
      <c r="AF30" s="25"/>
      <c r="AG30" s="25"/>
      <c r="AH30" s="25"/>
      <c r="AI30" s="25"/>
      <c r="AJ30" s="25"/>
      <c r="AK30" s="25"/>
      <c r="AL30" s="25"/>
      <c r="AM30" s="25"/>
      <c r="AN30" s="25"/>
      <c r="AO30" s="25"/>
      <c r="AP30" s="25"/>
      <c r="AQ30" s="25"/>
      <c r="AR30" s="25"/>
      <c r="AS30" s="25"/>
      <c r="AT30" s="25"/>
      <c r="AU30" s="25"/>
      <c r="AV30" s="97"/>
    </row>
    <row r="31" spans="1:48" ht="15.75" thickBot="1">
      <c r="A31" s="868"/>
      <c r="B31" s="884"/>
      <c r="C31" s="65" t="s">
        <v>551</v>
      </c>
      <c r="D31" s="80">
        <v>2000</v>
      </c>
      <c r="E31" s="80">
        <v>950</v>
      </c>
      <c r="F31" s="80">
        <v>1500</v>
      </c>
      <c r="G31" s="80"/>
      <c r="H31" s="80"/>
      <c r="I31" s="80"/>
      <c r="J31" s="80"/>
      <c r="K31" s="80"/>
      <c r="L31" s="80"/>
      <c r="M31" s="80"/>
      <c r="N31" s="80"/>
      <c r="O31" s="80"/>
      <c r="P31" s="80"/>
      <c r="Q31" s="80"/>
      <c r="R31" s="80"/>
      <c r="S31" s="80"/>
      <c r="T31" s="80"/>
      <c r="U31" s="80"/>
      <c r="V31" s="80"/>
      <c r="W31" s="80"/>
      <c r="X31" s="80"/>
      <c r="Y31" s="80"/>
      <c r="Z31" s="96"/>
      <c r="AA31" s="25"/>
      <c r="AB31" s="25"/>
      <c r="AC31" s="25"/>
      <c r="AD31" s="25"/>
      <c r="AE31" s="25"/>
      <c r="AF31" s="25"/>
      <c r="AG31" s="25"/>
      <c r="AH31" s="25"/>
      <c r="AI31" s="25"/>
      <c r="AJ31" s="25"/>
      <c r="AK31" s="25"/>
      <c r="AL31" s="25"/>
      <c r="AM31" s="25"/>
      <c r="AN31" s="25"/>
      <c r="AO31" s="25"/>
      <c r="AP31" s="25"/>
      <c r="AQ31" s="25"/>
      <c r="AR31" s="25"/>
      <c r="AS31" s="25"/>
      <c r="AT31" s="25"/>
      <c r="AU31" s="25"/>
      <c r="AV31" s="97"/>
    </row>
    <row r="32" spans="1:48" ht="15.75" thickBot="1">
      <c r="A32" s="869"/>
      <c r="B32" s="773" t="s">
        <v>650</v>
      </c>
      <c r="C32" s="66" t="s">
        <v>639</v>
      </c>
      <c r="D32" s="73">
        <f>IF(D30*D31=0,"",(D30*D31))</f>
        <v>914000</v>
      </c>
      <c r="E32" s="73">
        <f t="shared" ref="E32:AV32" si="2">IF(E30*E31=0,"",(E30*E31))</f>
        <v>313500</v>
      </c>
      <c r="F32" s="73">
        <f t="shared" si="2"/>
        <v>375000</v>
      </c>
      <c r="G32" s="73" t="str">
        <f t="shared" si="2"/>
        <v/>
      </c>
      <c r="H32" s="73" t="str">
        <f t="shared" si="2"/>
        <v/>
      </c>
      <c r="I32" s="73" t="str">
        <f t="shared" si="2"/>
        <v/>
      </c>
      <c r="J32" s="73" t="str">
        <f t="shared" si="2"/>
        <v/>
      </c>
      <c r="K32" s="73" t="str">
        <f t="shared" si="2"/>
        <v/>
      </c>
      <c r="L32" s="73" t="str">
        <f t="shared" si="2"/>
        <v/>
      </c>
      <c r="M32" s="73" t="str">
        <f t="shared" si="2"/>
        <v/>
      </c>
      <c r="N32" s="73" t="str">
        <f t="shared" si="2"/>
        <v/>
      </c>
      <c r="O32" s="73" t="str">
        <f t="shared" si="2"/>
        <v/>
      </c>
      <c r="P32" s="73" t="str">
        <f t="shared" si="2"/>
        <v/>
      </c>
      <c r="Q32" s="73" t="str">
        <f t="shared" si="2"/>
        <v/>
      </c>
      <c r="R32" s="73" t="str">
        <f t="shared" si="2"/>
        <v/>
      </c>
      <c r="S32" s="73" t="str">
        <f t="shared" si="2"/>
        <v/>
      </c>
      <c r="T32" s="73" t="str">
        <f t="shared" si="2"/>
        <v/>
      </c>
      <c r="U32" s="73" t="str">
        <f t="shared" si="2"/>
        <v/>
      </c>
      <c r="V32" s="73" t="str">
        <f t="shared" si="2"/>
        <v/>
      </c>
      <c r="W32" s="73" t="str">
        <f t="shared" si="2"/>
        <v/>
      </c>
      <c r="X32" s="73" t="str">
        <f t="shared" si="2"/>
        <v/>
      </c>
      <c r="Y32" s="73" t="str">
        <f t="shared" si="2"/>
        <v/>
      </c>
      <c r="Z32" s="101" t="str">
        <f t="shared" si="2"/>
        <v/>
      </c>
      <c r="AA32" s="102" t="str">
        <f t="shared" si="2"/>
        <v/>
      </c>
      <c r="AB32" s="102" t="str">
        <f t="shared" si="2"/>
        <v/>
      </c>
      <c r="AC32" s="102" t="str">
        <f t="shared" si="2"/>
        <v/>
      </c>
      <c r="AD32" s="102" t="str">
        <f t="shared" si="2"/>
        <v/>
      </c>
      <c r="AE32" s="102" t="str">
        <f t="shared" si="2"/>
        <v/>
      </c>
      <c r="AF32" s="102" t="str">
        <f t="shared" si="2"/>
        <v/>
      </c>
      <c r="AG32" s="102" t="str">
        <f t="shared" si="2"/>
        <v/>
      </c>
      <c r="AH32" s="102" t="str">
        <f t="shared" si="2"/>
        <v/>
      </c>
      <c r="AI32" s="102" t="str">
        <f t="shared" si="2"/>
        <v/>
      </c>
      <c r="AJ32" s="102" t="str">
        <f t="shared" si="2"/>
        <v/>
      </c>
      <c r="AK32" s="102" t="str">
        <f t="shared" si="2"/>
        <v/>
      </c>
      <c r="AL32" s="102" t="str">
        <f t="shared" si="2"/>
        <v/>
      </c>
      <c r="AM32" s="102" t="str">
        <f t="shared" si="2"/>
        <v/>
      </c>
      <c r="AN32" s="102" t="str">
        <f t="shared" si="2"/>
        <v/>
      </c>
      <c r="AO32" s="102" t="str">
        <f t="shared" si="2"/>
        <v/>
      </c>
      <c r="AP32" s="102" t="str">
        <f t="shared" si="2"/>
        <v/>
      </c>
      <c r="AQ32" s="102" t="str">
        <f t="shared" si="2"/>
        <v/>
      </c>
      <c r="AR32" s="102" t="str">
        <f t="shared" si="2"/>
        <v/>
      </c>
      <c r="AS32" s="102" t="str">
        <f t="shared" si="2"/>
        <v/>
      </c>
      <c r="AT32" s="102" t="str">
        <f t="shared" si="2"/>
        <v/>
      </c>
      <c r="AU32" s="102" t="str">
        <f t="shared" si="2"/>
        <v/>
      </c>
      <c r="AV32" s="103" t="str">
        <f t="shared" si="2"/>
        <v/>
      </c>
    </row>
    <row r="33" spans="1:48" ht="75" customHeight="1">
      <c r="A33" s="867" t="s">
        <v>553</v>
      </c>
      <c r="B33" s="875">
        <f>'2. Samlet budgetoversigt'!E57-(SUM('1. Projektets omkostninger'!D54:Y54))</f>
        <v>0</v>
      </c>
      <c r="C33" s="70" t="s">
        <v>633</v>
      </c>
      <c r="D33" s="81"/>
      <c r="E33" s="81"/>
      <c r="F33" s="81"/>
      <c r="G33" s="81"/>
      <c r="H33" s="81"/>
      <c r="I33" s="81"/>
      <c r="J33" s="81"/>
      <c r="K33" s="81"/>
      <c r="L33" s="81"/>
      <c r="M33" s="81"/>
      <c r="N33" s="81"/>
      <c r="O33" s="81"/>
      <c r="P33" s="81"/>
      <c r="Q33" s="81"/>
      <c r="R33" s="81"/>
      <c r="S33" s="81"/>
      <c r="T33" s="81"/>
      <c r="U33" s="81"/>
      <c r="V33" s="81"/>
      <c r="W33" s="81"/>
      <c r="X33" s="81"/>
      <c r="Y33" s="81"/>
      <c r="Z33" s="96"/>
      <c r="AA33" s="25"/>
      <c r="AB33" s="25"/>
      <c r="AC33" s="25"/>
      <c r="AD33" s="25"/>
      <c r="AE33" s="25"/>
      <c r="AF33" s="25"/>
      <c r="AG33" s="25"/>
      <c r="AH33" s="25"/>
      <c r="AI33" s="25"/>
      <c r="AJ33" s="25"/>
      <c r="AK33" s="25"/>
      <c r="AL33" s="25"/>
      <c r="AM33" s="25"/>
      <c r="AN33" s="25"/>
      <c r="AO33" s="25"/>
      <c r="AP33" s="25"/>
      <c r="AQ33" s="25"/>
      <c r="AR33" s="25"/>
      <c r="AS33" s="25"/>
      <c r="AT33" s="25"/>
      <c r="AU33" s="25"/>
      <c r="AV33" s="97"/>
    </row>
    <row r="34" spans="1:48" ht="15">
      <c r="A34" s="868"/>
      <c r="B34" s="876"/>
      <c r="C34" s="65" t="s">
        <v>637</v>
      </c>
      <c r="D34" s="80"/>
      <c r="E34" s="80"/>
      <c r="F34" s="80"/>
      <c r="G34" s="80"/>
      <c r="H34" s="80"/>
      <c r="I34" s="80"/>
      <c r="J34" s="80"/>
      <c r="K34" s="80"/>
      <c r="L34" s="80"/>
      <c r="M34" s="80"/>
      <c r="N34" s="80"/>
      <c r="O34" s="80"/>
      <c r="P34" s="80"/>
      <c r="Q34" s="80"/>
      <c r="R34" s="80"/>
      <c r="S34" s="80"/>
      <c r="T34" s="80"/>
      <c r="U34" s="80"/>
      <c r="V34" s="80"/>
      <c r="W34" s="80"/>
      <c r="X34" s="80"/>
      <c r="Y34" s="80"/>
      <c r="Z34" s="96"/>
      <c r="AA34" s="25"/>
      <c r="AB34" s="25"/>
      <c r="AC34" s="25"/>
      <c r="AD34" s="25"/>
      <c r="AE34" s="25"/>
      <c r="AF34" s="25"/>
      <c r="AG34" s="25"/>
      <c r="AH34" s="25"/>
      <c r="AI34" s="25"/>
      <c r="AJ34" s="25"/>
      <c r="AK34" s="25"/>
      <c r="AL34" s="25"/>
      <c r="AM34" s="25"/>
      <c r="AN34" s="25"/>
      <c r="AO34" s="25"/>
      <c r="AP34" s="25"/>
      <c r="AQ34" s="25"/>
      <c r="AR34" s="25"/>
      <c r="AS34" s="25"/>
      <c r="AT34" s="25"/>
      <c r="AU34" s="25"/>
      <c r="AV34" s="97"/>
    </row>
    <row r="35" spans="1:48" ht="15">
      <c r="A35" s="868"/>
      <c r="B35" s="876"/>
      <c r="C35" s="65" t="s">
        <v>551</v>
      </c>
      <c r="D35" s="80"/>
      <c r="E35" s="80"/>
      <c r="F35" s="80"/>
      <c r="G35" s="80"/>
      <c r="H35" s="80"/>
      <c r="I35" s="80"/>
      <c r="J35" s="80"/>
      <c r="K35" s="80"/>
      <c r="L35" s="80"/>
      <c r="M35" s="80"/>
      <c r="N35" s="80"/>
      <c r="O35" s="80"/>
      <c r="P35" s="80"/>
      <c r="Q35" s="80"/>
      <c r="R35" s="80"/>
      <c r="S35" s="80"/>
      <c r="T35" s="80"/>
      <c r="U35" s="80"/>
      <c r="V35" s="80"/>
      <c r="W35" s="80"/>
      <c r="X35" s="80"/>
      <c r="Y35" s="80"/>
      <c r="Z35" s="96"/>
      <c r="AA35" s="25"/>
      <c r="AB35" s="25"/>
      <c r="AC35" s="25"/>
      <c r="AD35" s="25"/>
      <c r="AE35" s="25"/>
      <c r="AF35" s="25"/>
      <c r="AG35" s="25"/>
      <c r="AH35" s="25"/>
      <c r="AI35" s="25"/>
      <c r="AJ35" s="25"/>
      <c r="AK35" s="25"/>
      <c r="AL35" s="25"/>
      <c r="AM35" s="25"/>
      <c r="AN35" s="25"/>
      <c r="AO35" s="25"/>
      <c r="AP35" s="25"/>
      <c r="AQ35" s="25"/>
      <c r="AR35" s="25"/>
      <c r="AS35" s="25"/>
      <c r="AT35" s="25"/>
      <c r="AU35" s="25"/>
      <c r="AV35" s="97"/>
    </row>
    <row r="36" spans="1:48" ht="15.75" thickBot="1">
      <c r="A36" s="869"/>
      <c r="B36" s="877"/>
      <c r="C36" s="68" t="s">
        <v>639</v>
      </c>
      <c r="D36" s="75" t="str">
        <f>IF(D34*D35=0,"",(D34*D35))</f>
        <v/>
      </c>
      <c r="E36" s="75" t="str">
        <f t="shared" ref="E36:AV36" si="3">IF(E34*E35=0,"",(E34*E35))</f>
        <v/>
      </c>
      <c r="F36" s="75" t="str">
        <f t="shared" si="3"/>
        <v/>
      </c>
      <c r="G36" s="75" t="str">
        <f t="shared" si="3"/>
        <v/>
      </c>
      <c r="H36" s="75" t="str">
        <f t="shared" si="3"/>
        <v/>
      </c>
      <c r="I36" s="75" t="str">
        <f t="shared" si="3"/>
        <v/>
      </c>
      <c r="J36" s="75" t="str">
        <f t="shared" si="3"/>
        <v/>
      </c>
      <c r="K36" s="75" t="str">
        <f t="shared" si="3"/>
        <v/>
      </c>
      <c r="L36" s="75" t="str">
        <f t="shared" si="3"/>
        <v/>
      </c>
      <c r="M36" s="75" t="str">
        <f t="shared" si="3"/>
        <v/>
      </c>
      <c r="N36" s="75" t="str">
        <f t="shared" si="3"/>
        <v/>
      </c>
      <c r="O36" s="75" t="str">
        <f t="shared" si="3"/>
        <v/>
      </c>
      <c r="P36" s="75" t="str">
        <f t="shared" si="3"/>
        <v/>
      </c>
      <c r="Q36" s="75" t="str">
        <f t="shared" si="3"/>
        <v/>
      </c>
      <c r="R36" s="75" t="str">
        <f t="shared" si="3"/>
        <v/>
      </c>
      <c r="S36" s="75" t="str">
        <f t="shared" si="3"/>
        <v/>
      </c>
      <c r="T36" s="75" t="str">
        <f t="shared" si="3"/>
        <v/>
      </c>
      <c r="U36" s="75" t="str">
        <f t="shared" si="3"/>
        <v/>
      </c>
      <c r="V36" s="75" t="str">
        <f t="shared" si="3"/>
        <v/>
      </c>
      <c r="W36" s="75" t="str">
        <f t="shared" si="3"/>
        <v/>
      </c>
      <c r="X36" s="75" t="str">
        <f t="shared" si="3"/>
        <v/>
      </c>
      <c r="Y36" s="75" t="str">
        <f t="shared" si="3"/>
        <v/>
      </c>
      <c r="Z36" s="101" t="str">
        <f t="shared" si="3"/>
        <v/>
      </c>
      <c r="AA36" s="102" t="str">
        <f t="shared" si="3"/>
        <v/>
      </c>
      <c r="AB36" s="102" t="str">
        <f t="shared" si="3"/>
        <v/>
      </c>
      <c r="AC36" s="102" t="str">
        <f t="shared" si="3"/>
        <v/>
      </c>
      <c r="AD36" s="102" t="str">
        <f t="shared" si="3"/>
        <v/>
      </c>
      <c r="AE36" s="102" t="str">
        <f t="shared" si="3"/>
        <v/>
      </c>
      <c r="AF36" s="102" t="str">
        <f t="shared" si="3"/>
        <v/>
      </c>
      <c r="AG36" s="102" t="str">
        <f t="shared" si="3"/>
        <v/>
      </c>
      <c r="AH36" s="102" t="str">
        <f t="shared" si="3"/>
        <v/>
      </c>
      <c r="AI36" s="102" t="str">
        <f t="shared" si="3"/>
        <v/>
      </c>
      <c r="AJ36" s="102" t="str">
        <f t="shared" si="3"/>
        <v/>
      </c>
      <c r="AK36" s="102" t="str">
        <f t="shared" si="3"/>
        <v/>
      </c>
      <c r="AL36" s="102" t="str">
        <f t="shared" si="3"/>
        <v/>
      </c>
      <c r="AM36" s="102" t="str">
        <f t="shared" si="3"/>
        <v/>
      </c>
      <c r="AN36" s="102" t="str">
        <f t="shared" si="3"/>
        <v/>
      </c>
      <c r="AO36" s="102" t="str">
        <f t="shared" si="3"/>
        <v/>
      </c>
      <c r="AP36" s="102" t="str">
        <f t="shared" si="3"/>
        <v/>
      </c>
      <c r="AQ36" s="102" t="str">
        <f t="shared" si="3"/>
        <v/>
      </c>
      <c r="AR36" s="102" t="str">
        <f t="shared" si="3"/>
        <v/>
      </c>
      <c r="AS36" s="102" t="str">
        <f t="shared" si="3"/>
        <v/>
      </c>
      <c r="AT36" s="102" t="str">
        <f t="shared" si="3"/>
        <v/>
      </c>
      <c r="AU36" s="102" t="str">
        <f t="shared" si="3"/>
        <v/>
      </c>
      <c r="AV36" s="103" t="str">
        <f t="shared" si="3"/>
        <v/>
      </c>
    </row>
    <row r="37" spans="1:48" ht="75" customHeight="1">
      <c r="A37" s="867" t="s">
        <v>554</v>
      </c>
      <c r="B37" s="875">
        <f>'2. Samlet budgetoversigt'!E58-(SUM('1. Projektets omkostninger'!D56:Y56))</f>
        <v>0</v>
      </c>
      <c r="C37" s="67" t="s">
        <v>633</v>
      </c>
      <c r="D37" s="79"/>
      <c r="E37" s="79"/>
      <c r="F37" s="79"/>
      <c r="G37" s="79"/>
      <c r="H37" s="79"/>
      <c r="I37" s="79"/>
      <c r="J37" s="79"/>
      <c r="K37" s="79"/>
      <c r="L37" s="79"/>
      <c r="M37" s="79"/>
      <c r="N37" s="79"/>
      <c r="O37" s="79"/>
      <c r="P37" s="79"/>
      <c r="Q37" s="79"/>
      <c r="R37" s="79"/>
      <c r="S37" s="79"/>
      <c r="T37" s="79"/>
      <c r="U37" s="79"/>
      <c r="V37" s="79"/>
      <c r="W37" s="79"/>
      <c r="X37" s="79"/>
      <c r="Y37" s="79"/>
      <c r="Z37" s="96"/>
      <c r="AA37" s="25"/>
      <c r="AB37" s="25"/>
      <c r="AC37" s="25"/>
      <c r="AD37" s="25"/>
      <c r="AE37" s="25"/>
      <c r="AF37" s="25"/>
      <c r="AG37" s="25"/>
      <c r="AH37" s="25"/>
      <c r="AI37" s="25"/>
      <c r="AJ37" s="25"/>
      <c r="AK37" s="25"/>
      <c r="AL37" s="25"/>
      <c r="AM37" s="25"/>
      <c r="AN37" s="25"/>
      <c r="AO37" s="25"/>
      <c r="AP37" s="25"/>
      <c r="AQ37" s="25"/>
      <c r="AR37" s="25"/>
      <c r="AS37" s="25"/>
      <c r="AT37" s="25"/>
      <c r="AU37" s="25"/>
      <c r="AV37" s="97"/>
    </row>
    <row r="38" spans="1:48" ht="15.75" thickBot="1">
      <c r="A38" s="869"/>
      <c r="B38" s="877"/>
      <c r="C38" s="66" t="s">
        <v>639</v>
      </c>
      <c r="D38" s="82"/>
      <c r="E38" s="82"/>
      <c r="F38" s="82"/>
      <c r="G38" s="82"/>
      <c r="H38" s="82"/>
      <c r="I38" s="82"/>
      <c r="J38" s="82"/>
      <c r="K38" s="82"/>
      <c r="L38" s="82"/>
      <c r="M38" s="82"/>
      <c r="N38" s="82"/>
      <c r="O38" s="82"/>
      <c r="P38" s="82"/>
      <c r="Q38" s="82"/>
      <c r="R38" s="82"/>
      <c r="S38" s="82"/>
      <c r="T38" s="82"/>
      <c r="U38" s="82"/>
      <c r="V38" s="82"/>
      <c r="W38" s="82"/>
      <c r="X38" s="82"/>
      <c r="Y38" s="82"/>
      <c r="Z38" s="96"/>
      <c r="AA38" s="25"/>
      <c r="AB38" s="25"/>
      <c r="AC38" s="25"/>
      <c r="AD38" s="25"/>
      <c r="AE38" s="25"/>
      <c r="AF38" s="25"/>
      <c r="AG38" s="25"/>
      <c r="AH38" s="25"/>
      <c r="AI38" s="25"/>
      <c r="AJ38" s="25"/>
      <c r="AK38" s="25"/>
      <c r="AL38" s="25"/>
      <c r="AM38" s="25"/>
      <c r="AN38" s="25"/>
      <c r="AO38" s="25"/>
      <c r="AP38" s="25"/>
      <c r="AQ38" s="25"/>
      <c r="AR38" s="25"/>
      <c r="AS38" s="25"/>
      <c r="AT38" s="25"/>
      <c r="AU38" s="25"/>
      <c r="AV38" s="97"/>
    </row>
    <row r="39" spans="1:48" ht="75" customHeight="1">
      <c r="A39" s="867" t="s">
        <v>647</v>
      </c>
      <c r="B39" s="875">
        <f>'2. Samlet budgetoversigt'!E59-(SUM('1. Projektets omkostninger'!D58:Y58))</f>
        <v>0</v>
      </c>
      <c r="C39" s="67" t="s">
        <v>633</v>
      </c>
      <c r="D39" s="79"/>
      <c r="E39" s="79"/>
      <c r="F39" s="79"/>
      <c r="G39" s="79"/>
      <c r="H39" s="79"/>
      <c r="I39" s="79"/>
      <c r="J39" s="79"/>
      <c r="K39" s="79"/>
      <c r="L39" s="79"/>
      <c r="M39" s="79"/>
      <c r="N39" s="79"/>
      <c r="O39" s="79"/>
      <c r="P39" s="79"/>
      <c r="Q39" s="79"/>
      <c r="R39" s="79"/>
      <c r="S39" s="79"/>
      <c r="T39" s="79"/>
      <c r="U39" s="79"/>
      <c r="V39" s="79"/>
      <c r="W39" s="79"/>
      <c r="X39" s="79"/>
      <c r="Y39" s="79"/>
      <c r="Z39" s="96"/>
      <c r="AA39" s="25"/>
      <c r="AB39" s="25"/>
      <c r="AC39" s="25"/>
      <c r="AD39" s="25"/>
      <c r="AE39" s="25"/>
      <c r="AF39" s="25"/>
      <c r="AG39" s="25"/>
      <c r="AH39" s="25"/>
      <c r="AI39" s="25"/>
      <c r="AJ39" s="25"/>
      <c r="AK39" s="25"/>
      <c r="AL39" s="25"/>
      <c r="AM39" s="25"/>
      <c r="AN39" s="25"/>
      <c r="AO39" s="25"/>
      <c r="AP39" s="25"/>
      <c r="AQ39" s="25"/>
      <c r="AR39" s="25"/>
      <c r="AS39" s="25"/>
      <c r="AT39" s="25"/>
      <c r="AU39" s="25"/>
      <c r="AV39" s="97"/>
    </row>
    <row r="40" spans="1:48" ht="15.75" thickBot="1">
      <c r="A40" s="869"/>
      <c r="B40" s="877"/>
      <c r="C40" s="68" t="s">
        <v>639</v>
      </c>
      <c r="D40" s="82"/>
      <c r="E40" s="82"/>
      <c r="F40" s="82"/>
      <c r="G40" s="82"/>
      <c r="H40" s="82"/>
      <c r="I40" s="82"/>
      <c r="J40" s="82"/>
      <c r="K40" s="82"/>
      <c r="L40" s="82"/>
      <c r="M40" s="82"/>
      <c r="N40" s="82"/>
      <c r="O40" s="82"/>
      <c r="P40" s="82"/>
      <c r="Q40" s="82"/>
      <c r="R40" s="82"/>
      <c r="S40" s="82"/>
      <c r="T40" s="82"/>
      <c r="U40" s="82"/>
      <c r="V40" s="82"/>
      <c r="W40" s="82"/>
      <c r="X40" s="82"/>
      <c r="Y40" s="82"/>
      <c r="Z40" s="96"/>
      <c r="AA40" s="25"/>
      <c r="AB40" s="25"/>
      <c r="AC40" s="25"/>
      <c r="AD40" s="25"/>
      <c r="AE40" s="25"/>
      <c r="AF40" s="25"/>
      <c r="AG40" s="25"/>
      <c r="AH40" s="25"/>
      <c r="AI40" s="25"/>
      <c r="AJ40" s="25"/>
      <c r="AK40" s="25"/>
      <c r="AL40" s="25"/>
      <c r="AM40" s="25"/>
      <c r="AN40" s="25"/>
      <c r="AO40" s="25"/>
      <c r="AP40" s="25"/>
      <c r="AQ40" s="25"/>
      <c r="AR40" s="25"/>
      <c r="AS40" s="25"/>
      <c r="AT40" s="25"/>
      <c r="AU40" s="25"/>
      <c r="AV40" s="97"/>
    </row>
    <row r="41" spans="1:48" ht="15.75" thickBot="1">
      <c r="A41" s="770" t="s">
        <v>648</v>
      </c>
      <c r="B41" s="106">
        <f>'2. Samlet budgetoversigt'!E60-(SUM('1. Projektets omkostninger'!D59:Y59))</f>
        <v>0</v>
      </c>
      <c r="C41" s="69" t="s">
        <v>648</v>
      </c>
      <c r="D41" s="83"/>
      <c r="E41" s="83"/>
      <c r="F41" s="83"/>
      <c r="G41" s="83"/>
      <c r="H41" s="83"/>
      <c r="I41" s="83"/>
      <c r="J41" s="83"/>
      <c r="K41" s="83"/>
      <c r="L41" s="83"/>
      <c r="M41" s="83"/>
      <c r="N41" s="83"/>
      <c r="O41" s="83"/>
      <c r="P41" s="83"/>
      <c r="Q41" s="83"/>
      <c r="R41" s="83"/>
      <c r="S41" s="83"/>
      <c r="T41" s="83"/>
      <c r="U41" s="83"/>
      <c r="V41" s="83"/>
      <c r="W41" s="83"/>
      <c r="X41" s="83"/>
      <c r="Y41" s="83"/>
      <c r="Z41" s="96"/>
      <c r="AA41" s="25"/>
      <c r="AB41" s="25"/>
      <c r="AC41" s="25"/>
      <c r="AD41" s="25"/>
      <c r="AE41" s="25"/>
      <c r="AF41" s="25"/>
      <c r="AG41" s="25"/>
      <c r="AH41" s="25"/>
      <c r="AI41" s="25"/>
      <c r="AJ41" s="25"/>
      <c r="AK41" s="25"/>
      <c r="AL41" s="25"/>
      <c r="AM41" s="25"/>
      <c r="AN41" s="25"/>
      <c r="AO41" s="25"/>
      <c r="AP41" s="25"/>
      <c r="AQ41" s="25"/>
      <c r="AR41" s="25"/>
      <c r="AS41" s="25"/>
      <c r="AT41" s="25"/>
      <c r="AU41" s="25"/>
      <c r="AV41" s="97"/>
    </row>
    <row r="42" spans="1:48" ht="75" customHeight="1" thickBot="1">
      <c r="A42" s="872" t="s">
        <v>57</v>
      </c>
      <c r="B42" s="875">
        <f>'2. Samlet budgetoversigt'!E62-(SUM('1. Projektets omkostninger'!D61:Y61))</f>
        <v>0</v>
      </c>
      <c r="C42" s="70" t="s">
        <v>633</v>
      </c>
      <c r="D42" s="79"/>
      <c r="E42" s="79"/>
      <c r="F42" s="79"/>
      <c r="G42" s="79"/>
      <c r="H42" s="79"/>
      <c r="I42" s="79"/>
      <c r="J42" s="79"/>
      <c r="K42" s="79"/>
      <c r="L42" s="79"/>
      <c r="M42" s="79"/>
      <c r="N42" s="79"/>
      <c r="O42" s="79"/>
      <c r="P42" s="79"/>
      <c r="Q42" s="79"/>
      <c r="R42" s="79"/>
      <c r="S42" s="79"/>
      <c r="T42" s="79"/>
      <c r="U42" s="79"/>
      <c r="V42" s="79"/>
      <c r="W42" s="79"/>
      <c r="X42" s="79"/>
      <c r="Y42" s="79"/>
      <c r="Z42" s="96"/>
      <c r="AA42" s="25"/>
      <c r="AB42" s="25"/>
      <c r="AC42" s="25"/>
      <c r="AD42" s="25"/>
      <c r="AE42" s="25"/>
      <c r="AF42" s="25"/>
      <c r="AG42" s="25"/>
      <c r="AH42" s="25"/>
      <c r="AI42" s="25"/>
      <c r="AJ42" s="25"/>
      <c r="AK42" s="25"/>
      <c r="AL42" s="25"/>
      <c r="AM42" s="25"/>
      <c r="AN42" s="25"/>
      <c r="AO42" s="25"/>
      <c r="AP42" s="25"/>
      <c r="AQ42" s="25"/>
      <c r="AR42" s="25"/>
      <c r="AS42" s="25"/>
      <c r="AT42" s="25"/>
      <c r="AU42" s="25"/>
      <c r="AV42" s="97"/>
    </row>
    <row r="43" spans="1:48" ht="15.75" thickBot="1">
      <c r="A43" s="872"/>
      <c r="B43" s="877"/>
      <c r="C43" s="66" t="s">
        <v>639</v>
      </c>
      <c r="D43" s="84"/>
      <c r="E43" s="82"/>
      <c r="F43" s="82"/>
      <c r="G43" s="82"/>
      <c r="H43" s="82"/>
      <c r="I43" s="82"/>
      <c r="J43" s="82"/>
      <c r="K43" s="82"/>
      <c r="L43" s="82"/>
      <c r="M43" s="82"/>
      <c r="N43" s="82"/>
      <c r="O43" s="82"/>
      <c r="P43" s="82"/>
      <c r="Q43" s="82"/>
      <c r="R43" s="82"/>
      <c r="S43" s="82"/>
      <c r="T43" s="82"/>
      <c r="U43" s="82"/>
      <c r="V43" s="82"/>
      <c r="W43" s="82"/>
      <c r="X43" s="82"/>
      <c r="Y43" s="82"/>
      <c r="Z43" s="98"/>
      <c r="AA43" s="99"/>
      <c r="AB43" s="99"/>
      <c r="AC43" s="99"/>
      <c r="AD43" s="99"/>
      <c r="AE43" s="99"/>
      <c r="AF43" s="99"/>
      <c r="AG43" s="99"/>
      <c r="AH43" s="99"/>
      <c r="AI43" s="99"/>
      <c r="AJ43" s="99"/>
      <c r="AK43" s="99"/>
      <c r="AL43" s="99"/>
      <c r="AM43" s="99"/>
      <c r="AN43" s="99"/>
      <c r="AO43" s="99"/>
      <c r="AP43" s="99"/>
      <c r="AQ43" s="99"/>
      <c r="AR43" s="99"/>
      <c r="AS43" s="99"/>
      <c r="AT43" s="99"/>
      <c r="AU43" s="99"/>
      <c r="AV43" s="100"/>
    </row>
    <row r="48" spans="1:48" ht="15">
      <c r="A48" s="8" t="s">
        <v>560</v>
      </c>
      <c r="B48" s="72" t="str">
        <f>IF('2. Samlet budgetoversigt'!B81="","",'2. Samlet budgetoversigt'!B81)</f>
        <v/>
      </c>
      <c r="C48" s="8" t="s">
        <v>138</v>
      </c>
    </row>
    <row r="50" spans="1:48" ht="15.75" thickBot="1">
      <c r="B50" s="8" t="s">
        <v>609</v>
      </c>
      <c r="C50" s="74" t="s">
        <v>130</v>
      </c>
      <c r="D50" s="77" t="s">
        <v>610</v>
      </c>
      <c r="E50" s="77" t="s">
        <v>611</v>
      </c>
      <c r="F50" s="77" t="s">
        <v>612</v>
      </c>
      <c r="G50" s="77" t="s">
        <v>613</v>
      </c>
      <c r="H50" s="77" t="s">
        <v>614</v>
      </c>
      <c r="I50" s="77" t="s">
        <v>615</v>
      </c>
      <c r="J50" s="77" t="s">
        <v>616</v>
      </c>
      <c r="K50" s="77" t="s">
        <v>617</v>
      </c>
      <c r="L50" s="77" t="s">
        <v>618</v>
      </c>
      <c r="M50" s="77" t="s">
        <v>619</v>
      </c>
      <c r="N50" s="77" t="s">
        <v>620</v>
      </c>
      <c r="O50" s="77" t="s">
        <v>621</v>
      </c>
      <c r="P50" s="77" t="s">
        <v>622</v>
      </c>
      <c r="Q50" s="77" t="s">
        <v>623</v>
      </c>
      <c r="R50" s="77" t="s">
        <v>624</v>
      </c>
      <c r="S50" s="77" t="s">
        <v>625</v>
      </c>
      <c r="T50" s="77" t="s">
        <v>626</v>
      </c>
      <c r="U50" s="77" t="s">
        <v>627</v>
      </c>
      <c r="V50" s="77" t="s">
        <v>628</v>
      </c>
      <c r="W50" s="77" t="s">
        <v>629</v>
      </c>
      <c r="X50" s="77" t="s">
        <v>630</v>
      </c>
      <c r="Y50" s="77" t="s">
        <v>631</v>
      </c>
      <c r="Z50" s="92" t="s">
        <v>44</v>
      </c>
      <c r="AA50" s="25"/>
      <c r="AB50" s="25"/>
      <c r="AC50" s="25"/>
      <c r="AD50" s="25"/>
      <c r="AE50" s="25"/>
      <c r="AF50" s="25"/>
      <c r="AG50" s="25"/>
      <c r="AH50" s="25"/>
      <c r="AI50" s="25"/>
      <c r="AJ50" s="25"/>
      <c r="AK50" s="25"/>
      <c r="AL50" s="25"/>
      <c r="AM50" s="25"/>
      <c r="AN50" s="25"/>
      <c r="AO50" s="25"/>
      <c r="AP50" s="25"/>
      <c r="AQ50" s="25"/>
      <c r="AR50" s="25"/>
      <c r="AS50" s="25"/>
      <c r="AT50" s="25"/>
      <c r="AU50" s="25"/>
      <c r="AV50" s="25"/>
    </row>
    <row r="51" spans="1:48" ht="75" customHeight="1">
      <c r="A51" s="867" t="s">
        <v>552</v>
      </c>
      <c r="B51" s="887" t="s">
        <v>632</v>
      </c>
      <c r="C51" s="76" t="s">
        <v>633</v>
      </c>
      <c r="D51" s="79"/>
      <c r="E51" s="79"/>
      <c r="F51" s="79"/>
      <c r="G51" s="79"/>
      <c r="H51" s="79"/>
      <c r="I51" s="79"/>
      <c r="J51" s="79"/>
      <c r="K51" s="79"/>
      <c r="L51" s="79"/>
      <c r="M51" s="79"/>
      <c r="N51" s="79"/>
      <c r="O51" s="79"/>
      <c r="P51" s="79"/>
      <c r="Q51" s="79"/>
      <c r="R51" s="79"/>
      <c r="S51" s="79"/>
      <c r="T51" s="79"/>
      <c r="U51" s="79"/>
      <c r="V51" s="79"/>
      <c r="W51" s="79"/>
      <c r="X51" s="79"/>
      <c r="Y51" s="79"/>
      <c r="Z51" s="93"/>
      <c r="AA51" s="94"/>
      <c r="AB51" s="94"/>
      <c r="AC51" s="94"/>
      <c r="AD51" s="94"/>
      <c r="AE51" s="94"/>
      <c r="AF51" s="94"/>
      <c r="AG51" s="94"/>
      <c r="AH51" s="94"/>
      <c r="AI51" s="94"/>
      <c r="AJ51" s="94"/>
      <c r="AK51" s="94"/>
      <c r="AL51" s="94"/>
      <c r="AM51" s="94"/>
      <c r="AN51" s="94"/>
      <c r="AO51" s="94"/>
      <c r="AP51" s="94"/>
      <c r="AQ51" s="94"/>
      <c r="AR51" s="94"/>
      <c r="AS51" s="94"/>
      <c r="AT51" s="94"/>
      <c r="AU51" s="94"/>
      <c r="AV51" s="95"/>
    </row>
    <row r="52" spans="1:48" ht="15">
      <c r="A52" s="868"/>
      <c r="B52" s="888"/>
      <c r="C52" s="65" t="s">
        <v>637</v>
      </c>
      <c r="D52" s="80"/>
      <c r="E52" s="80"/>
      <c r="F52" s="80"/>
      <c r="G52" s="80"/>
      <c r="H52" s="80"/>
      <c r="I52" s="80"/>
      <c r="J52" s="80"/>
      <c r="K52" s="80"/>
      <c r="L52" s="80"/>
      <c r="M52" s="80"/>
      <c r="N52" s="80"/>
      <c r="O52" s="80"/>
      <c r="P52" s="80"/>
      <c r="Q52" s="80"/>
      <c r="R52" s="80"/>
      <c r="S52" s="80"/>
      <c r="T52" s="80"/>
      <c r="U52" s="80"/>
      <c r="V52" s="80"/>
      <c r="W52" s="80"/>
      <c r="X52" s="80"/>
      <c r="Y52" s="80"/>
      <c r="Z52" s="96"/>
      <c r="AA52" s="25"/>
      <c r="AB52" s="25"/>
      <c r="AC52" s="25"/>
      <c r="AD52" s="25"/>
      <c r="AE52" s="25"/>
      <c r="AF52" s="25"/>
      <c r="AG52" s="25"/>
      <c r="AH52" s="25"/>
      <c r="AI52" s="25"/>
      <c r="AJ52" s="25"/>
      <c r="AK52" s="25"/>
      <c r="AL52" s="25"/>
      <c r="AM52" s="25"/>
      <c r="AN52" s="25"/>
      <c r="AO52" s="25"/>
      <c r="AP52" s="25"/>
      <c r="AQ52" s="25"/>
      <c r="AR52" s="25"/>
      <c r="AS52" s="25"/>
      <c r="AT52" s="25"/>
      <c r="AU52" s="25"/>
      <c r="AV52" s="97"/>
    </row>
    <row r="53" spans="1:48" ht="15.75" thickBot="1">
      <c r="A53" s="868"/>
      <c r="B53" s="889"/>
      <c r="C53" s="65" t="s">
        <v>551</v>
      </c>
      <c r="D53" s="80"/>
      <c r="E53" s="80"/>
      <c r="F53" s="80"/>
      <c r="G53" s="80"/>
      <c r="H53" s="80"/>
      <c r="I53" s="80"/>
      <c r="J53" s="80"/>
      <c r="K53" s="80"/>
      <c r="L53" s="80"/>
      <c r="M53" s="80"/>
      <c r="N53" s="80"/>
      <c r="O53" s="80"/>
      <c r="P53" s="80"/>
      <c r="Q53" s="80"/>
      <c r="R53" s="80"/>
      <c r="S53" s="80"/>
      <c r="T53" s="80"/>
      <c r="U53" s="80"/>
      <c r="V53" s="80"/>
      <c r="W53" s="80"/>
      <c r="X53" s="80"/>
      <c r="Y53" s="80"/>
      <c r="Z53" s="96"/>
      <c r="AA53" s="25"/>
      <c r="AB53" s="25"/>
      <c r="AC53" s="25"/>
      <c r="AD53" s="25"/>
      <c r="AE53" s="25"/>
      <c r="AF53" s="25"/>
      <c r="AG53" s="25"/>
      <c r="AH53" s="25"/>
      <c r="AI53" s="25"/>
      <c r="AJ53" s="25"/>
      <c r="AK53" s="25"/>
      <c r="AL53" s="25"/>
      <c r="AM53" s="25"/>
      <c r="AN53" s="25"/>
      <c r="AO53" s="25"/>
      <c r="AP53" s="25"/>
      <c r="AQ53" s="25"/>
      <c r="AR53" s="25"/>
      <c r="AS53" s="25"/>
      <c r="AT53" s="25"/>
      <c r="AU53" s="25"/>
      <c r="AV53" s="97"/>
    </row>
    <row r="54" spans="1:48" ht="15.75" thickBot="1">
      <c r="A54" s="869"/>
      <c r="B54" s="108">
        <f>'2. Samlet budgetoversigt'!E86-(SUM('1. Projektets omkostninger'!D76:Y76))</f>
        <v>0</v>
      </c>
      <c r="C54" s="66" t="s">
        <v>639</v>
      </c>
      <c r="D54" s="73" t="str">
        <f>IF(D52*D53=0,"",(D52*D53))</f>
        <v/>
      </c>
      <c r="E54" s="73" t="str">
        <f t="shared" ref="E54:AV54" si="4">IF(E52*E53=0,"",(E52*E53))</f>
        <v/>
      </c>
      <c r="F54" s="73" t="str">
        <f t="shared" si="4"/>
        <v/>
      </c>
      <c r="G54" s="73" t="str">
        <f t="shared" si="4"/>
        <v/>
      </c>
      <c r="H54" s="73" t="str">
        <f t="shared" si="4"/>
        <v/>
      </c>
      <c r="I54" s="73" t="str">
        <f t="shared" si="4"/>
        <v/>
      </c>
      <c r="J54" s="73" t="str">
        <f t="shared" si="4"/>
        <v/>
      </c>
      <c r="K54" s="73" t="str">
        <f t="shared" si="4"/>
        <v/>
      </c>
      <c r="L54" s="73" t="str">
        <f t="shared" si="4"/>
        <v/>
      </c>
      <c r="M54" s="73" t="str">
        <f t="shared" si="4"/>
        <v/>
      </c>
      <c r="N54" s="73" t="str">
        <f t="shared" si="4"/>
        <v/>
      </c>
      <c r="O54" s="73" t="str">
        <f t="shared" si="4"/>
        <v/>
      </c>
      <c r="P54" s="73" t="str">
        <f t="shared" si="4"/>
        <v/>
      </c>
      <c r="Q54" s="73" t="str">
        <f t="shared" si="4"/>
        <v/>
      </c>
      <c r="R54" s="73" t="str">
        <f t="shared" si="4"/>
        <v/>
      </c>
      <c r="S54" s="73" t="str">
        <f t="shared" si="4"/>
        <v/>
      </c>
      <c r="T54" s="73" t="str">
        <f t="shared" si="4"/>
        <v/>
      </c>
      <c r="U54" s="73" t="str">
        <f t="shared" si="4"/>
        <v/>
      </c>
      <c r="V54" s="73" t="str">
        <f t="shared" si="4"/>
        <v/>
      </c>
      <c r="W54" s="73" t="str">
        <f t="shared" si="4"/>
        <v/>
      </c>
      <c r="X54" s="73" t="str">
        <f t="shared" si="4"/>
        <v/>
      </c>
      <c r="Y54" s="73" t="str">
        <f t="shared" si="4"/>
        <v/>
      </c>
      <c r="Z54" s="101" t="str">
        <f t="shared" si="4"/>
        <v/>
      </c>
      <c r="AA54" s="102" t="str">
        <f t="shared" si="4"/>
        <v/>
      </c>
      <c r="AB54" s="102" t="str">
        <f t="shared" si="4"/>
        <v/>
      </c>
      <c r="AC54" s="102" t="str">
        <f t="shared" si="4"/>
        <v/>
      </c>
      <c r="AD54" s="102" t="str">
        <f t="shared" si="4"/>
        <v/>
      </c>
      <c r="AE54" s="102" t="str">
        <f t="shared" si="4"/>
        <v/>
      </c>
      <c r="AF54" s="102" t="str">
        <f t="shared" si="4"/>
        <v/>
      </c>
      <c r="AG54" s="102" t="str">
        <f t="shared" si="4"/>
        <v/>
      </c>
      <c r="AH54" s="102" t="str">
        <f t="shared" si="4"/>
        <v/>
      </c>
      <c r="AI54" s="102" t="str">
        <f t="shared" si="4"/>
        <v/>
      </c>
      <c r="AJ54" s="102" t="str">
        <f t="shared" si="4"/>
        <v/>
      </c>
      <c r="AK54" s="102" t="str">
        <f t="shared" si="4"/>
        <v/>
      </c>
      <c r="AL54" s="102" t="str">
        <f t="shared" si="4"/>
        <v/>
      </c>
      <c r="AM54" s="102" t="str">
        <f t="shared" si="4"/>
        <v/>
      </c>
      <c r="AN54" s="102" t="str">
        <f t="shared" si="4"/>
        <v/>
      </c>
      <c r="AO54" s="102" t="str">
        <f t="shared" si="4"/>
        <v/>
      </c>
      <c r="AP54" s="102" t="str">
        <f t="shared" si="4"/>
        <v/>
      </c>
      <c r="AQ54" s="102" t="str">
        <f t="shared" si="4"/>
        <v/>
      </c>
      <c r="AR54" s="102" t="str">
        <f t="shared" si="4"/>
        <v/>
      </c>
      <c r="AS54" s="102" t="str">
        <f t="shared" si="4"/>
        <v/>
      </c>
      <c r="AT54" s="102" t="str">
        <f t="shared" si="4"/>
        <v/>
      </c>
      <c r="AU54" s="102" t="str">
        <f t="shared" si="4"/>
        <v/>
      </c>
      <c r="AV54" s="103" t="str">
        <f t="shared" si="4"/>
        <v/>
      </c>
    </row>
    <row r="55" spans="1:48" ht="75" customHeight="1">
      <c r="A55" s="868" t="s">
        <v>553</v>
      </c>
      <c r="B55" s="886">
        <f>'2. Samlet budgetoversigt'!E87-(SUM('1. Projektets omkostninger'!D80:Y80))</f>
        <v>0</v>
      </c>
      <c r="C55" s="70" t="s">
        <v>633</v>
      </c>
      <c r="D55" s="81"/>
      <c r="E55" s="81"/>
      <c r="F55" s="81"/>
      <c r="G55" s="81"/>
      <c r="H55" s="81"/>
      <c r="I55" s="81"/>
      <c r="J55" s="81"/>
      <c r="K55" s="81"/>
      <c r="L55" s="81"/>
      <c r="M55" s="81"/>
      <c r="N55" s="81"/>
      <c r="O55" s="81"/>
      <c r="P55" s="81"/>
      <c r="Q55" s="81"/>
      <c r="R55" s="81"/>
      <c r="S55" s="81"/>
      <c r="T55" s="81"/>
      <c r="U55" s="81"/>
      <c r="V55" s="81"/>
      <c r="W55" s="81"/>
      <c r="X55" s="81"/>
      <c r="Y55" s="81"/>
      <c r="Z55" s="96"/>
      <c r="AA55" s="25"/>
      <c r="AB55" s="25"/>
      <c r="AC55" s="25"/>
      <c r="AD55" s="25"/>
      <c r="AE55" s="25"/>
      <c r="AF55" s="25"/>
      <c r="AG55" s="25"/>
      <c r="AH55" s="25"/>
      <c r="AI55" s="25"/>
      <c r="AJ55" s="25"/>
      <c r="AK55" s="25"/>
      <c r="AL55" s="25"/>
      <c r="AM55" s="25"/>
      <c r="AN55" s="25"/>
      <c r="AO55" s="25"/>
      <c r="AP55" s="25"/>
      <c r="AQ55" s="25"/>
      <c r="AR55" s="25"/>
      <c r="AS55" s="25"/>
      <c r="AT55" s="25"/>
      <c r="AU55" s="25"/>
      <c r="AV55" s="97"/>
    </row>
    <row r="56" spans="1:48" ht="15">
      <c r="A56" s="868"/>
      <c r="B56" s="886"/>
      <c r="C56" s="65" t="s">
        <v>637</v>
      </c>
      <c r="D56" s="80"/>
      <c r="E56" s="80"/>
      <c r="F56" s="80"/>
      <c r="G56" s="80"/>
      <c r="H56" s="80"/>
      <c r="I56" s="80"/>
      <c r="J56" s="80"/>
      <c r="K56" s="80"/>
      <c r="L56" s="80"/>
      <c r="M56" s="80"/>
      <c r="N56" s="80"/>
      <c r="O56" s="80"/>
      <c r="P56" s="80"/>
      <c r="Q56" s="80"/>
      <c r="R56" s="80"/>
      <c r="S56" s="80"/>
      <c r="T56" s="80"/>
      <c r="U56" s="80"/>
      <c r="V56" s="80"/>
      <c r="W56" s="80"/>
      <c r="X56" s="80"/>
      <c r="Y56" s="80"/>
      <c r="Z56" s="96"/>
      <c r="AA56" s="25"/>
      <c r="AB56" s="25"/>
      <c r="AC56" s="25"/>
      <c r="AD56" s="25"/>
      <c r="AE56" s="25"/>
      <c r="AF56" s="25"/>
      <c r="AG56" s="25"/>
      <c r="AH56" s="25"/>
      <c r="AI56" s="25"/>
      <c r="AJ56" s="25"/>
      <c r="AK56" s="25"/>
      <c r="AL56" s="25"/>
      <c r="AM56" s="25"/>
      <c r="AN56" s="25"/>
      <c r="AO56" s="25"/>
      <c r="AP56" s="25"/>
      <c r="AQ56" s="25"/>
      <c r="AR56" s="25"/>
      <c r="AS56" s="25"/>
      <c r="AT56" s="25"/>
      <c r="AU56" s="25"/>
      <c r="AV56" s="97"/>
    </row>
    <row r="57" spans="1:48" ht="15">
      <c r="A57" s="868"/>
      <c r="B57" s="886"/>
      <c r="C57" s="65" t="s">
        <v>551</v>
      </c>
      <c r="D57" s="80"/>
      <c r="E57" s="80"/>
      <c r="F57" s="80"/>
      <c r="G57" s="80"/>
      <c r="H57" s="80"/>
      <c r="I57" s="80"/>
      <c r="J57" s="80"/>
      <c r="K57" s="80"/>
      <c r="L57" s="80"/>
      <c r="M57" s="80"/>
      <c r="N57" s="80"/>
      <c r="O57" s="80"/>
      <c r="P57" s="80"/>
      <c r="Q57" s="80"/>
      <c r="R57" s="80"/>
      <c r="S57" s="80"/>
      <c r="T57" s="80"/>
      <c r="U57" s="80"/>
      <c r="V57" s="80"/>
      <c r="W57" s="80"/>
      <c r="X57" s="80"/>
      <c r="Y57" s="80"/>
      <c r="Z57" s="96"/>
      <c r="AA57" s="25"/>
      <c r="AB57" s="25"/>
      <c r="AC57" s="25"/>
      <c r="AD57" s="25"/>
      <c r="AE57" s="25"/>
      <c r="AF57" s="25"/>
      <c r="AG57" s="25"/>
      <c r="AH57" s="25"/>
      <c r="AI57" s="25"/>
      <c r="AJ57" s="25"/>
      <c r="AK57" s="25"/>
      <c r="AL57" s="25"/>
      <c r="AM57" s="25"/>
      <c r="AN57" s="25"/>
      <c r="AO57" s="25"/>
      <c r="AP57" s="25"/>
      <c r="AQ57" s="25"/>
      <c r="AR57" s="25"/>
      <c r="AS57" s="25"/>
      <c r="AT57" s="25"/>
      <c r="AU57" s="25"/>
      <c r="AV57" s="97"/>
    </row>
    <row r="58" spans="1:48" ht="15.75" thickBot="1">
      <c r="A58" s="868"/>
      <c r="B58" s="886"/>
      <c r="C58" s="68" t="s">
        <v>639</v>
      </c>
      <c r="D58" s="75" t="str">
        <f>IF(D56*D57=0,"",(D56*D57))</f>
        <v/>
      </c>
      <c r="E58" s="75" t="str">
        <f t="shared" ref="E58:AV58" si="5">IF(E56*E57=0,"",(E56*E57))</f>
        <v/>
      </c>
      <c r="F58" s="75" t="str">
        <f t="shared" si="5"/>
        <v/>
      </c>
      <c r="G58" s="75" t="str">
        <f t="shared" si="5"/>
        <v/>
      </c>
      <c r="H58" s="75" t="str">
        <f t="shared" si="5"/>
        <v/>
      </c>
      <c r="I58" s="75" t="str">
        <f t="shared" si="5"/>
        <v/>
      </c>
      <c r="J58" s="75" t="str">
        <f t="shared" si="5"/>
        <v/>
      </c>
      <c r="K58" s="75" t="str">
        <f t="shared" si="5"/>
        <v/>
      </c>
      <c r="L58" s="75" t="str">
        <f t="shared" si="5"/>
        <v/>
      </c>
      <c r="M58" s="75" t="str">
        <f t="shared" si="5"/>
        <v/>
      </c>
      <c r="N58" s="75" t="str">
        <f t="shared" si="5"/>
        <v/>
      </c>
      <c r="O58" s="75" t="str">
        <f t="shared" si="5"/>
        <v/>
      </c>
      <c r="P58" s="75" t="str">
        <f t="shared" si="5"/>
        <v/>
      </c>
      <c r="Q58" s="75" t="str">
        <f t="shared" si="5"/>
        <v/>
      </c>
      <c r="R58" s="75" t="str">
        <f t="shared" si="5"/>
        <v/>
      </c>
      <c r="S58" s="75" t="str">
        <f t="shared" si="5"/>
        <v/>
      </c>
      <c r="T58" s="75" t="str">
        <f t="shared" si="5"/>
        <v/>
      </c>
      <c r="U58" s="75" t="str">
        <f t="shared" si="5"/>
        <v/>
      </c>
      <c r="V58" s="75" t="str">
        <f t="shared" si="5"/>
        <v/>
      </c>
      <c r="W58" s="75" t="str">
        <f t="shared" si="5"/>
        <v/>
      </c>
      <c r="X58" s="75" t="str">
        <f t="shared" si="5"/>
        <v/>
      </c>
      <c r="Y58" s="75" t="str">
        <f t="shared" si="5"/>
        <v/>
      </c>
      <c r="Z58" s="101" t="str">
        <f t="shared" si="5"/>
        <v/>
      </c>
      <c r="AA58" s="102" t="str">
        <f t="shared" si="5"/>
        <v/>
      </c>
      <c r="AB58" s="102" t="str">
        <f t="shared" si="5"/>
        <v/>
      </c>
      <c r="AC58" s="102" t="str">
        <f t="shared" si="5"/>
        <v/>
      </c>
      <c r="AD58" s="102" t="str">
        <f t="shared" si="5"/>
        <v/>
      </c>
      <c r="AE58" s="102" t="str">
        <f t="shared" si="5"/>
        <v/>
      </c>
      <c r="AF58" s="102" t="str">
        <f t="shared" si="5"/>
        <v/>
      </c>
      <c r="AG58" s="102" t="str">
        <f t="shared" si="5"/>
        <v/>
      </c>
      <c r="AH58" s="102" t="str">
        <f t="shared" si="5"/>
        <v/>
      </c>
      <c r="AI58" s="102" t="str">
        <f t="shared" si="5"/>
        <v/>
      </c>
      <c r="AJ58" s="102" t="str">
        <f t="shared" si="5"/>
        <v/>
      </c>
      <c r="AK58" s="102" t="str">
        <f t="shared" si="5"/>
        <v/>
      </c>
      <c r="AL58" s="102" t="str">
        <f t="shared" si="5"/>
        <v/>
      </c>
      <c r="AM58" s="102" t="str">
        <f t="shared" si="5"/>
        <v/>
      </c>
      <c r="AN58" s="102" t="str">
        <f t="shared" si="5"/>
        <v/>
      </c>
      <c r="AO58" s="102" t="str">
        <f t="shared" si="5"/>
        <v/>
      </c>
      <c r="AP58" s="102" t="str">
        <f t="shared" si="5"/>
        <v/>
      </c>
      <c r="AQ58" s="102" t="str">
        <f t="shared" si="5"/>
        <v/>
      </c>
      <c r="AR58" s="102" t="str">
        <f t="shared" si="5"/>
        <v/>
      </c>
      <c r="AS58" s="102" t="str">
        <f t="shared" si="5"/>
        <v/>
      </c>
      <c r="AT58" s="102" t="str">
        <f t="shared" si="5"/>
        <v/>
      </c>
      <c r="AU58" s="102" t="str">
        <f t="shared" si="5"/>
        <v/>
      </c>
      <c r="AV58" s="103" t="str">
        <f t="shared" si="5"/>
        <v/>
      </c>
    </row>
    <row r="59" spans="1:48" ht="75" customHeight="1" thickBot="1">
      <c r="A59" s="872" t="s">
        <v>554</v>
      </c>
      <c r="B59" s="885">
        <f>'2. Samlet budgetoversigt'!E88-(SUM('1. Projektets omkostninger'!D82:Y82))</f>
        <v>0</v>
      </c>
      <c r="C59" s="67" t="s">
        <v>633</v>
      </c>
      <c r="D59" s="79"/>
      <c r="E59" s="79"/>
      <c r="F59" s="79"/>
      <c r="G59" s="79"/>
      <c r="H59" s="79"/>
      <c r="I59" s="79"/>
      <c r="J59" s="79"/>
      <c r="K59" s="79"/>
      <c r="L59" s="79"/>
      <c r="M59" s="79"/>
      <c r="N59" s="79"/>
      <c r="O59" s="79"/>
      <c r="P59" s="79"/>
      <c r="Q59" s="79"/>
      <c r="R59" s="79"/>
      <c r="S59" s="79"/>
      <c r="T59" s="79"/>
      <c r="U59" s="79"/>
      <c r="V59" s="79"/>
      <c r="W59" s="79"/>
      <c r="X59" s="79"/>
      <c r="Y59" s="79"/>
      <c r="Z59" s="96"/>
      <c r="AA59" s="25"/>
      <c r="AB59" s="25"/>
      <c r="AC59" s="25"/>
      <c r="AD59" s="25"/>
      <c r="AE59" s="25"/>
      <c r="AF59" s="25"/>
      <c r="AG59" s="25"/>
      <c r="AH59" s="25"/>
      <c r="AI59" s="25"/>
      <c r="AJ59" s="25"/>
      <c r="AK59" s="25"/>
      <c r="AL59" s="25"/>
      <c r="AM59" s="25"/>
      <c r="AN59" s="25"/>
      <c r="AO59" s="25"/>
      <c r="AP59" s="25"/>
      <c r="AQ59" s="25"/>
      <c r="AR59" s="25"/>
      <c r="AS59" s="25"/>
      <c r="AT59" s="25"/>
      <c r="AU59" s="25"/>
      <c r="AV59" s="97"/>
    </row>
    <row r="60" spans="1:48" ht="15.75" thickBot="1">
      <c r="A60" s="872"/>
      <c r="B60" s="885"/>
      <c r="C60" s="66" t="s">
        <v>639</v>
      </c>
      <c r="D60" s="82"/>
      <c r="E60" s="82"/>
      <c r="F60" s="82"/>
      <c r="G60" s="82"/>
      <c r="H60" s="82"/>
      <c r="I60" s="82"/>
      <c r="J60" s="82"/>
      <c r="K60" s="82"/>
      <c r="L60" s="82"/>
      <c r="M60" s="82"/>
      <c r="N60" s="82"/>
      <c r="O60" s="82"/>
      <c r="P60" s="82"/>
      <c r="Q60" s="82"/>
      <c r="R60" s="82"/>
      <c r="S60" s="82"/>
      <c r="T60" s="82"/>
      <c r="U60" s="82"/>
      <c r="V60" s="82"/>
      <c r="W60" s="82"/>
      <c r="X60" s="82"/>
      <c r="Y60" s="82"/>
      <c r="Z60" s="96"/>
      <c r="AA60" s="25"/>
      <c r="AB60" s="25"/>
      <c r="AC60" s="25"/>
      <c r="AD60" s="25"/>
      <c r="AE60" s="25"/>
      <c r="AF60" s="25"/>
      <c r="AG60" s="25"/>
      <c r="AH60" s="25"/>
      <c r="AI60" s="25"/>
      <c r="AJ60" s="25"/>
      <c r="AK60" s="25"/>
      <c r="AL60" s="25"/>
      <c r="AM60" s="25"/>
      <c r="AN60" s="25"/>
      <c r="AO60" s="25"/>
      <c r="AP60" s="25"/>
      <c r="AQ60" s="25"/>
      <c r="AR60" s="25"/>
      <c r="AS60" s="25"/>
      <c r="AT60" s="25"/>
      <c r="AU60" s="25"/>
      <c r="AV60" s="97"/>
    </row>
    <row r="61" spans="1:48" ht="75" customHeight="1" thickBot="1">
      <c r="A61" s="872" t="s">
        <v>647</v>
      </c>
      <c r="B61" s="885">
        <f>'2. Samlet budgetoversigt'!E89-(SUM('1. Projektets omkostninger'!D84:Y84))</f>
        <v>0</v>
      </c>
      <c r="C61" s="67" t="s">
        <v>633</v>
      </c>
      <c r="D61" s="79"/>
      <c r="E61" s="79"/>
      <c r="F61" s="79"/>
      <c r="G61" s="79"/>
      <c r="H61" s="79"/>
      <c r="I61" s="79"/>
      <c r="J61" s="79"/>
      <c r="K61" s="79"/>
      <c r="L61" s="79"/>
      <c r="M61" s="79"/>
      <c r="N61" s="79"/>
      <c r="O61" s="79"/>
      <c r="P61" s="79"/>
      <c r="Q61" s="79"/>
      <c r="R61" s="79"/>
      <c r="S61" s="79"/>
      <c r="T61" s="79"/>
      <c r="U61" s="79"/>
      <c r="V61" s="79"/>
      <c r="W61" s="79"/>
      <c r="X61" s="79"/>
      <c r="Y61" s="79"/>
      <c r="Z61" s="96"/>
      <c r="AA61" s="25"/>
      <c r="AB61" s="25"/>
      <c r="AC61" s="25"/>
      <c r="AD61" s="25"/>
      <c r="AE61" s="25"/>
      <c r="AF61" s="25"/>
      <c r="AG61" s="25"/>
      <c r="AH61" s="25"/>
      <c r="AI61" s="25"/>
      <c r="AJ61" s="25"/>
      <c r="AK61" s="25"/>
      <c r="AL61" s="25"/>
      <c r="AM61" s="25"/>
      <c r="AN61" s="25"/>
      <c r="AO61" s="25"/>
      <c r="AP61" s="25"/>
      <c r="AQ61" s="25"/>
      <c r="AR61" s="25"/>
      <c r="AS61" s="25"/>
      <c r="AT61" s="25"/>
      <c r="AU61" s="25"/>
      <c r="AV61" s="97"/>
    </row>
    <row r="62" spans="1:48" ht="15.75" thickBot="1">
      <c r="A62" s="872"/>
      <c r="B62" s="885"/>
      <c r="C62" s="68" t="s">
        <v>639</v>
      </c>
      <c r="D62" s="82"/>
      <c r="E62" s="82"/>
      <c r="F62" s="82"/>
      <c r="G62" s="82"/>
      <c r="H62" s="82"/>
      <c r="I62" s="82"/>
      <c r="J62" s="82"/>
      <c r="K62" s="82"/>
      <c r="L62" s="82"/>
      <c r="M62" s="82"/>
      <c r="N62" s="82"/>
      <c r="O62" s="82"/>
      <c r="P62" s="82"/>
      <c r="Q62" s="82"/>
      <c r="R62" s="82"/>
      <c r="S62" s="82"/>
      <c r="T62" s="82"/>
      <c r="U62" s="82"/>
      <c r="V62" s="82"/>
      <c r="W62" s="82"/>
      <c r="X62" s="82"/>
      <c r="Y62" s="82"/>
      <c r="Z62" s="96"/>
      <c r="AA62" s="25"/>
      <c r="AB62" s="25"/>
      <c r="AC62" s="25"/>
      <c r="AD62" s="25"/>
      <c r="AE62" s="25"/>
      <c r="AF62" s="25"/>
      <c r="AG62" s="25"/>
      <c r="AH62" s="25"/>
      <c r="AI62" s="25"/>
      <c r="AJ62" s="25"/>
      <c r="AK62" s="25"/>
      <c r="AL62" s="25"/>
      <c r="AM62" s="25"/>
      <c r="AN62" s="25"/>
      <c r="AO62" s="25"/>
      <c r="AP62" s="25"/>
      <c r="AQ62" s="25"/>
      <c r="AR62" s="25"/>
      <c r="AS62" s="25"/>
      <c r="AT62" s="25"/>
      <c r="AU62" s="25"/>
      <c r="AV62" s="97"/>
    </row>
    <row r="63" spans="1:48" ht="15.75" thickBot="1">
      <c r="A63" s="770" t="s">
        <v>648</v>
      </c>
      <c r="B63" s="771">
        <f>'2. Samlet budgetoversigt'!E90-(SUM('1. Projektets omkostninger'!D85:Y85))</f>
        <v>0</v>
      </c>
      <c r="C63" s="69" t="s">
        <v>648</v>
      </c>
      <c r="D63" s="83"/>
      <c r="E63" s="83"/>
      <c r="F63" s="83"/>
      <c r="G63" s="83"/>
      <c r="H63" s="83"/>
      <c r="I63" s="83"/>
      <c r="J63" s="83"/>
      <c r="K63" s="83"/>
      <c r="L63" s="83"/>
      <c r="M63" s="83"/>
      <c r="N63" s="83"/>
      <c r="O63" s="83"/>
      <c r="P63" s="83"/>
      <c r="Q63" s="83"/>
      <c r="R63" s="83"/>
      <c r="S63" s="83"/>
      <c r="T63" s="83"/>
      <c r="U63" s="83"/>
      <c r="V63" s="83"/>
      <c r="W63" s="83"/>
      <c r="X63" s="83"/>
      <c r="Y63" s="83"/>
      <c r="Z63" s="96"/>
      <c r="AA63" s="25"/>
      <c r="AB63" s="25"/>
      <c r="AC63" s="25"/>
      <c r="AD63" s="25"/>
      <c r="AE63" s="25"/>
      <c r="AF63" s="25"/>
      <c r="AG63" s="25"/>
      <c r="AH63" s="25"/>
      <c r="AI63" s="25"/>
      <c r="AJ63" s="25"/>
      <c r="AK63" s="25"/>
      <c r="AL63" s="25"/>
      <c r="AM63" s="25"/>
      <c r="AN63" s="25"/>
      <c r="AO63" s="25"/>
      <c r="AP63" s="25"/>
      <c r="AQ63" s="25"/>
      <c r="AR63" s="25"/>
      <c r="AS63" s="25"/>
      <c r="AT63" s="25"/>
      <c r="AU63" s="25"/>
      <c r="AV63" s="97"/>
    </row>
    <row r="64" spans="1:48" ht="75" customHeight="1" thickBot="1">
      <c r="A64" s="872" t="s">
        <v>57</v>
      </c>
      <c r="B64" s="885">
        <f>'2. Samlet budgetoversigt'!E92-(SUM('1. Projektets omkostninger'!D87:Y87))</f>
        <v>0</v>
      </c>
      <c r="C64" s="70" t="s">
        <v>633</v>
      </c>
      <c r="D64" s="79"/>
      <c r="E64" s="79"/>
      <c r="F64" s="79"/>
      <c r="G64" s="79"/>
      <c r="H64" s="79"/>
      <c r="I64" s="79"/>
      <c r="J64" s="79"/>
      <c r="K64" s="79"/>
      <c r="L64" s="79"/>
      <c r="M64" s="79"/>
      <c r="N64" s="79"/>
      <c r="O64" s="79"/>
      <c r="P64" s="79"/>
      <c r="Q64" s="79"/>
      <c r="R64" s="79"/>
      <c r="S64" s="79"/>
      <c r="T64" s="79"/>
      <c r="U64" s="79"/>
      <c r="V64" s="79"/>
      <c r="W64" s="79"/>
      <c r="X64" s="79"/>
      <c r="Y64" s="79"/>
      <c r="Z64" s="96"/>
      <c r="AA64" s="25"/>
      <c r="AB64" s="25"/>
      <c r="AC64" s="25"/>
      <c r="AD64" s="25"/>
      <c r="AE64" s="25"/>
      <c r="AF64" s="25"/>
      <c r="AG64" s="25"/>
      <c r="AH64" s="25"/>
      <c r="AI64" s="25"/>
      <c r="AJ64" s="25"/>
      <c r="AK64" s="25"/>
      <c r="AL64" s="25"/>
      <c r="AM64" s="25"/>
      <c r="AN64" s="25"/>
      <c r="AO64" s="25"/>
      <c r="AP64" s="25"/>
      <c r="AQ64" s="25"/>
      <c r="AR64" s="25"/>
      <c r="AS64" s="25"/>
      <c r="AT64" s="25"/>
      <c r="AU64" s="25"/>
      <c r="AV64" s="97"/>
    </row>
    <row r="65" spans="1:48" ht="15.75" thickBot="1">
      <c r="A65" s="872"/>
      <c r="B65" s="885"/>
      <c r="C65" s="66" t="s">
        <v>639</v>
      </c>
      <c r="D65" s="84"/>
      <c r="E65" s="82"/>
      <c r="F65" s="82"/>
      <c r="G65" s="82"/>
      <c r="H65" s="82"/>
      <c r="I65" s="82"/>
      <c r="J65" s="82"/>
      <c r="K65" s="82"/>
      <c r="L65" s="82"/>
      <c r="M65" s="82"/>
      <c r="N65" s="82"/>
      <c r="O65" s="82"/>
      <c r="P65" s="82"/>
      <c r="Q65" s="82"/>
      <c r="R65" s="82"/>
      <c r="S65" s="82"/>
      <c r="T65" s="82"/>
      <c r="U65" s="82"/>
      <c r="V65" s="82"/>
      <c r="W65" s="82"/>
      <c r="X65" s="82"/>
      <c r="Y65" s="82"/>
      <c r="Z65" s="98"/>
      <c r="AA65" s="99"/>
      <c r="AB65" s="99"/>
      <c r="AC65" s="99"/>
      <c r="AD65" s="99"/>
      <c r="AE65" s="99"/>
      <c r="AF65" s="99"/>
      <c r="AG65" s="99"/>
      <c r="AH65" s="99"/>
      <c r="AI65" s="99"/>
      <c r="AJ65" s="99"/>
      <c r="AK65" s="99"/>
      <c r="AL65" s="99"/>
      <c r="AM65" s="99"/>
      <c r="AN65" s="99"/>
      <c r="AO65" s="99"/>
      <c r="AP65" s="99"/>
      <c r="AQ65" s="99"/>
      <c r="AR65" s="99"/>
      <c r="AS65" s="99"/>
      <c r="AT65" s="99"/>
      <c r="AU65" s="99"/>
      <c r="AV65" s="100"/>
    </row>
    <row r="70" spans="1:48" ht="15">
      <c r="A70" s="8" t="s">
        <v>560</v>
      </c>
      <c r="B70" s="72" t="str">
        <f>IF('2. Samlet budgetoversigt'!B111="","",'2. Samlet budgetoversigt'!B111)</f>
        <v/>
      </c>
      <c r="C70" s="8" t="s">
        <v>651</v>
      </c>
    </row>
    <row r="72" spans="1:48" ht="15.75" thickBot="1">
      <c r="B72" s="8" t="s">
        <v>609</v>
      </c>
      <c r="C72" s="74" t="s">
        <v>130</v>
      </c>
      <c r="D72" s="77" t="s">
        <v>610</v>
      </c>
      <c r="E72" s="77" t="s">
        <v>611</v>
      </c>
      <c r="F72" s="77" t="s">
        <v>612</v>
      </c>
      <c r="G72" s="77" t="s">
        <v>613</v>
      </c>
      <c r="H72" s="77" t="s">
        <v>614</v>
      </c>
      <c r="I72" s="77" t="s">
        <v>615</v>
      </c>
      <c r="J72" s="77" t="s">
        <v>616</v>
      </c>
      <c r="K72" s="77" t="s">
        <v>617</v>
      </c>
      <c r="L72" s="77" t="s">
        <v>618</v>
      </c>
      <c r="M72" s="77" t="s">
        <v>619</v>
      </c>
      <c r="N72" s="77" t="s">
        <v>620</v>
      </c>
      <c r="O72" s="77" t="s">
        <v>621</v>
      </c>
      <c r="P72" s="77" t="s">
        <v>622</v>
      </c>
      <c r="Q72" s="77" t="s">
        <v>623</v>
      </c>
      <c r="R72" s="77" t="s">
        <v>624</v>
      </c>
      <c r="S72" s="77" t="s">
        <v>625</v>
      </c>
      <c r="T72" s="77" t="s">
        <v>626</v>
      </c>
      <c r="U72" s="77" t="s">
        <v>627</v>
      </c>
      <c r="V72" s="77" t="s">
        <v>628</v>
      </c>
      <c r="W72" s="77" t="s">
        <v>629</v>
      </c>
      <c r="X72" s="77" t="s">
        <v>630</v>
      </c>
      <c r="Y72" s="77" t="s">
        <v>631</v>
      </c>
      <c r="Z72" s="92" t="s">
        <v>44</v>
      </c>
      <c r="AA72" s="25"/>
      <c r="AB72" s="25"/>
      <c r="AC72" s="25"/>
      <c r="AD72" s="25"/>
      <c r="AE72" s="25"/>
      <c r="AF72" s="25"/>
      <c r="AG72" s="25"/>
      <c r="AH72" s="25"/>
      <c r="AI72" s="25"/>
      <c r="AJ72" s="25"/>
      <c r="AK72" s="25"/>
      <c r="AL72" s="25"/>
      <c r="AM72" s="25"/>
      <c r="AN72" s="25"/>
      <c r="AO72" s="25"/>
      <c r="AP72" s="25"/>
      <c r="AQ72" s="25"/>
      <c r="AR72" s="25"/>
      <c r="AS72" s="25"/>
      <c r="AT72" s="25"/>
      <c r="AU72" s="25"/>
      <c r="AV72" s="25"/>
    </row>
    <row r="73" spans="1:48" ht="75" customHeight="1">
      <c r="A73" s="867" t="s">
        <v>552</v>
      </c>
      <c r="B73" s="887" t="s">
        <v>632</v>
      </c>
      <c r="C73" s="76" t="s">
        <v>633</v>
      </c>
      <c r="D73" s="79"/>
      <c r="E73" s="79"/>
      <c r="F73" s="79"/>
      <c r="G73" s="79"/>
      <c r="H73" s="79"/>
      <c r="I73" s="79"/>
      <c r="J73" s="79"/>
      <c r="K73" s="79"/>
      <c r="L73" s="79"/>
      <c r="M73" s="79"/>
      <c r="N73" s="79"/>
      <c r="O73" s="79"/>
      <c r="P73" s="79"/>
      <c r="Q73" s="79"/>
      <c r="R73" s="79"/>
      <c r="S73" s="79"/>
      <c r="T73" s="79"/>
      <c r="U73" s="79"/>
      <c r="V73" s="79"/>
      <c r="W73" s="79"/>
      <c r="X73" s="79"/>
      <c r="Y73" s="79"/>
      <c r="Z73" s="93"/>
      <c r="AA73" s="94"/>
      <c r="AB73" s="94"/>
      <c r="AC73" s="94"/>
      <c r="AD73" s="94"/>
      <c r="AE73" s="94"/>
      <c r="AF73" s="94"/>
      <c r="AG73" s="94"/>
      <c r="AH73" s="94"/>
      <c r="AI73" s="94"/>
      <c r="AJ73" s="94"/>
      <c r="AK73" s="94"/>
      <c r="AL73" s="94"/>
      <c r="AM73" s="94"/>
      <c r="AN73" s="94"/>
      <c r="AO73" s="94"/>
      <c r="AP73" s="94"/>
      <c r="AQ73" s="94"/>
      <c r="AR73" s="94"/>
      <c r="AS73" s="94"/>
      <c r="AT73" s="94"/>
      <c r="AU73" s="94"/>
      <c r="AV73" s="95"/>
    </row>
    <row r="74" spans="1:48" ht="15">
      <c r="A74" s="868"/>
      <c r="B74" s="888"/>
      <c r="C74" s="65" t="s">
        <v>637</v>
      </c>
      <c r="D74" s="80"/>
      <c r="E74" s="80"/>
      <c r="F74" s="80"/>
      <c r="G74" s="80"/>
      <c r="H74" s="80"/>
      <c r="I74" s="80"/>
      <c r="J74" s="80"/>
      <c r="K74" s="80"/>
      <c r="L74" s="80"/>
      <c r="M74" s="80"/>
      <c r="N74" s="80"/>
      <c r="O74" s="80"/>
      <c r="P74" s="80"/>
      <c r="Q74" s="80"/>
      <c r="R74" s="80"/>
      <c r="S74" s="80"/>
      <c r="T74" s="80"/>
      <c r="U74" s="80"/>
      <c r="V74" s="80"/>
      <c r="W74" s="80"/>
      <c r="X74" s="80"/>
      <c r="Y74" s="80"/>
      <c r="Z74" s="96"/>
      <c r="AA74" s="25"/>
      <c r="AB74" s="25"/>
      <c r="AC74" s="25"/>
      <c r="AD74" s="25"/>
      <c r="AE74" s="25"/>
      <c r="AF74" s="25"/>
      <c r="AG74" s="25"/>
      <c r="AH74" s="25"/>
      <c r="AI74" s="25"/>
      <c r="AJ74" s="25"/>
      <c r="AK74" s="25"/>
      <c r="AL74" s="25"/>
      <c r="AM74" s="25"/>
      <c r="AN74" s="25"/>
      <c r="AO74" s="25"/>
      <c r="AP74" s="25"/>
      <c r="AQ74" s="25"/>
      <c r="AR74" s="25"/>
      <c r="AS74" s="25"/>
      <c r="AT74" s="25"/>
      <c r="AU74" s="25"/>
      <c r="AV74" s="97"/>
    </row>
    <row r="75" spans="1:48" ht="15.75" thickBot="1">
      <c r="A75" s="868"/>
      <c r="B75" s="889"/>
      <c r="C75" s="65" t="s">
        <v>551</v>
      </c>
      <c r="D75" s="80"/>
      <c r="E75" s="80"/>
      <c r="F75" s="80"/>
      <c r="G75" s="80"/>
      <c r="H75" s="80"/>
      <c r="I75" s="80"/>
      <c r="J75" s="80"/>
      <c r="K75" s="80"/>
      <c r="L75" s="80"/>
      <c r="M75" s="80"/>
      <c r="N75" s="80"/>
      <c r="O75" s="80"/>
      <c r="P75" s="80"/>
      <c r="Q75" s="80"/>
      <c r="R75" s="80"/>
      <c r="S75" s="80"/>
      <c r="T75" s="80"/>
      <c r="U75" s="80"/>
      <c r="V75" s="80"/>
      <c r="W75" s="80"/>
      <c r="X75" s="80"/>
      <c r="Y75" s="80"/>
      <c r="Z75" s="96"/>
      <c r="AA75" s="25"/>
      <c r="AB75" s="25"/>
      <c r="AC75" s="25"/>
      <c r="AD75" s="25"/>
      <c r="AE75" s="25"/>
      <c r="AF75" s="25"/>
      <c r="AG75" s="25"/>
      <c r="AH75" s="25"/>
      <c r="AI75" s="25"/>
      <c r="AJ75" s="25"/>
      <c r="AK75" s="25"/>
      <c r="AL75" s="25"/>
      <c r="AM75" s="25"/>
      <c r="AN75" s="25"/>
      <c r="AO75" s="25"/>
      <c r="AP75" s="25"/>
      <c r="AQ75" s="25"/>
      <c r="AR75" s="25"/>
      <c r="AS75" s="25"/>
      <c r="AT75" s="25"/>
      <c r="AU75" s="25"/>
      <c r="AV75" s="97"/>
    </row>
    <row r="76" spans="1:48" ht="15.75" thickBot="1">
      <c r="A76" s="869"/>
      <c r="B76" s="108">
        <f>'2. Samlet budgetoversigt'!E116-(SUM('1. Projektets omkostninger'!D98:Y98))</f>
        <v>0</v>
      </c>
      <c r="C76" s="66" t="s">
        <v>639</v>
      </c>
      <c r="D76" s="73" t="str">
        <f>IF(D74*D75=0,"",(D74*D75))</f>
        <v/>
      </c>
      <c r="E76" s="73" t="str">
        <f t="shared" ref="E76:AV76" si="6">IF(E74*E75=0,"",(E74*E75))</f>
        <v/>
      </c>
      <c r="F76" s="73" t="str">
        <f t="shared" si="6"/>
        <v/>
      </c>
      <c r="G76" s="73" t="str">
        <f t="shared" si="6"/>
        <v/>
      </c>
      <c r="H76" s="73" t="str">
        <f t="shared" si="6"/>
        <v/>
      </c>
      <c r="I76" s="73" t="str">
        <f t="shared" si="6"/>
        <v/>
      </c>
      <c r="J76" s="73" t="str">
        <f t="shared" si="6"/>
        <v/>
      </c>
      <c r="K76" s="73" t="str">
        <f t="shared" si="6"/>
        <v/>
      </c>
      <c r="L76" s="73" t="str">
        <f t="shared" si="6"/>
        <v/>
      </c>
      <c r="M76" s="73" t="str">
        <f t="shared" si="6"/>
        <v/>
      </c>
      <c r="N76" s="73" t="str">
        <f t="shared" si="6"/>
        <v/>
      </c>
      <c r="O76" s="73" t="str">
        <f t="shared" si="6"/>
        <v/>
      </c>
      <c r="P76" s="73" t="str">
        <f t="shared" si="6"/>
        <v/>
      </c>
      <c r="Q76" s="73" t="str">
        <f t="shared" si="6"/>
        <v/>
      </c>
      <c r="R76" s="73" t="str">
        <f t="shared" si="6"/>
        <v/>
      </c>
      <c r="S76" s="73" t="str">
        <f t="shared" si="6"/>
        <v/>
      </c>
      <c r="T76" s="73" t="str">
        <f t="shared" si="6"/>
        <v/>
      </c>
      <c r="U76" s="73" t="str">
        <f t="shared" si="6"/>
        <v/>
      </c>
      <c r="V76" s="73" t="str">
        <f t="shared" si="6"/>
        <v/>
      </c>
      <c r="W76" s="73" t="str">
        <f t="shared" si="6"/>
        <v/>
      </c>
      <c r="X76" s="73" t="str">
        <f t="shared" si="6"/>
        <v/>
      </c>
      <c r="Y76" s="73" t="str">
        <f t="shared" si="6"/>
        <v/>
      </c>
      <c r="Z76" s="101" t="str">
        <f t="shared" si="6"/>
        <v/>
      </c>
      <c r="AA76" s="102" t="str">
        <f t="shared" si="6"/>
        <v/>
      </c>
      <c r="AB76" s="102" t="str">
        <f t="shared" si="6"/>
        <v/>
      </c>
      <c r="AC76" s="102" t="str">
        <f t="shared" si="6"/>
        <v/>
      </c>
      <c r="AD76" s="102" t="str">
        <f t="shared" si="6"/>
        <v/>
      </c>
      <c r="AE76" s="102" t="str">
        <f t="shared" si="6"/>
        <v/>
      </c>
      <c r="AF76" s="102" t="str">
        <f t="shared" si="6"/>
        <v/>
      </c>
      <c r="AG76" s="102" t="str">
        <f t="shared" si="6"/>
        <v/>
      </c>
      <c r="AH76" s="102" t="str">
        <f t="shared" si="6"/>
        <v/>
      </c>
      <c r="AI76" s="102" t="str">
        <f t="shared" si="6"/>
        <v/>
      </c>
      <c r="AJ76" s="102" t="str">
        <f t="shared" si="6"/>
        <v/>
      </c>
      <c r="AK76" s="102" t="str">
        <f t="shared" si="6"/>
        <v/>
      </c>
      <c r="AL76" s="102" t="str">
        <f t="shared" si="6"/>
        <v/>
      </c>
      <c r="AM76" s="102" t="str">
        <f t="shared" si="6"/>
        <v/>
      </c>
      <c r="AN76" s="102" t="str">
        <f t="shared" si="6"/>
        <v/>
      </c>
      <c r="AO76" s="102" t="str">
        <f t="shared" si="6"/>
        <v/>
      </c>
      <c r="AP76" s="102" t="str">
        <f t="shared" si="6"/>
        <v/>
      </c>
      <c r="AQ76" s="102" t="str">
        <f t="shared" si="6"/>
        <v/>
      </c>
      <c r="AR76" s="102" t="str">
        <f t="shared" si="6"/>
        <v/>
      </c>
      <c r="AS76" s="102" t="str">
        <f t="shared" si="6"/>
        <v/>
      </c>
      <c r="AT76" s="102" t="str">
        <f t="shared" si="6"/>
        <v/>
      </c>
      <c r="AU76" s="102" t="str">
        <f t="shared" si="6"/>
        <v/>
      </c>
      <c r="AV76" s="103" t="str">
        <f t="shared" si="6"/>
        <v/>
      </c>
    </row>
    <row r="77" spans="1:48" ht="75" customHeight="1">
      <c r="A77" s="868" t="s">
        <v>553</v>
      </c>
      <c r="B77" s="886">
        <f>'2. Samlet budgetoversigt'!E117-(SUM('1. Projektets omkostninger'!D102:Y102))</f>
        <v>0</v>
      </c>
      <c r="C77" s="70" t="s">
        <v>633</v>
      </c>
      <c r="D77" s="81"/>
      <c r="E77" s="81"/>
      <c r="F77" s="81"/>
      <c r="G77" s="81"/>
      <c r="H77" s="81"/>
      <c r="I77" s="81"/>
      <c r="J77" s="81"/>
      <c r="K77" s="81"/>
      <c r="L77" s="81"/>
      <c r="M77" s="81"/>
      <c r="N77" s="81"/>
      <c r="O77" s="81"/>
      <c r="P77" s="81"/>
      <c r="Q77" s="81"/>
      <c r="R77" s="81"/>
      <c r="S77" s="81"/>
      <c r="T77" s="81"/>
      <c r="U77" s="81"/>
      <c r="V77" s="81"/>
      <c r="W77" s="81"/>
      <c r="X77" s="81"/>
      <c r="Y77" s="81"/>
      <c r="Z77" s="96"/>
      <c r="AA77" s="25"/>
      <c r="AB77" s="25"/>
      <c r="AC77" s="25"/>
      <c r="AD77" s="25"/>
      <c r="AE77" s="25"/>
      <c r="AF77" s="25"/>
      <c r="AG77" s="25"/>
      <c r="AH77" s="25"/>
      <c r="AI77" s="25"/>
      <c r="AJ77" s="25"/>
      <c r="AK77" s="25"/>
      <c r="AL77" s="25"/>
      <c r="AM77" s="25"/>
      <c r="AN77" s="25"/>
      <c r="AO77" s="25"/>
      <c r="AP77" s="25"/>
      <c r="AQ77" s="25"/>
      <c r="AR77" s="25"/>
      <c r="AS77" s="25"/>
      <c r="AT77" s="25"/>
      <c r="AU77" s="25"/>
      <c r="AV77" s="97"/>
    </row>
    <row r="78" spans="1:48" ht="15">
      <c r="A78" s="868"/>
      <c r="B78" s="886"/>
      <c r="C78" s="65" t="s">
        <v>637</v>
      </c>
      <c r="D78" s="80"/>
      <c r="E78" s="80"/>
      <c r="F78" s="80"/>
      <c r="G78" s="80"/>
      <c r="H78" s="80"/>
      <c r="I78" s="80"/>
      <c r="J78" s="80"/>
      <c r="K78" s="80"/>
      <c r="L78" s="80"/>
      <c r="M78" s="80"/>
      <c r="N78" s="80"/>
      <c r="O78" s="80"/>
      <c r="P78" s="80"/>
      <c r="Q78" s="80"/>
      <c r="R78" s="80"/>
      <c r="S78" s="80"/>
      <c r="T78" s="80"/>
      <c r="U78" s="80"/>
      <c r="V78" s="80"/>
      <c r="W78" s="80"/>
      <c r="X78" s="80"/>
      <c r="Y78" s="80"/>
      <c r="Z78" s="96"/>
      <c r="AA78" s="25"/>
      <c r="AB78" s="25"/>
      <c r="AC78" s="25"/>
      <c r="AD78" s="25"/>
      <c r="AE78" s="25"/>
      <c r="AF78" s="25"/>
      <c r="AG78" s="25"/>
      <c r="AH78" s="25"/>
      <c r="AI78" s="25"/>
      <c r="AJ78" s="25"/>
      <c r="AK78" s="25"/>
      <c r="AL78" s="25"/>
      <c r="AM78" s="25"/>
      <c r="AN78" s="25"/>
      <c r="AO78" s="25"/>
      <c r="AP78" s="25"/>
      <c r="AQ78" s="25"/>
      <c r="AR78" s="25"/>
      <c r="AS78" s="25"/>
      <c r="AT78" s="25"/>
      <c r="AU78" s="25"/>
      <c r="AV78" s="97"/>
    </row>
    <row r="79" spans="1:48" ht="15">
      <c r="A79" s="868"/>
      <c r="B79" s="886"/>
      <c r="C79" s="65" t="s">
        <v>551</v>
      </c>
      <c r="D79" s="80"/>
      <c r="E79" s="80"/>
      <c r="F79" s="80"/>
      <c r="G79" s="80"/>
      <c r="H79" s="80"/>
      <c r="I79" s="80"/>
      <c r="J79" s="80"/>
      <c r="K79" s="80"/>
      <c r="L79" s="80"/>
      <c r="M79" s="80"/>
      <c r="N79" s="80"/>
      <c r="O79" s="80"/>
      <c r="P79" s="80"/>
      <c r="Q79" s="80"/>
      <c r="R79" s="80"/>
      <c r="S79" s="80"/>
      <c r="T79" s="80"/>
      <c r="U79" s="80"/>
      <c r="V79" s="80"/>
      <c r="W79" s="80"/>
      <c r="X79" s="80"/>
      <c r="Y79" s="80"/>
      <c r="Z79" s="96"/>
      <c r="AA79" s="25"/>
      <c r="AB79" s="25"/>
      <c r="AC79" s="25"/>
      <c r="AD79" s="25"/>
      <c r="AE79" s="25"/>
      <c r="AF79" s="25"/>
      <c r="AG79" s="25"/>
      <c r="AH79" s="25"/>
      <c r="AI79" s="25"/>
      <c r="AJ79" s="25"/>
      <c r="AK79" s="25"/>
      <c r="AL79" s="25"/>
      <c r="AM79" s="25"/>
      <c r="AN79" s="25"/>
      <c r="AO79" s="25"/>
      <c r="AP79" s="25"/>
      <c r="AQ79" s="25"/>
      <c r="AR79" s="25"/>
      <c r="AS79" s="25"/>
      <c r="AT79" s="25"/>
      <c r="AU79" s="25"/>
      <c r="AV79" s="97"/>
    </row>
    <row r="80" spans="1:48" ht="15.75" thickBot="1">
      <c r="A80" s="868"/>
      <c r="B80" s="886"/>
      <c r="C80" s="68" t="s">
        <v>639</v>
      </c>
      <c r="D80" s="75" t="str">
        <f>IF(D78*D79=0,"",(D78*D79))</f>
        <v/>
      </c>
      <c r="E80" s="75" t="str">
        <f t="shared" ref="E80:AV80" si="7">IF(E78*E79=0,"",(E78*E79))</f>
        <v/>
      </c>
      <c r="F80" s="75" t="str">
        <f t="shared" si="7"/>
        <v/>
      </c>
      <c r="G80" s="75" t="str">
        <f t="shared" si="7"/>
        <v/>
      </c>
      <c r="H80" s="75" t="str">
        <f t="shared" si="7"/>
        <v/>
      </c>
      <c r="I80" s="75" t="str">
        <f t="shared" si="7"/>
        <v/>
      </c>
      <c r="J80" s="75" t="str">
        <f t="shared" si="7"/>
        <v/>
      </c>
      <c r="K80" s="75" t="str">
        <f t="shared" si="7"/>
        <v/>
      </c>
      <c r="L80" s="75" t="str">
        <f t="shared" si="7"/>
        <v/>
      </c>
      <c r="M80" s="75" t="str">
        <f t="shared" si="7"/>
        <v/>
      </c>
      <c r="N80" s="75" t="str">
        <f t="shared" si="7"/>
        <v/>
      </c>
      <c r="O80" s="75" t="str">
        <f t="shared" si="7"/>
        <v/>
      </c>
      <c r="P80" s="75" t="str">
        <f t="shared" si="7"/>
        <v/>
      </c>
      <c r="Q80" s="75" t="str">
        <f t="shared" si="7"/>
        <v/>
      </c>
      <c r="R80" s="75" t="str">
        <f t="shared" si="7"/>
        <v/>
      </c>
      <c r="S80" s="75" t="str">
        <f t="shared" si="7"/>
        <v/>
      </c>
      <c r="T80" s="75" t="str">
        <f t="shared" si="7"/>
        <v/>
      </c>
      <c r="U80" s="75" t="str">
        <f t="shared" si="7"/>
        <v/>
      </c>
      <c r="V80" s="75" t="str">
        <f t="shared" si="7"/>
        <v/>
      </c>
      <c r="W80" s="75" t="str">
        <f t="shared" si="7"/>
        <v/>
      </c>
      <c r="X80" s="75" t="str">
        <f t="shared" si="7"/>
        <v/>
      </c>
      <c r="Y80" s="75" t="str">
        <f t="shared" si="7"/>
        <v/>
      </c>
      <c r="Z80" s="101" t="str">
        <f t="shared" si="7"/>
        <v/>
      </c>
      <c r="AA80" s="102" t="str">
        <f t="shared" si="7"/>
        <v/>
      </c>
      <c r="AB80" s="102" t="str">
        <f t="shared" si="7"/>
        <v/>
      </c>
      <c r="AC80" s="102" t="str">
        <f t="shared" si="7"/>
        <v/>
      </c>
      <c r="AD80" s="102" t="str">
        <f t="shared" si="7"/>
        <v/>
      </c>
      <c r="AE80" s="102" t="str">
        <f t="shared" si="7"/>
        <v/>
      </c>
      <c r="AF80" s="102" t="str">
        <f t="shared" si="7"/>
        <v/>
      </c>
      <c r="AG80" s="102" t="str">
        <f t="shared" si="7"/>
        <v/>
      </c>
      <c r="AH80" s="102" t="str">
        <f t="shared" si="7"/>
        <v/>
      </c>
      <c r="AI80" s="102" t="str">
        <f t="shared" si="7"/>
        <v/>
      </c>
      <c r="AJ80" s="102" t="str">
        <f t="shared" si="7"/>
        <v/>
      </c>
      <c r="AK80" s="102" t="str">
        <f t="shared" si="7"/>
        <v/>
      </c>
      <c r="AL80" s="102" t="str">
        <f t="shared" si="7"/>
        <v/>
      </c>
      <c r="AM80" s="102" t="str">
        <f t="shared" si="7"/>
        <v/>
      </c>
      <c r="AN80" s="102" t="str">
        <f t="shared" si="7"/>
        <v/>
      </c>
      <c r="AO80" s="102" t="str">
        <f t="shared" si="7"/>
        <v/>
      </c>
      <c r="AP80" s="102" t="str">
        <f t="shared" si="7"/>
        <v/>
      </c>
      <c r="AQ80" s="102" t="str">
        <f t="shared" si="7"/>
        <v/>
      </c>
      <c r="AR80" s="102" t="str">
        <f t="shared" si="7"/>
        <v/>
      </c>
      <c r="AS80" s="102" t="str">
        <f t="shared" si="7"/>
        <v/>
      </c>
      <c r="AT80" s="102" t="str">
        <f t="shared" si="7"/>
        <v/>
      </c>
      <c r="AU80" s="102" t="str">
        <f t="shared" si="7"/>
        <v/>
      </c>
      <c r="AV80" s="103" t="str">
        <f t="shared" si="7"/>
        <v/>
      </c>
    </row>
    <row r="81" spans="1:48" ht="75" customHeight="1" thickBot="1">
      <c r="A81" s="872" t="s">
        <v>554</v>
      </c>
      <c r="B81" s="885">
        <f>'2. Samlet budgetoversigt'!E118-(SUM('1. Projektets omkostninger'!D104:Y104))</f>
        <v>0</v>
      </c>
      <c r="C81" s="67" t="s">
        <v>633</v>
      </c>
      <c r="D81" s="79"/>
      <c r="E81" s="79"/>
      <c r="F81" s="79"/>
      <c r="G81" s="79"/>
      <c r="H81" s="79"/>
      <c r="I81" s="79"/>
      <c r="J81" s="79"/>
      <c r="K81" s="79"/>
      <c r="L81" s="79"/>
      <c r="M81" s="79"/>
      <c r="N81" s="79"/>
      <c r="O81" s="79"/>
      <c r="P81" s="79"/>
      <c r="Q81" s="79"/>
      <c r="R81" s="79"/>
      <c r="S81" s="79"/>
      <c r="T81" s="79"/>
      <c r="U81" s="79"/>
      <c r="V81" s="79"/>
      <c r="W81" s="79"/>
      <c r="X81" s="79"/>
      <c r="Y81" s="79"/>
      <c r="Z81" s="96"/>
      <c r="AA81" s="25"/>
      <c r="AB81" s="25"/>
      <c r="AC81" s="25"/>
      <c r="AD81" s="25"/>
      <c r="AE81" s="25"/>
      <c r="AF81" s="25"/>
      <c r="AG81" s="25"/>
      <c r="AH81" s="25"/>
      <c r="AI81" s="25"/>
      <c r="AJ81" s="25"/>
      <c r="AK81" s="25"/>
      <c r="AL81" s="25"/>
      <c r="AM81" s="25"/>
      <c r="AN81" s="25"/>
      <c r="AO81" s="25"/>
      <c r="AP81" s="25"/>
      <c r="AQ81" s="25"/>
      <c r="AR81" s="25"/>
      <c r="AS81" s="25"/>
      <c r="AT81" s="25"/>
      <c r="AU81" s="25"/>
      <c r="AV81" s="97"/>
    </row>
    <row r="82" spans="1:48" ht="15.75" thickBot="1">
      <c r="A82" s="872"/>
      <c r="B82" s="885"/>
      <c r="C82" s="66" t="s">
        <v>639</v>
      </c>
      <c r="D82" s="82"/>
      <c r="E82" s="82"/>
      <c r="F82" s="82"/>
      <c r="G82" s="82"/>
      <c r="H82" s="82"/>
      <c r="I82" s="82"/>
      <c r="J82" s="82"/>
      <c r="K82" s="82"/>
      <c r="L82" s="82"/>
      <c r="M82" s="82"/>
      <c r="N82" s="82"/>
      <c r="O82" s="82"/>
      <c r="P82" s="82"/>
      <c r="Q82" s="82"/>
      <c r="R82" s="82"/>
      <c r="S82" s="82"/>
      <c r="T82" s="82"/>
      <c r="U82" s="82"/>
      <c r="V82" s="82"/>
      <c r="W82" s="82"/>
      <c r="X82" s="82"/>
      <c r="Y82" s="82"/>
      <c r="Z82" s="96"/>
      <c r="AA82" s="25"/>
      <c r="AB82" s="25"/>
      <c r="AC82" s="25"/>
      <c r="AD82" s="25"/>
      <c r="AE82" s="25"/>
      <c r="AF82" s="25"/>
      <c r="AG82" s="25"/>
      <c r="AH82" s="25"/>
      <c r="AI82" s="25"/>
      <c r="AJ82" s="25"/>
      <c r="AK82" s="25"/>
      <c r="AL82" s="25"/>
      <c r="AM82" s="25"/>
      <c r="AN82" s="25"/>
      <c r="AO82" s="25"/>
      <c r="AP82" s="25"/>
      <c r="AQ82" s="25"/>
      <c r="AR82" s="25"/>
      <c r="AS82" s="25"/>
      <c r="AT82" s="25"/>
      <c r="AU82" s="25"/>
      <c r="AV82" s="97"/>
    </row>
    <row r="83" spans="1:48" ht="75" customHeight="1" thickBot="1">
      <c r="A83" s="872" t="s">
        <v>647</v>
      </c>
      <c r="B83" s="885">
        <f>'2. Samlet budgetoversigt'!E119-(SUM('1. Projektets omkostninger'!D106:Y106))</f>
        <v>0</v>
      </c>
      <c r="C83" s="67" t="s">
        <v>633</v>
      </c>
      <c r="D83" s="79"/>
      <c r="E83" s="79"/>
      <c r="F83" s="79"/>
      <c r="G83" s="79"/>
      <c r="H83" s="79"/>
      <c r="I83" s="79"/>
      <c r="J83" s="79"/>
      <c r="K83" s="79"/>
      <c r="L83" s="79"/>
      <c r="M83" s="79"/>
      <c r="N83" s="79"/>
      <c r="O83" s="79"/>
      <c r="P83" s="79"/>
      <c r="Q83" s="79"/>
      <c r="R83" s="79"/>
      <c r="S83" s="79"/>
      <c r="T83" s="79"/>
      <c r="U83" s="79"/>
      <c r="V83" s="79"/>
      <c r="W83" s="79"/>
      <c r="X83" s="79"/>
      <c r="Y83" s="79"/>
      <c r="Z83" s="96"/>
      <c r="AA83" s="25"/>
      <c r="AB83" s="25"/>
      <c r="AC83" s="25"/>
      <c r="AD83" s="25"/>
      <c r="AE83" s="25"/>
      <c r="AF83" s="25"/>
      <c r="AG83" s="25"/>
      <c r="AH83" s="25"/>
      <c r="AI83" s="25"/>
      <c r="AJ83" s="25"/>
      <c r="AK83" s="25"/>
      <c r="AL83" s="25"/>
      <c r="AM83" s="25"/>
      <c r="AN83" s="25"/>
      <c r="AO83" s="25"/>
      <c r="AP83" s="25"/>
      <c r="AQ83" s="25"/>
      <c r="AR83" s="25"/>
      <c r="AS83" s="25"/>
      <c r="AT83" s="25"/>
      <c r="AU83" s="25"/>
      <c r="AV83" s="97"/>
    </row>
    <row r="84" spans="1:48" ht="15.75" thickBot="1">
      <c r="A84" s="872"/>
      <c r="B84" s="885"/>
      <c r="C84" s="68" t="s">
        <v>639</v>
      </c>
      <c r="D84" s="82"/>
      <c r="E84" s="82"/>
      <c r="F84" s="82"/>
      <c r="G84" s="82"/>
      <c r="H84" s="82"/>
      <c r="I84" s="82"/>
      <c r="J84" s="82"/>
      <c r="K84" s="82"/>
      <c r="L84" s="82"/>
      <c r="M84" s="82"/>
      <c r="N84" s="82"/>
      <c r="O84" s="82"/>
      <c r="P84" s="82"/>
      <c r="Q84" s="82"/>
      <c r="R84" s="82"/>
      <c r="S84" s="82"/>
      <c r="T84" s="82"/>
      <c r="U84" s="82"/>
      <c r="V84" s="82"/>
      <c r="W84" s="82"/>
      <c r="X84" s="82"/>
      <c r="Y84" s="82"/>
      <c r="Z84" s="96"/>
      <c r="AA84" s="25"/>
      <c r="AB84" s="25"/>
      <c r="AC84" s="25"/>
      <c r="AD84" s="25"/>
      <c r="AE84" s="25"/>
      <c r="AF84" s="25"/>
      <c r="AG84" s="25"/>
      <c r="AH84" s="25"/>
      <c r="AI84" s="25"/>
      <c r="AJ84" s="25"/>
      <c r="AK84" s="25"/>
      <c r="AL84" s="25"/>
      <c r="AM84" s="25"/>
      <c r="AN84" s="25"/>
      <c r="AO84" s="25"/>
      <c r="AP84" s="25"/>
      <c r="AQ84" s="25"/>
      <c r="AR84" s="25"/>
      <c r="AS84" s="25"/>
      <c r="AT84" s="25"/>
      <c r="AU84" s="25"/>
      <c r="AV84" s="97"/>
    </row>
    <row r="85" spans="1:48" ht="15.75" thickBot="1">
      <c r="A85" s="770" t="s">
        <v>648</v>
      </c>
      <c r="B85" s="771">
        <f>'2. Samlet budgetoversigt'!E120-(SUM('1. Projektets omkostninger'!D107:Y107))</f>
        <v>0</v>
      </c>
      <c r="C85" s="69" t="s">
        <v>648</v>
      </c>
      <c r="D85" s="83"/>
      <c r="E85" s="83"/>
      <c r="F85" s="83"/>
      <c r="G85" s="83"/>
      <c r="H85" s="83"/>
      <c r="I85" s="83"/>
      <c r="J85" s="83"/>
      <c r="K85" s="83"/>
      <c r="L85" s="83"/>
      <c r="M85" s="83"/>
      <c r="N85" s="83"/>
      <c r="O85" s="83"/>
      <c r="P85" s="83"/>
      <c r="Q85" s="83"/>
      <c r="R85" s="83"/>
      <c r="S85" s="83"/>
      <c r="T85" s="83"/>
      <c r="U85" s="83"/>
      <c r="V85" s="83"/>
      <c r="W85" s="83"/>
      <c r="X85" s="83"/>
      <c r="Y85" s="83"/>
      <c r="Z85" s="96"/>
      <c r="AA85" s="25"/>
      <c r="AB85" s="25"/>
      <c r="AC85" s="25"/>
      <c r="AD85" s="25"/>
      <c r="AE85" s="25"/>
      <c r="AF85" s="25"/>
      <c r="AG85" s="25"/>
      <c r="AH85" s="25"/>
      <c r="AI85" s="25"/>
      <c r="AJ85" s="25"/>
      <c r="AK85" s="25"/>
      <c r="AL85" s="25"/>
      <c r="AM85" s="25"/>
      <c r="AN85" s="25"/>
      <c r="AO85" s="25"/>
      <c r="AP85" s="25"/>
      <c r="AQ85" s="25"/>
      <c r="AR85" s="25"/>
      <c r="AS85" s="25"/>
      <c r="AT85" s="25"/>
      <c r="AU85" s="25"/>
      <c r="AV85" s="97"/>
    </row>
    <row r="86" spans="1:48" ht="75" customHeight="1" thickBot="1">
      <c r="A86" s="872" t="s">
        <v>57</v>
      </c>
      <c r="B86" s="885">
        <f>'2. Samlet budgetoversigt'!E122-(SUM('1. Projektets omkostninger'!D109:Y109))</f>
        <v>0</v>
      </c>
      <c r="C86" s="70" t="s">
        <v>633</v>
      </c>
      <c r="D86" s="79"/>
      <c r="E86" s="79"/>
      <c r="F86" s="79"/>
      <c r="G86" s="79"/>
      <c r="H86" s="79"/>
      <c r="I86" s="79"/>
      <c r="J86" s="79"/>
      <c r="K86" s="79"/>
      <c r="L86" s="79"/>
      <c r="M86" s="79"/>
      <c r="N86" s="79"/>
      <c r="O86" s="79"/>
      <c r="P86" s="79"/>
      <c r="Q86" s="79"/>
      <c r="R86" s="79"/>
      <c r="S86" s="79"/>
      <c r="T86" s="79"/>
      <c r="U86" s="79"/>
      <c r="V86" s="79"/>
      <c r="W86" s="79"/>
      <c r="X86" s="79"/>
      <c r="Y86" s="79"/>
      <c r="Z86" s="96"/>
      <c r="AA86" s="25"/>
      <c r="AB86" s="25"/>
      <c r="AC86" s="25"/>
      <c r="AD86" s="25"/>
      <c r="AE86" s="25"/>
      <c r="AF86" s="25"/>
      <c r="AG86" s="25"/>
      <c r="AH86" s="25"/>
      <c r="AI86" s="25"/>
      <c r="AJ86" s="25"/>
      <c r="AK86" s="25"/>
      <c r="AL86" s="25"/>
      <c r="AM86" s="25"/>
      <c r="AN86" s="25"/>
      <c r="AO86" s="25"/>
      <c r="AP86" s="25"/>
      <c r="AQ86" s="25"/>
      <c r="AR86" s="25"/>
      <c r="AS86" s="25"/>
      <c r="AT86" s="25"/>
      <c r="AU86" s="25"/>
      <c r="AV86" s="97"/>
    </row>
    <row r="87" spans="1:48" ht="15.75" thickBot="1">
      <c r="A87" s="872"/>
      <c r="B87" s="885"/>
      <c r="C87" s="66" t="s">
        <v>639</v>
      </c>
      <c r="D87" s="84"/>
      <c r="E87" s="82"/>
      <c r="F87" s="82"/>
      <c r="G87" s="82"/>
      <c r="H87" s="82"/>
      <c r="I87" s="82"/>
      <c r="J87" s="82"/>
      <c r="K87" s="82"/>
      <c r="L87" s="82"/>
      <c r="M87" s="82"/>
      <c r="N87" s="82"/>
      <c r="O87" s="82"/>
      <c r="P87" s="82"/>
      <c r="Q87" s="82"/>
      <c r="R87" s="82"/>
      <c r="S87" s="82"/>
      <c r="T87" s="82"/>
      <c r="U87" s="82"/>
      <c r="V87" s="82"/>
      <c r="W87" s="82"/>
      <c r="X87" s="82"/>
      <c r="Y87" s="82"/>
      <c r="Z87" s="98"/>
      <c r="AA87" s="99"/>
      <c r="AB87" s="99"/>
      <c r="AC87" s="99"/>
      <c r="AD87" s="99"/>
      <c r="AE87" s="99"/>
      <c r="AF87" s="99"/>
      <c r="AG87" s="99"/>
      <c r="AH87" s="99"/>
      <c r="AI87" s="99"/>
      <c r="AJ87" s="99"/>
      <c r="AK87" s="99"/>
      <c r="AL87" s="99"/>
      <c r="AM87" s="99"/>
      <c r="AN87" s="99"/>
      <c r="AO87" s="99"/>
      <c r="AP87" s="99"/>
      <c r="AQ87" s="99"/>
      <c r="AR87" s="99"/>
      <c r="AS87" s="99"/>
      <c r="AT87" s="99"/>
      <c r="AU87" s="99"/>
      <c r="AV87" s="100"/>
    </row>
    <row r="92" spans="1:48" ht="15">
      <c r="A92" s="8" t="s">
        <v>560</v>
      </c>
      <c r="B92" s="72" t="str">
        <f>IF('2. Samlet budgetoversigt'!B141="","",'2. Samlet budgetoversigt'!B141)</f>
        <v/>
      </c>
      <c r="C92" s="8" t="s">
        <v>146</v>
      </c>
    </row>
    <row r="94" spans="1:48" ht="15.75" thickBot="1">
      <c r="B94" s="8" t="s">
        <v>609</v>
      </c>
      <c r="C94" s="74" t="s">
        <v>130</v>
      </c>
      <c r="D94" s="77" t="s">
        <v>610</v>
      </c>
      <c r="E94" s="77" t="s">
        <v>611</v>
      </c>
      <c r="F94" s="77" t="s">
        <v>612</v>
      </c>
      <c r="G94" s="77" t="s">
        <v>613</v>
      </c>
      <c r="H94" s="77" t="s">
        <v>614</v>
      </c>
      <c r="I94" s="77" t="s">
        <v>615</v>
      </c>
      <c r="J94" s="77" t="s">
        <v>616</v>
      </c>
      <c r="K94" s="77" t="s">
        <v>617</v>
      </c>
      <c r="L94" s="77" t="s">
        <v>618</v>
      </c>
      <c r="M94" s="77" t="s">
        <v>619</v>
      </c>
      <c r="N94" s="77" t="s">
        <v>620</v>
      </c>
      <c r="O94" s="77" t="s">
        <v>621</v>
      </c>
      <c r="P94" s="77" t="s">
        <v>622</v>
      </c>
      <c r="Q94" s="77" t="s">
        <v>623</v>
      </c>
      <c r="R94" s="77" t="s">
        <v>624</v>
      </c>
      <c r="S94" s="77" t="s">
        <v>625</v>
      </c>
      <c r="T94" s="77" t="s">
        <v>626</v>
      </c>
      <c r="U94" s="77" t="s">
        <v>627</v>
      </c>
      <c r="V94" s="77" t="s">
        <v>628</v>
      </c>
      <c r="W94" s="77" t="s">
        <v>629</v>
      </c>
      <c r="X94" s="77" t="s">
        <v>630</v>
      </c>
      <c r="Y94" s="77" t="s">
        <v>631</v>
      </c>
      <c r="Z94" s="92" t="s">
        <v>44</v>
      </c>
      <c r="AA94" s="25"/>
      <c r="AB94" s="25"/>
      <c r="AC94" s="25"/>
      <c r="AD94" s="25"/>
      <c r="AE94" s="25"/>
      <c r="AF94" s="25"/>
      <c r="AG94" s="25"/>
      <c r="AH94" s="25"/>
      <c r="AI94" s="25"/>
      <c r="AJ94" s="25"/>
      <c r="AK94" s="25"/>
      <c r="AL94" s="25"/>
      <c r="AM94" s="25"/>
      <c r="AN94" s="25"/>
      <c r="AO94" s="25"/>
      <c r="AP94" s="25"/>
      <c r="AQ94" s="25"/>
      <c r="AR94" s="25"/>
      <c r="AS94" s="25"/>
      <c r="AT94" s="25"/>
      <c r="AU94" s="25"/>
      <c r="AV94" s="25"/>
    </row>
    <row r="95" spans="1:48" ht="75" customHeight="1">
      <c r="A95" s="867" t="s">
        <v>552</v>
      </c>
      <c r="B95" s="887" t="s">
        <v>632</v>
      </c>
      <c r="C95" s="76" t="s">
        <v>633</v>
      </c>
      <c r="D95" s="79"/>
      <c r="E95" s="79"/>
      <c r="F95" s="79"/>
      <c r="G95" s="79"/>
      <c r="H95" s="79"/>
      <c r="I95" s="79"/>
      <c r="J95" s="79"/>
      <c r="K95" s="79"/>
      <c r="L95" s="79"/>
      <c r="M95" s="79"/>
      <c r="N95" s="79"/>
      <c r="O95" s="79"/>
      <c r="P95" s="79"/>
      <c r="Q95" s="79"/>
      <c r="R95" s="79"/>
      <c r="S95" s="79"/>
      <c r="T95" s="79"/>
      <c r="U95" s="79"/>
      <c r="V95" s="79"/>
      <c r="W95" s="79"/>
      <c r="X95" s="79"/>
      <c r="Y95" s="79"/>
      <c r="Z95" s="93"/>
      <c r="AA95" s="94"/>
      <c r="AB95" s="94"/>
      <c r="AC95" s="94"/>
      <c r="AD95" s="94"/>
      <c r="AE95" s="94"/>
      <c r="AF95" s="94"/>
      <c r="AG95" s="94"/>
      <c r="AH95" s="94"/>
      <c r="AI95" s="94"/>
      <c r="AJ95" s="94"/>
      <c r="AK95" s="94"/>
      <c r="AL95" s="94"/>
      <c r="AM95" s="94"/>
      <c r="AN95" s="94"/>
      <c r="AO95" s="94"/>
      <c r="AP95" s="94"/>
      <c r="AQ95" s="94"/>
      <c r="AR95" s="94"/>
      <c r="AS95" s="94"/>
      <c r="AT95" s="94"/>
      <c r="AU95" s="94"/>
      <c r="AV95" s="95"/>
    </row>
    <row r="96" spans="1:48" ht="15">
      <c r="A96" s="868"/>
      <c r="B96" s="888"/>
      <c r="C96" s="65" t="s">
        <v>637</v>
      </c>
      <c r="D96" s="80"/>
      <c r="E96" s="80"/>
      <c r="F96" s="80"/>
      <c r="G96" s="80"/>
      <c r="H96" s="80"/>
      <c r="I96" s="80"/>
      <c r="J96" s="80"/>
      <c r="K96" s="80"/>
      <c r="L96" s="80"/>
      <c r="M96" s="80"/>
      <c r="N96" s="80"/>
      <c r="O96" s="80"/>
      <c r="P96" s="80"/>
      <c r="Q96" s="80"/>
      <c r="R96" s="80"/>
      <c r="S96" s="80"/>
      <c r="T96" s="80"/>
      <c r="U96" s="80"/>
      <c r="V96" s="80"/>
      <c r="W96" s="80"/>
      <c r="X96" s="80"/>
      <c r="Y96" s="80"/>
      <c r="Z96" s="96"/>
      <c r="AA96" s="25"/>
      <c r="AB96" s="25"/>
      <c r="AC96" s="25"/>
      <c r="AD96" s="25"/>
      <c r="AE96" s="25"/>
      <c r="AF96" s="25"/>
      <c r="AG96" s="25"/>
      <c r="AH96" s="25"/>
      <c r="AI96" s="25"/>
      <c r="AJ96" s="25"/>
      <c r="AK96" s="25"/>
      <c r="AL96" s="25"/>
      <c r="AM96" s="25"/>
      <c r="AN96" s="25"/>
      <c r="AO96" s="25"/>
      <c r="AP96" s="25"/>
      <c r="AQ96" s="25"/>
      <c r="AR96" s="25"/>
      <c r="AS96" s="25"/>
      <c r="AT96" s="25"/>
      <c r="AU96" s="25"/>
      <c r="AV96" s="97"/>
    </row>
    <row r="97" spans="1:48" ht="15.75" thickBot="1">
      <c r="A97" s="868"/>
      <c r="B97" s="889"/>
      <c r="C97" s="65" t="s">
        <v>551</v>
      </c>
      <c r="D97" s="80"/>
      <c r="E97" s="80"/>
      <c r="F97" s="80"/>
      <c r="G97" s="80"/>
      <c r="H97" s="80"/>
      <c r="I97" s="80"/>
      <c r="J97" s="80"/>
      <c r="K97" s="80"/>
      <c r="L97" s="80"/>
      <c r="M97" s="80"/>
      <c r="N97" s="80"/>
      <c r="O97" s="80"/>
      <c r="P97" s="80"/>
      <c r="Q97" s="80"/>
      <c r="R97" s="80"/>
      <c r="S97" s="80"/>
      <c r="T97" s="80"/>
      <c r="U97" s="80"/>
      <c r="V97" s="80"/>
      <c r="W97" s="80"/>
      <c r="X97" s="80"/>
      <c r="Y97" s="80"/>
      <c r="Z97" s="96"/>
      <c r="AA97" s="25"/>
      <c r="AB97" s="25"/>
      <c r="AC97" s="25"/>
      <c r="AD97" s="25"/>
      <c r="AE97" s="25"/>
      <c r="AF97" s="25"/>
      <c r="AG97" s="25"/>
      <c r="AH97" s="25"/>
      <c r="AI97" s="25"/>
      <c r="AJ97" s="25"/>
      <c r="AK97" s="25"/>
      <c r="AL97" s="25"/>
      <c r="AM97" s="25"/>
      <c r="AN97" s="25"/>
      <c r="AO97" s="25"/>
      <c r="AP97" s="25"/>
      <c r="AQ97" s="25"/>
      <c r="AR97" s="25"/>
      <c r="AS97" s="25"/>
      <c r="AT97" s="25"/>
      <c r="AU97" s="25"/>
      <c r="AV97" s="97"/>
    </row>
    <row r="98" spans="1:48" ht="15.75" thickBot="1">
      <c r="A98" s="869"/>
      <c r="B98" s="108">
        <f>'2. Samlet budgetoversigt'!E146-(SUM('1. Projektets omkostninger'!D120:Y120))</f>
        <v>0</v>
      </c>
      <c r="C98" s="66" t="s">
        <v>639</v>
      </c>
      <c r="D98" s="73" t="str">
        <f>IF(D96*D97=0,"",(D96*D97))</f>
        <v/>
      </c>
      <c r="E98" s="73" t="str">
        <f t="shared" ref="E98:AV98" si="8">IF(E96*E97=0,"",(E96*E97))</f>
        <v/>
      </c>
      <c r="F98" s="73" t="str">
        <f t="shared" si="8"/>
        <v/>
      </c>
      <c r="G98" s="73" t="str">
        <f t="shared" si="8"/>
        <v/>
      </c>
      <c r="H98" s="73" t="str">
        <f t="shared" si="8"/>
        <v/>
      </c>
      <c r="I98" s="73" t="str">
        <f t="shared" si="8"/>
        <v/>
      </c>
      <c r="J98" s="73" t="str">
        <f t="shared" si="8"/>
        <v/>
      </c>
      <c r="K98" s="73" t="str">
        <f t="shared" si="8"/>
        <v/>
      </c>
      <c r="L98" s="73" t="str">
        <f t="shared" si="8"/>
        <v/>
      </c>
      <c r="M98" s="73" t="str">
        <f t="shared" si="8"/>
        <v/>
      </c>
      <c r="N98" s="73" t="str">
        <f t="shared" si="8"/>
        <v/>
      </c>
      <c r="O98" s="73" t="str">
        <f t="shared" si="8"/>
        <v/>
      </c>
      <c r="P98" s="73" t="str">
        <f t="shared" si="8"/>
        <v/>
      </c>
      <c r="Q98" s="73" t="str">
        <f t="shared" si="8"/>
        <v/>
      </c>
      <c r="R98" s="73" t="str">
        <f t="shared" si="8"/>
        <v/>
      </c>
      <c r="S98" s="73" t="str">
        <f t="shared" si="8"/>
        <v/>
      </c>
      <c r="T98" s="73" t="str">
        <f t="shared" si="8"/>
        <v/>
      </c>
      <c r="U98" s="73" t="str">
        <f t="shared" si="8"/>
        <v/>
      </c>
      <c r="V98" s="73" t="str">
        <f t="shared" si="8"/>
        <v/>
      </c>
      <c r="W98" s="73" t="str">
        <f t="shared" si="8"/>
        <v/>
      </c>
      <c r="X98" s="73" t="str">
        <f t="shared" si="8"/>
        <v/>
      </c>
      <c r="Y98" s="73" t="str">
        <f t="shared" si="8"/>
        <v/>
      </c>
      <c r="Z98" s="101" t="str">
        <f t="shared" si="8"/>
        <v/>
      </c>
      <c r="AA98" s="102" t="str">
        <f t="shared" si="8"/>
        <v/>
      </c>
      <c r="AB98" s="102" t="str">
        <f t="shared" si="8"/>
        <v/>
      </c>
      <c r="AC98" s="102" t="str">
        <f t="shared" si="8"/>
        <v/>
      </c>
      <c r="AD98" s="102" t="str">
        <f t="shared" si="8"/>
        <v/>
      </c>
      <c r="AE98" s="102" t="str">
        <f t="shared" si="8"/>
        <v/>
      </c>
      <c r="AF98" s="102" t="str">
        <f t="shared" si="8"/>
        <v/>
      </c>
      <c r="AG98" s="102" t="str">
        <f t="shared" si="8"/>
        <v/>
      </c>
      <c r="AH98" s="102" t="str">
        <f t="shared" si="8"/>
        <v/>
      </c>
      <c r="AI98" s="102" t="str">
        <f t="shared" si="8"/>
        <v/>
      </c>
      <c r="AJ98" s="102" t="str">
        <f t="shared" si="8"/>
        <v/>
      </c>
      <c r="AK98" s="102" t="str">
        <f t="shared" si="8"/>
        <v/>
      </c>
      <c r="AL98" s="102" t="str">
        <f t="shared" si="8"/>
        <v/>
      </c>
      <c r="AM98" s="102" t="str">
        <f t="shared" si="8"/>
        <v/>
      </c>
      <c r="AN98" s="102" t="str">
        <f t="shared" si="8"/>
        <v/>
      </c>
      <c r="AO98" s="102" t="str">
        <f t="shared" si="8"/>
        <v/>
      </c>
      <c r="AP98" s="102" t="str">
        <f t="shared" si="8"/>
        <v/>
      </c>
      <c r="AQ98" s="102" t="str">
        <f t="shared" si="8"/>
        <v/>
      </c>
      <c r="AR98" s="102" t="str">
        <f t="shared" si="8"/>
        <v/>
      </c>
      <c r="AS98" s="102" t="str">
        <f t="shared" si="8"/>
        <v/>
      </c>
      <c r="AT98" s="102" t="str">
        <f t="shared" si="8"/>
        <v/>
      </c>
      <c r="AU98" s="102" t="str">
        <f t="shared" si="8"/>
        <v/>
      </c>
      <c r="AV98" s="103" t="str">
        <f t="shared" si="8"/>
        <v/>
      </c>
    </row>
    <row r="99" spans="1:48" ht="75" customHeight="1">
      <c r="A99" s="868" t="s">
        <v>553</v>
      </c>
      <c r="B99" s="886">
        <f>'2. Samlet budgetoversigt'!E147-(SUM('1. Projektets omkostninger'!D124:Y124))</f>
        <v>0</v>
      </c>
      <c r="C99" s="70" t="s">
        <v>633</v>
      </c>
      <c r="D99" s="81"/>
      <c r="E99" s="81"/>
      <c r="F99" s="81"/>
      <c r="G99" s="81"/>
      <c r="H99" s="81"/>
      <c r="I99" s="81"/>
      <c r="J99" s="81"/>
      <c r="K99" s="81"/>
      <c r="L99" s="81"/>
      <c r="M99" s="81"/>
      <c r="N99" s="81"/>
      <c r="O99" s="81"/>
      <c r="P99" s="81"/>
      <c r="Q99" s="81"/>
      <c r="R99" s="81"/>
      <c r="S99" s="81"/>
      <c r="T99" s="81"/>
      <c r="U99" s="81"/>
      <c r="V99" s="81"/>
      <c r="W99" s="81"/>
      <c r="X99" s="81"/>
      <c r="Y99" s="81"/>
      <c r="Z99" s="96"/>
      <c r="AA99" s="25"/>
      <c r="AB99" s="25"/>
      <c r="AC99" s="25"/>
      <c r="AD99" s="25"/>
      <c r="AE99" s="25"/>
      <c r="AF99" s="25"/>
      <c r="AG99" s="25"/>
      <c r="AH99" s="25"/>
      <c r="AI99" s="25"/>
      <c r="AJ99" s="25"/>
      <c r="AK99" s="25"/>
      <c r="AL99" s="25"/>
      <c r="AM99" s="25"/>
      <c r="AN99" s="25"/>
      <c r="AO99" s="25"/>
      <c r="AP99" s="25"/>
      <c r="AQ99" s="25"/>
      <c r="AR99" s="25"/>
      <c r="AS99" s="25"/>
      <c r="AT99" s="25"/>
      <c r="AU99" s="25"/>
      <c r="AV99" s="97"/>
    </row>
    <row r="100" spans="1:48" ht="15">
      <c r="A100" s="868"/>
      <c r="B100" s="886"/>
      <c r="C100" s="65" t="s">
        <v>637</v>
      </c>
      <c r="D100" s="80"/>
      <c r="E100" s="80"/>
      <c r="F100" s="80"/>
      <c r="G100" s="80"/>
      <c r="H100" s="80"/>
      <c r="I100" s="80"/>
      <c r="J100" s="80"/>
      <c r="K100" s="80"/>
      <c r="L100" s="80"/>
      <c r="M100" s="80"/>
      <c r="N100" s="80"/>
      <c r="O100" s="80"/>
      <c r="P100" s="80"/>
      <c r="Q100" s="80"/>
      <c r="R100" s="80"/>
      <c r="S100" s="80"/>
      <c r="T100" s="80"/>
      <c r="U100" s="80"/>
      <c r="V100" s="80"/>
      <c r="W100" s="80"/>
      <c r="X100" s="80"/>
      <c r="Y100" s="80"/>
      <c r="Z100" s="96"/>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97"/>
    </row>
    <row r="101" spans="1:48" ht="15">
      <c r="A101" s="868"/>
      <c r="B101" s="886"/>
      <c r="C101" s="65" t="s">
        <v>551</v>
      </c>
      <c r="D101" s="80"/>
      <c r="E101" s="80"/>
      <c r="F101" s="80"/>
      <c r="G101" s="80"/>
      <c r="H101" s="80"/>
      <c r="I101" s="80"/>
      <c r="J101" s="80"/>
      <c r="K101" s="80"/>
      <c r="L101" s="80"/>
      <c r="M101" s="80"/>
      <c r="N101" s="80"/>
      <c r="O101" s="80"/>
      <c r="P101" s="80"/>
      <c r="Q101" s="80"/>
      <c r="R101" s="80"/>
      <c r="S101" s="80"/>
      <c r="T101" s="80"/>
      <c r="U101" s="80"/>
      <c r="V101" s="80"/>
      <c r="W101" s="80"/>
      <c r="X101" s="80"/>
      <c r="Y101" s="80"/>
      <c r="Z101" s="96"/>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97"/>
    </row>
    <row r="102" spans="1:48" ht="15.75" thickBot="1">
      <c r="A102" s="868"/>
      <c r="B102" s="886"/>
      <c r="C102" s="68" t="s">
        <v>639</v>
      </c>
      <c r="D102" s="75" t="str">
        <f>IF(D100*D101=0,"",(D100*D101))</f>
        <v/>
      </c>
      <c r="E102" s="75" t="str">
        <f t="shared" ref="E102:AV102" si="9">IF(E100*E101=0,"",(E100*E101))</f>
        <v/>
      </c>
      <c r="F102" s="75" t="str">
        <f t="shared" si="9"/>
        <v/>
      </c>
      <c r="G102" s="75" t="str">
        <f t="shared" si="9"/>
        <v/>
      </c>
      <c r="H102" s="75" t="str">
        <f t="shared" si="9"/>
        <v/>
      </c>
      <c r="I102" s="75" t="str">
        <f t="shared" si="9"/>
        <v/>
      </c>
      <c r="J102" s="75" t="str">
        <f t="shared" si="9"/>
        <v/>
      </c>
      <c r="K102" s="75" t="str">
        <f t="shared" si="9"/>
        <v/>
      </c>
      <c r="L102" s="75" t="str">
        <f t="shared" si="9"/>
        <v/>
      </c>
      <c r="M102" s="75" t="str">
        <f t="shared" si="9"/>
        <v/>
      </c>
      <c r="N102" s="75" t="str">
        <f t="shared" si="9"/>
        <v/>
      </c>
      <c r="O102" s="75" t="str">
        <f t="shared" si="9"/>
        <v/>
      </c>
      <c r="P102" s="75" t="str">
        <f t="shared" si="9"/>
        <v/>
      </c>
      <c r="Q102" s="75" t="str">
        <f t="shared" si="9"/>
        <v/>
      </c>
      <c r="R102" s="75" t="str">
        <f t="shared" si="9"/>
        <v/>
      </c>
      <c r="S102" s="75" t="str">
        <f t="shared" si="9"/>
        <v/>
      </c>
      <c r="T102" s="75" t="str">
        <f t="shared" si="9"/>
        <v/>
      </c>
      <c r="U102" s="75" t="str">
        <f t="shared" si="9"/>
        <v/>
      </c>
      <c r="V102" s="75" t="str">
        <f t="shared" si="9"/>
        <v/>
      </c>
      <c r="W102" s="75" t="str">
        <f t="shared" si="9"/>
        <v/>
      </c>
      <c r="X102" s="75" t="str">
        <f t="shared" si="9"/>
        <v/>
      </c>
      <c r="Y102" s="75" t="str">
        <f t="shared" si="9"/>
        <v/>
      </c>
      <c r="Z102" s="101" t="str">
        <f t="shared" si="9"/>
        <v/>
      </c>
      <c r="AA102" s="102" t="str">
        <f t="shared" si="9"/>
        <v/>
      </c>
      <c r="AB102" s="102" t="str">
        <f t="shared" si="9"/>
        <v/>
      </c>
      <c r="AC102" s="102" t="str">
        <f t="shared" si="9"/>
        <v/>
      </c>
      <c r="AD102" s="102" t="str">
        <f t="shared" si="9"/>
        <v/>
      </c>
      <c r="AE102" s="102" t="str">
        <f t="shared" si="9"/>
        <v/>
      </c>
      <c r="AF102" s="102" t="str">
        <f t="shared" si="9"/>
        <v/>
      </c>
      <c r="AG102" s="102" t="str">
        <f t="shared" si="9"/>
        <v/>
      </c>
      <c r="AH102" s="102" t="str">
        <f t="shared" si="9"/>
        <v/>
      </c>
      <c r="AI102" s="102" t="str">
        <f t="shared" si="9"/>
        <v/>
      </c>
      <c r="AJ102" s="102" t="str">
        <f t="shared" si="9"/>
        <v/>
      </c>
      <c r="AK102" s="102" t="str">
        <f t="shared" si="9"/>
        <v/>
      </c>
      <c r="AL102" s="102" t="str">
        <f t="shared" si="9"/>
        <v/>
      </c>
      <c r="AM102" s="102" t="str">
        <f t="shared" si="9"/>
        <v/>
      </c>
      <c r="AN102" s="102" t="str">
        <f t="shared" si="9"/>
        <v/>
      </c>
      <c r="AO102" s="102" t="str">
        <f t="shared" si="9"/>
        <v/>
      </c>
      <c r="AP102" s="102" t="str">
        <f t="shared" si="9"/>
        <v/>
      </c>
      <c r="AQ102" s="102" t="str">
        <f t="shared" si="9"/>
        <v/>
      </c>
      <c r="AR102" s="102" t="str">
        <f t="shared" si="9"/>
        <v/>
      </c>
      <c r="AS102" s="102" t="str">
        <f t="shared" si="9"/>
        <v/>
      </c>
      <c r="AT102" s="102" t="str">
        <f t="shared" si="9"/>
        <v/>
      </c>
      <c r="AU102" s="102" t="str">
        <f t="shared" si="9"/>
        <v/>
      </c>
      <c r="AV102" s="103" t="str">
        <f t="shared" si="9"/>
        <v/>
      </c>
    </row>
    <row r="103" spans="1:48" ht="75" customHeight="1" thickBot="1">
      <c r="A103" s="872" t="s">
        <v>554</v>
      </c>
      <c r="B103" s="885">
        <f>'2. Samlet budgetoversigt'!E148-(SUM('1. Projektets omkostninger'!D126:Y126))</f>
        <v>0</v>
      </c>
      <c r="C103" s="67" t="s">
        <v>633</v>
      </c>
      <c r="D103" s="79"/>
      <c r="E103" s="79"/>
      <c r="F103" s="79"/>
      <c r="G103" s="79"/>
      <c r="H103" s="79"/>
      <c r="I103" s="79"/>
      <c r="J103" s="79"/>
      <c r="K103" s="79"/>
      <c r="L103" s="79"/>
      <c r="M103" s="79"/>
      <c r="N103" s="79"/>
      <c r="O103" s="79"/>
      <c r="P103" s="79"/>
      <c r="Q103" s="79"/>
      <c r="R103" s="79"/>
      <c r="S103" s="79"/>
      <c r="T103" s="79"/>
      <c r="U103" s="79"/>
      <c r="V103" s="79"/>
      <c r="W103" s="79"/>
      <c r="X103" s="79"/>
      <c r="Y103" s="79"/>
      <c r="Z103" s="96"/>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97"/>
    </row>
    <row r="104" spans="1:48" ht="15.75" thickBot="1">
      <c r="A104" s="872"/>
      <c r="B104" s="885"/>
      <c r="C104" s="66" t="s">
        <v>639</v>
      </c>
      <c r="D104" s="82"/>
      <c r="E104" s="82"/>
      <c r="F104" s="82"/>
      <c r="G104" s="82"/>
      <c r="H104" s="82"/>
      <c r="I104" s="82"/>
      <c r="J104" s="82"/>
      <c r="K104" s="82"/>
      <c r="L104" s="82"/>
      <c r="M104" s="82"/>
      <c r="N104" s="82"/>
      <c r="O104" s="82"/>
      <c r="P104" s="82"/>
      <c r="Q104" s="82"/>
      <c r="R104" s="82"/>
      <c r="S104" s="82"/>
      <c r="T104" s="82"/>
      <c r="U104" s="82"/>
      <c r="V104" s="82"/>
      <c r="W104" s="82"/>
      <c r="X104" s="82"/>
      <c r="Y104" s="82"/>
      <c r="Z104" s="96"/>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97"/>
    </row>
    <row r="105" spans="1:48" ht="75" customHeight="1" thickBot="1">
      <c r="A105" s="872" t="s">
        <v>647</v>
      </c>
      <c r="B105" s="885">
        <f>'2. Samlet budgetoversigt'!E149-(SUM('1. Projektets omkostninger'!D128:Y128))</f>
        <v>0</v>
      </c>
      <c r="C105" s="67" t="s">
        <v>633</v>
      </c>
      <c r="D105" s="79"/>
      <c r="E105" s="79"/>
      <c r="F105" s="79"/>
      <c r="G105" s="79"/>
      <c r="H105" s="79"/>
      <c r="I105" s="79"/>
      <c r="J105" s="79"/>
      <c r="K105" s="79"/>
      <c r="L105" s="79"/>
      <c r="M105" s="79"/>
      <c r="N105" s="79"/>
      <c r="O105" s="79"/>
      <c r="P105" s="79"/>
      <c r="Q105" s="79"/>
      <c r="R105" s="79"/>
      <c r="S105" s="79"/>
      <c r="T105" s="79"/>
      <c r="U105" s="79"/>
      <c r="V105" s="79"/>
      <c r="W105" s="79"/>
      <c r="X105" s="79"/>
      <c r="Y105" s="79"/>
      <c r="Z105" s="96"/>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97"/>
    </row>
    <row r="106" spans="1:48" ht="15.75" thickBot="1">
      <c r="A106" s="872"/>
      <c r="B106" s="885"/>
      <c r="C106" s="68" t="s">
        <v>639</v>
      </c>
      <c r="D106" s="82"/>
      <c r="E106" s="82"/>
      <c r="F106" s="82"/>
      <c r="G106" s="82"/>
      <c r="H106" s="82"/>
      <c r="I106" s="82"/>
      <c r="J106" s="82"/>
      <c r="K106" s="82"/>
      <c r="L106" s="82"/>
      <c r="M106" s="82"/>
      <c r="N106" s="82"/>
      <c r="O106" s="82"/>
      <c r="P106" s="82"/>
      <c r="Q106" s="82"/>
      <c r="R106" s="82"/>
      <c r="S106" s="82"/>
      <c r="T106" s="82"/>
      <c r="U106" s="82"/>
      <c r="V106" s="82"/>
      <c r="W106" s="82"/>
      <c r="X106" s="82"/>
      <c r="Y106" s="82"/>
      <c r="Z106" s="96"/>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97"/>
    </row>
    <row r="107" spans="1:48" ht="15.75" thickBot="1">
      <c r="A107" s="770" t="s">
        <v>648</v>
      </c>
      <c r="B107" s="771">
        <f>'2. Samlet budgetoversigt'!E150-(SUM('1. Projektets omkostninger'!D129:Y129))</f>
        <v>0</v>
      </c>
      <c r="C107" s="69" t="s">
        <v>648</v>
      </c>
      <c r="D107" s="83"/>
      <c r="E107" s="83"/>
      <c r="F107" s="83"/>
      <c r="G107" s="83"/>
      <c r="H107" s="83"/>
      <c r="I107" s="83"/>
      <c r="J107" s="83"/>
      <c r="K107" s="83"/>
      <c r="L107" s="83"/>
      <c r="M107" s="83"/>
      <c r="N107" s="83"/>
      <c r="O107" s="83"/>
      <c r="P107" s="83"/>
      <c r="Q107" s="83"/>
      <c r="R107" s="83"/>
      <c r="S107" s="83"/>
      <c r="T107" s="83"/>
      <c r="U107" s="83"/>
      <c r="V107" s="83"/>
      <c r="W107" s="83"/>
      <c r="X107" s="83"/>
      <c r="Y107" s="83"/>
      <c r="Z107" s="96"/>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97"/>
    </row>
    <row r="108" spans="1:48" ht="75" customHeight="1" thickBot="1">
      <c r="A108" s="872" t="s">
        <v>57</v>
      </c>
      <c r="B108" s="885">
        <f>'2. Samlet budgetoversigt'!E152-(SUM('1. Projektets omkostninger'!D131:Y131))</f>
        <v>0</v>
      </c>
      <c r="C108" s="70" t="s">
        <v>633</v>
      </c>
      <c r="D108" s="79"/>
      <c r="E108" s="79"/>
      <c r="F108" s="79"/>
      <c r="G108" s="79"/>
      <c r="H108" s="79"/>
      <c r="I108" s="79"/>
      <c r="J108" s="79"/>
      <c r="K108" s="79"/>
      <c r="L108" s="79"/>
      <c r="M108" s="79"/>
      <c r="N108" s="79"/>
      <c r="O108" s="79"/>
      <c r="P108" s="79"/>
      <c r="Q108" s="79"/>
      <c r="R108" s="79"/>
      <c r="S108" s="79"/>
      <c r="T108" s="79"/>
      <c r="U108" s="79"/>
      <c r="V108" s="79"/>
      <c r="W108" s="79"/>
      <c r="X108" s="79"/>
      <c r="Y108" s="79"/>
      <c r="Z108" s="96"/>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97"/>
    </row>
    <row r="109" spans="1:48" ht="15.75" thickBot="1">
      <c r="A109" s="872"/>
      <c r="B109" s="885"/>
      <c r="C109" s="66" t="s">
        <v>639</v>
      </c>
      <c r="D109" s="84"/>
      <c r="E109" s="82"/>
      <c r="F109" s="82"/>
      <c r="G109" s="82"/>
      <c r="H109" s="82"/>
      <c r="I109" s="82"/>
      <c r="J109" s="82"/>
      <c r="K109" s="82"/>
      <c r="L109" s="82"/>
      <c r="M109" s="82"/>
      <c r="N109" s="82"/>
      <c r="O109" s="82"/>
      <c r="P109" s="82"/>
      <c r="Q109" s="82"/>
      <c r="R109" s="82"/>
      <c r="S109" s="82"/>
      <c r="T109" s="82"/>
      <c r="U109" s="82"/>
      <c r="V109" s="82"/>
      <c r="W109" s="82"/>
      <c r="X109" s="82"/>
      <c r="Y109" s="82"/>
      <c r="Z109" s="98"/>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100"/>
    </row>
    <row r="114" spans="1:48" ht="15">
      <c r="A114" s="8" t="s">
        <v>560</v>
      </c>
      <c r="B114" s="72" t="str">
        <f>IF('2. Samlet budgetoversigt'!B171="","",'2. Samlet budgetoversigt'!B171)</f>
        <v/>
      </c>
      <c r="C114" s="8" t="s">
        <v>147</v>
      </c>
    </row>
    <row r="116" spans="1:48" ht="15.75" thickBot="1">
      <c r="B116" s="8" t="s">
        <v>609</v>
      </c>
      <c r="C116" s="74" t="s">
        <v>130</v>
      </c>
      <c r="D116" s="77" t="s">
        <v>610</v>
      </c>
      <c r="E116" s="77" t="s">
        <v>611</v>
      </c>
      <c r="F116" s="77" t="s">
        <v>612</v>
      </c>
      <c r="G116" s="77" t="s">
        <v>613</v>
      </c>
      <c r="H116" s="77" t="s">
        <v>614</v>
      </c>
      <c r="I116" s="77" t="s">
        <v>615</v>
      </c>
      <c r="J116" s="77" t="s">
        <v>616</v>
      </c>
      <c r="K116" s="77" t="s">
        <v>617</v>
      </c>
      <c r="L116" s="77" t="s">
        <v>618</v>
      </c>
      <c r="M116" s="77" t="s">
        <v>619</v>
      </c>
      <c r="N116" s="77" t="s">
        <v>620</v>
      </c>
      <c r="O116" s="77" t="s">
        <v>621</v>
      </c>
      <c r="P116" s="77" t="s">
        <v>622</v>
      </c>
      <c r="Q116" s="77" t="s">
        <v>623</v>
      </c>
      <c r="R116" s="77" t="s">
        <v>624</v>
      </c>
      <c r="S116" s="77" t="s">
        <v>625</v>
      </c>
      <c r="T116" s="77" t="s">
        <v>626</v>
      </c>
      <c r="U116" s="77" t="s">
        <v>627</v>
      </c>
      <c r="V116" s="77" t="s">
        <v>628</v>
      </c>
      <c r="W116" s="77" t="s">
        <v>629</v>
      </c>
      <c r="X116" s="77" t="s">
        <v>630</v>
      </c>
      <c r="Y116" s="77" t="s">
        <v>631</v>
      </c>
      <c r="Z116" s="92" t="s">
        <v>44</v>
      </c>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row>
    <row r="117" spans="1:48" ht="75" customHeight="1">
      <c r="A117" s="867" t="s">
        <v>552</v>
      </c>
      <c r="B117" s="887" t="s">
        <v>632</v>
      </c>
      <c r="C117" s="76" t="s">
        <v>633</v>
      </c>
      <c r="D117" s="79"/>
      <c r="E117" s="79"/>
      <c r="F117" s="79"/>
      <c r="G117" s="79"/>
      <c r="H117" s="79"/>
      <c r="I117" s="79"/>
      <c r="J117" s="79"/>
      <c r="K117" s="79"/>
      <c r="L117" s="79"/>
      <c r="M117" s="79"/>
      <c r="N117" s="79"/>
      <c r="O117" s="79"/>
      <c r="P117" s="79"/>
      <c r="Q117" s="79"/>
      <c r="R117" s="79"/>
      <c r="S117" s="79"/>
      <c r="T117" s="79"/>
      <c r="U117" s="79"/>
      <c r="V117" s="79"/>
      <c r="W117" s="79"/>
      <c r="X117" s="79"/>
      <c r="Y117" s="79"/>
      <c r="Z117" s="93"/>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5"/>
    </row>
    <row r="118" spans="1:48" ht="15">
      <c r="A118" s="868"/>
      <c r="B118" s="888"/>
      <c r="C118" s="65" t="s">
        <v>637</v>
      </c>
      <c r="D118" s="80"/>
      <c r="E118" s="80"/>
      <c r="F118" s="80"/>
      <c r="G118" s="80"/>
      <c r="H118" s="80"/>
      <c r="I118" s="80"/>
      <c r="J118" s="80"/>
      <c r="K118" s="80"/>
      <c r="L118" s="80"/>
      <c r="M118" s="80"/>
      <c r="N118" s="80"/>
      <c r="O118" s="80"/>
      <c r="P118" s="80"/>
      <c r="Q118" s="80"/>
      <c r="R118" s="80"/>
      <c r="S118" s="80"/>
      <c r="T118" s="80"/>
      <c r="U118" s="80"/>
      <c r="V118" s="80"/>
      <c r="W118" s="80"/>
      <c r="X118" s="80"/>
      <c r="Y118" s="80"/>
      <c r="Z118" s="96"/>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97"/>
    </row>
    <row r="119" spans="1:48" ht="15.75" thickBot="1">
      <c r="A119" s="868"/>
      <c r="B119" s="889"/>
      <c r="C119" s="65" t="s">
        <v>551</v>
      </c>
      <c r="D119" s="80"/>
      <c r="E119" s="80"/>
      <c r="F119" s="80"/>
      <c r="G119" s="80"/>
      <c r="H119" s="80"/>
      <c r="I119" s="80"/>
      <c r="J119" s="80"/>
      <c r="K119" s="80"/>
      <c r="L119" s="80"/>
      <c r="M119" s="80"/>
      <c r="N119" s="80"/>
      <c r="O119" s="80"/>
      <c r="P119" s="80"/>
      <c r="Q119" s="80"/>
      <c r="R119" s="80"/>
      <c r="S119" s="80"/>
      <c r="T119" s="80"/>
      <c r="U119" s="80"/>
      <c r="V119" s="80"/>
      <c r="W119" s="80"/>
      <c r="X119" s="80"/>
      <c r="Y119" s="80"/>
      <c r="Z119" s="96"/>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97"/>
    </row>
    <row r="120" spans="1:48" ht="15.75" thickBot="1">
      <c r="A120" s="869"/>
      <c r="B120" s="108">
        <f>'2. Samlet budgetoversigt'!E176-(SUM('1. Projektets omkostninger'!D142:Y142))</f>
        <v>0</v>
      </c>
      <c r="C120" s="66" t="s">
        <v>639</v>
      </c>
      <c r="D120" s="73" t="str">
        <f>IF(D118*D119=0,"",(D118*D119))</f>
        <v/>
      </c>
      <c r="E120" s="73" t="str">
        <f t="shared" ref="E120:AV120" si="10">IF(E118*E119=0,"",(E118*E119))</f>
        <v/>
      </c>
      <c r="F120" s="73" t="str">
        <f t="shared" si="10"/>
        <v/>
      </c>
      <c r="G120" s="73" t="str">
        <f t="shared" si="10"/>
        <v/>
      </c>
      <c r="H120" s="73" t="str">
        <f t="shared" si="10"/>
        <v/>
      </c>
      <c r="I120" s="73" t="str">
        <f t="shared" si="10"/>
        <v/>
      </c>
      <c r="J120" s="73" t="str">
        <f t="shared" si="10"/>
        <v/>
      </c>
      <c r="K120" s="73" t="str">
        <f t="shared" si="10"/>
        <v/>
      </c>
      <c r="L120" s="73" t="str">
        <f t="shared" si="10"/>
        <v/>
      </c>
      <c r="M120" s="73" t="str">
        <f t="shared" si="10"/>
        <v/>
      </c>
      <c r="N120" s="73" t="str">
        <f t="shared" si="10"/>
        <v/>
      </c>
      <c r="O120" s="73" t="str">
        <f t="shared" si="10"/>
        <v/>
      </c>
      <c r="P120" s="73" t="str">
        <f t="shared" si="10"/>
        <v/>
      </c>
      <c r="Q120" s="73" t="str">
        <f t="shared" si="10"/>
        <v/>
      </c>
      <c r="R120" s="73" t="str">
        <f t="shared" si="10"/>
        <v/>
      </c>
      <c r="S120" s="73" t="str">
        <f t="shared" si="10"/>
        <v/>
      </c>
      <c r="T120" s="73" t="str">
        <f t="shared" si="10"/>
        <v/>
      </c>
      <c r="U120" s="73" t="str">
        <f t="shared" si="10"/>
        <v/>
      </c>
      <c r="V120" s="73" t="str">
        <f t="shared" si="10"/>
        <v/>
      </c>
      <c r="W120" s="73" t="str">
        <f t="shared" si="10"/>
        <v/>
      </c>
      <c r="X120" s="73" t="str">
        <f t="shared" si="10"/>
        <v/>
      </c>
      <c r="Y120" s="73" t="str">
        <f t="shared" si="10"/>
        <v/>
      </c>
      <c r="Z120" s="101" t="str">
        <f t="shared" si="10"/>
        <v/>
      </c>
      <c r="AA120" s="102" t="str">
        <f t="shared" si="10"/>
        <v/>
      </c>
      <c r="AB120" s="102" t="str">
        <f t="shared" si="10"/>
        <v/>
      </c>
      <c r="AC120" s="102" t="str">
        <f t="shared" si="10"/>
        <v/>
      </c>
      <c r="AD120" s="102" t="str">
        <f t="shared" si="10"/>
        <v/>
      </c>
      <c r="AE120" s="102" t="str">
        <f t="shared" si="10"/>
        <v/>
      </c>
      <c r="AF120" s="102" t="str">
        <f t="shared" si="10"/>
        <v/>
      </c>
      <c r="AG120" s="102" t="str">
        <f t="shared" si="10"/>
        <v/>
      </c>
      <c r="AH120" s="102" t="str">
        <f t="shared" si="10"/>
        <v/>
      </c>
      <c r="AI120" s="102" t="str">
        <f t="shared" si="10"/>
        <v/>
      </c>
      <c r="AJ120" s="102" t="str">
        <f t="shared" si="10"/>
        <v/>
      </c>
      <c r="AK120" s="102" t="str">
        <f t="shared" si="10"/>
        <v/>
      </c>
      <c r="AL120" s="102" t="str">
        <f t="shared" si="10"/>
        <v/>
      </c>
      <c r="AM120" s="102" t="str">
        <f t="shared" si="10"/>
        <v/>
      </c>
      <c r="AN120" s="102" t="str">
        <f t="shared" si="10"/>
        <v/>
      </c>
      <c r="AO120" s="102" t="str">
        <f t="shared" si="10"/>
        <v/>
      </c>
      <c r="AP120" s="102" t="str">
        <f t="shared" si="10"/>
        <v/>
      </c>
      <c r="AQ120" s="102" t="str">
        <f t="shared" si="10"/>
        <v/>
      </c>
      <c r="AR120" s="102" t="str">
        <f t="shared" si="10"/>
        <v/>
      </c>
      <c r="AS120" s="102" t="str">
        <f t="shared" si="10"/>
        <v/>
      </c>
      <c r="AT120" s="102" t="str">
        <f t="shared" si="10"/>
        <v/>
      </c>
      <c r="AU120" s="102" t="str">
        <f t="shared" si="10"/>
        <v/>
      </c>
      <c r="AV120" s="103" t="str">
        <f t="shared" si="10"/>
        <v/>
      </c>
    </row>
    <row r="121" spans="1:48" ht="75" customHeight="1">
      <c r="A121" s="868" t="s">
        <v>553</v>
      </c>
      <c r="B121" s="886">
        <f>'2. Samlet budgetoversigt'!E177-(SUM('1. Projektets omkostninger'!D146:Y146))</f>
        <v>0</v>
      </c>
      <c r="C121" s="70" t="s">
        <v>633</v>
      </c>
      <c r="D121" s="81"/>
      <c r="E121" s="81"/>
      <c r="F121" s="81"/>
      <c r="G121" s="81"/>
      <c r="H121" s="81"/>
      <c r="I121" s="81"/>
      <c r="J121" s="81"/>
      <c r="K121" s="81"/>
      <c r="L121" s="81"/>
      <c r="M121" s="81"/>
      <c r="N121" s="81"/>
      <c r="O121" s="81"/>
      <c r="P121" s="81"/>
      <c r="Q121" s="81"/>
      <c r="R121" s="81"/>
      <c r="S121" s="81"/>
      <c r="T121" s="81"/>
      <c r="U121" s="81"/>
      <c r="V121" s="81"/>
      <c r="W121" s="81"/>
      <c r="X121" s="81"/>
      <c r="Y121" s="81"/>
      <c r="Z121" s="96"/>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97"/>
    </row>
    <row r="122" spans="1:48" ht="15">
      <c r="A122" s="868"/>
      <c r="B122" s="886"/>
      <c r="C122" s="65" t="s">
        <v>637</v>
      </c>
      <c r="D122" s="80"/>
      <c r="E122" s="80"/>
      <c r="F122" s="80"/>
      <c r="G122" s="80"/>
      <c r="H122" s="80"/>
      <c r="I122" s="80"/>
      <c r="J122" s="80"/>
      <c r="K122" s="80"/>
      <c r="L122" s="80"/>
      <c r="M122" s="80"/>
      <c r="N122" s="80"/>
      <c r="O122" s="80"/>
      <c r="P122" s="80"/>
      <c r="Q122" s="80"/>
      <c r="R122" s="80"/>
      <c r="S122" s="80"/>
      <c r="T122" s="80"/>
      <c r="U122" s="80"/>
      <c r="V122" s="80"/>
      <c r="W122" s="80"/>
      <c r="X122" s="80"/>
      <c r="Y122" s="80"/>
      <c r="Z122" s="96"/>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97"/>
    </row>
    <row r="123" spans="1:48" ht="15">
      <c r="A123" s="868"/>
      <c r="B123" s="886"/>
      <c r="C123" s="65" t="s">
        <v>551</v>
      </c>
      <c r="D123" s="80"/>
      <c r="E123" s="80"/>
      <c r="F123" s="80"/>
      <c r="G123" s="80"/>
      <c r="H123" s="80"/>
      <c r="I123" s="80"/>
      <c r="J123" s="80"/>
      <c r="K123" s="80"/>
      <c r="L123" s="80"/>
      <c r="M123" s="80"/>
      <c r="N123" s="80"/>
      <c r="O123" s="80"/>
      <c r="P123" s="80"/>
      <c r="Q123" s="80"/>
      <c r="R123" s="80"/>
      <c r="S123" s="80"/>
      <c r="T123" s="80"/>
      <c r="U123" s="80"/>
      <c r="V123" s="80"/>
      <c r="W123" s="80"/>
      <c r="X123" s="80"/>
      <c r="Y123" s="80"/>
      <c r="Z123" s="96"/>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97"/>
    </row>
    <row r="124" spans="1:48" ht="15.75" thickBot="1">
      <c r="A124" s="868"/>
      <c r="B124" s="886"/>
      <c r="C124" s="68" t="s">
        <v>639</v>
      </c>
      <c r="D124" s="75" t="str">
        <f>IF(D122*D123=0,"",(D122*D123))</f>
        <v/>
      </c>
      <c r="E124" s="75" t="str">
        <f t="shared" ref="E124:AV124" si="11">IF(E122*E123=0,"",(E122*E123))</f>
        <v/>
      </c>
      <c r="F124" s="75" t="str">
        <f t="shared" si="11"/>
        <v/>
      </c>
      <c r="G124" s="75" t="str">
        <f t="shared" si="11"/>
        <v/>
      </c>
      <c r="H124" s="75" t="str">
        <f t="shared" si="11"/>
        <v/>
      </c>
      <c r="I124" s="75" t="str">
        <f t="shared" si="11"/>
        <v/>
      </c>
      <c r="J124" s="75" t="str">
        <f t="shared" si="11"/>
        <v/>
      </c>
      <c r="K124" s="75" t="str">
        <f t="shared" si="11"/>
        <v/>
      </c>
      <c r="L124" s="75" t="str">
        <f t="shared" si="11"/>
        <v/>
      </c>
      <c r="M124" s="75" t="str">
        <f t="shared" si="11"/>
        <v/>
      </c>
      <c r="N124" s="75" t="str">
        <f t="shared" si="11"/>
        <v/>
      </c>
      <c r="O124" s="75" t="str">
        <f t="shared" si="11"/>
        <v/>
      </c>
      <c r="P124" s="75" t="str">
        <f t="shared" si="11"/>
        <v/>
      </c>
      <c r="Q124" s="75" t="str">
        <f t="shared" si="11"/>
        <v/>
      </c>
      <c r="R124" s="75" t="str">
        <f t="shared" si="11"/>
        <v/>
      </c>
      <c r="S124" s="75" t="str">
        <f t="shared" si="11"/>
        <v/>
      </c>
      <c r="T124" s="75" t="str">
        <f t="shared" si="11"/>
        <v/>
      </c>
      <c r="U124" s="75" t="str">
        <f t="shared" si="11"/>
        <v/>
      </c>
      <c r="V124" s="75" t="str">
        <f t="shared" si="11"/>
        <v/>
      </c>
      <c r="W124" s="75" t="str">
        <f t="shared" si="11"/>
        <v/>
      </c>
      <c r="X124" s="75" t="str">
        <f t="shared" si="11"/>
        <v/>
      </c>
      <c r="Y124" s="75" t="str">
        <f t="shared" si="11"/>
        <v/>
      </c>
      <c r="Z124" s="101" t="str">
        <f t="shared" si="11"/>
        <v/>
      </c>
      <c r="AA124" s="102" t="str">
        <f t="shared" si="11"/>
        <v/>
      </c>
      <c r="AB124" s="102" t="str">
        <f t="shared" si="11"/>
        <v/>
      </c>
      <c r="AC124" s="102" t="str">
        <f t="shared" si="11"/>
        <v/>
      </c>
      <c r="AD124" s="102" t="str">
        <f t="shared" si="11"/>
        <v/>
      </c>
      <c r="AE124" s="102" t="str">
        <f t="shared" si="11"/>
        <v/>
      </c>
      <c r="AF124" s="102" t="str">
        <f t="shared" si="11"/>
        <v/>
      </c>
      <c r="AG124" s="102" t="str">
        <f t="shared" si="11"/>
        <v/>
      </c>
      <c r="AH124" s="102" t="str">
        <f t="shared" si="11"/>
        <v/>
      </c>
      <c r="AI124" s="102" t="str">
        <f t="shared" si="11"/>
        <v/>
      </c>
      <c r="AJ124" s="102" t="str">
        <f t="shared" si="11"/>
        <v/>
      </c>
      <c r="AK124" s="102" t="str">
        <f t="shared" si="11"/>
        <v/>
      </c>
      <c r="AL124" s="102" t="str">
        <f t="shared" si="11"/>
        <v/>
      </c>
      <c r="AM124" s="102" t="str">
        <f t="shared" si="11"/>
        <v/>
      </c>
      <c r="AN124" s="102" t="str">
        <f t="shared" si="11"/>
        <v/>
      </c>
      <c r="AO124" s="102" t="str">
        <f t="shared" si="11"/>
        <v/>
      </c>
      <c r="AP124" s="102" t="str">
        <f t="shared" si="11"/>
        <v/>
      </c>
      <c r="AQ124" s="102" t="str">
        <f t="shared" si="11"/>
        <v/>
      </c>
      <c r="AR124" s="102" t="str">
        <f t="shared" si="11"/>
        <v/>
      </c>
      <c r="AS124" s="102" t="str">
        <f t="shared" si="11"/>
        <v/>
      </c>
      <c r="AT124" s="102" t="str">
        <f t="shared" si="11"/>
        <v/>
      </c>
      <c r="AU124" s="102" t="str">
        <f t="shared" si="11"/>
        <v/>
      </c>
      <c r="AV124" s="103" t="str">
        <f t="shared" si="11"/>
        <v/>
      </c>
    </row>
    <row r="125" spans="1:48" ht="75" customHeight="1" thickBot="1">
      <c r="A125" s="872" t="s">
        <v>554</v>
      </c>
      <c r="B125" s="885">
        <f>'2. Samlet budgetoversigt'!E178-(SUM('1. Projektets omkostninger'!D148:Y148))</f>
        <v>0</v>
      </c>
      <c r="C125" s="67" t="s">
        <v>633</v>
      </c>
      <c r="D125" s="79"/>
      <c r="E125" s="79"/>
      <c r="F125" s="79"/>
      <c r="G125" s="79"/>
      <c r="H125" s="79"/>
      <c r="I125" s="79"/>
      <c r="J125" s="79"/>
      <c r="K125" s="79"/>
      <c r="L125" s="79"/>
      <c r="M125" s="79"/>
      <c r="N125" s="79"/>
      <c r="O125" s="79"/>
      <c r="P125" s="79"/>
      <c r="Q125" s="79"/>
      <c r="R125" s="79"/>
      <c r="S125" s="79"/>
      <c r="T125" s="79"/>
      <c r="U125" s="79"/>
      <c r="V125" s="79"/>
      <c r="W125" s="79"/>
      <c r="X125" s="79"/>
      <c r="Y125" s="79"/>
      <c r="Z125" s="96"/>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97"/>
    </row>
    <row r="126" spans="1:48" ht="15.75" thickBot="1">
      <c r="A126" s="872"/>
      <c r="B126" s="885"/>
      <c r="C126" s="66" t="s">
        <v>639</v>
      </c>
      <c r="D126" s="82"/>
      <c r="E126" s="82"/>
      <c r="F126" s="82"/>
      <c r="G126" s="82"/>
      <c r="H126" s="82"/>
      <c r="I126" s="82"/>
      <c r="J126" s="82"/>
      <c r="K126" s="82"/>
      <c r="L126" s="82"/>
      <c r="M126" s="82"/>
      <c r="N126" s="82"/>
      <c r="O126" s="82"/>
      <c r="P126" s="82"/>
      <c r="Q126" s="82"/>
      <c r="R126" s="82"/>
      <c r="S126" s="82"/>
      <c r="T126" s="82"/>
      <c r="U126" s="82"/>
      <c r="V126" s="82"/>
      <c r="W126" s="82"/>
      <c r="X126" s="82"/>
      <c r="Y126" s="82"/>
      <c r="Z126" s="96"/>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97"/>
    </row>
    <row r="127" spans="1:48" ht="75" customHeight="1" thickBot="1">
      <c r="A127" s="872" t="s">
        <v>647</v>
      </c>
      <c r="B127" s="885">
        <f>'2. Samlet budgetoversigt'!E179-(SUM('1. Projektets omkostninger'!D150:Y150))</f>
        <v>0</v>
      </c>
      <c r="C127" s="67" t="s">
        <v>633</v>
      </c>
      <c r="D127" s="79"/>
      <c r="E127" s="79"/>
      <c r="F127" s="79"/>
      <c r="G127" s="79"/>
      <c r="H127" s="79"/>
      <c r="I127" s="79"/>
      <c r="J127" s="79"/>
      <c r="K127" s="79"/>
      <c r="L127" s="79"/>
      <c r="M127" s="79"/>
      <c r="N127" s="79"/>
      <c r="O127" s="79"/>
      <c r="P127" s="79"/>
      <c r="Q127" s="79"/>
      <c r="R127" s="79"/>
      <c r="S127" s="79"/>
      <c r="T127" s="79"/>
      <c r="U127" s="79"/>
      <c r="V127" s="79"/>
      <c r="W127" s="79"/>
      <c r="X127" s="79"/>
      <c r="Y127" s="79"/>
      <c r="Z127" s="96"/>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97"/>
    </row>
    <row r="128" spans="1:48" ht="15.75" thickBot="1">
      <c r="A128" s="872"/>
      <c r="B128" s="885"/>
      <c r="C128" s="68" t="s">
        <v>639</v>
      </c>
      <c r="D128" s="82"/>
      <c r="E128" s="82"/>
      <c r="F128" s="82"/>
      <c r="G128" s="82"/>
      <c r="H128" s="82"/>
      <c r="I128" s="82"/>
      <c r="J128" s="82"/>
      <c r="K128" s="82"/>
      <c r="L128" s="82"/>
      <c r="M128" s="82"/>
      <c r="N128" s="82"/>
      <c r="O128" s="82"/>
      <c r="P128" s="82"/>
      <c r="Q128" s="82"/>
      <c r="R128" s="82"/>
      <c r="S128" s="82"/>
      <c r="T128" s="82"/>
      <c r="U128" s="82"/>
      <c r="V128" s="82"/>
      <c r="W128" s="82"/>
      <c r="X128" s="82"/>
      <c r="Y128" s="82"/>
      <c r="Z128" s="96"/>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97"/>
    </row>
    <row r="129" spans="1:48" ht="15.75" thickBot="1">
      <c r="A129" s="770" t="s">
        <v>648</v>
      </c>
      <c r="B129" s="771">
        <f>'2. Samlet budgetoversigt'!E180-(SUM('1. Projektets omkostninger'!D151:Y151))</f>
        <v>0</v>
      </c>
      <c r="C129" s="69" t="s">
        <v>648</v>
      </c>
      <c r="D129" s="83"/>
      <c r="E129" s="83"/>
      <c r="F129" s="83"/>
      <c r="G129" s="83"/>
      <c r="H129" s="83"/>
      <c r="I129" s="83"/>
      <c r="J129" s="83"/>
      <c r="K129" s="83"/>
      <c r="L129" s="83"/>
      <c r="M129" s="83"/>
      <c r="N129" s="83"/>
      <c r="O129" s="83"/>
      <c r="P129" s="83"/>
      <c r="Q129" s="83"/>
      <c r="R129" s="83"/>
      <c r="S129" s="83"/>
      <c r="T129" s="83"/>
      <c r="U129" s="83"/>
      <c r="V129" s="83"/>
      <c r="W129" s="83"/>
      <c r="X129" s="83"/>
      <c r="Y129" s="83"/>
      <c r="Z129" s="96"/>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97"/>
    </row>
    <row r="130" spans="1:48" ht="75" customHeight="1" thickBot="1">
      <c r="A130" s="872" t="s">
        <v>57</v>
      </c>
      <c r="B130" s="885">
        <f>'2. Samlet budgetoversigt'!E182-(SUM('1. Projektets omkostninger'!D153:Y153))</f>
        <v>0</v>
      </c>
      <c r="C130" s="70" t="s">
        <v>633</v>
      </c>
      <c r="D130" s="79"/>
      <c r="E130" s="79"/>
      <c r="F130" s="79"/>
      <c r="G130" s="79"/>
      <c r="H130" s="79"/>
      <c r="I130" s="79"/>
      <c r="J130" s="79"/>
      <c r="K130" s="79"/>
      <c r="L130" s="79"/>
      <c r="M130" s="79"/>
      <c r="N130" s="79"/>
      <c r="O130" s="79"/>
      <c r="P130" s="79"/>
      <c r="Q130" s="79"/>
      <c r="R130" s="79"/>
      <c r="S130" s="79"/>
      <c r="T130" s="79"/>
      <c r="U130" s="79"/>
      <c r="V130" s="79"/>
      <c r="W130" s="79"/>
      <c r="X130" s="79"/>
      <c r="Y130" s="79"/>
      <c r="Z130" s="96"/>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97"/>
    </row>
    <row r="131" spans="1:48" ht="15.75" thickBot="1">
      <c r="A131" s="872"/>
      <c r="B131" s="885"/>
      <c r="C131" s="66" t="s">
        <v>639</v>
      </c>
      <c r="D131" s="84"/>
      <c r="E131" s="82"/>
      <c r="F131" s="82"/>
      <c r="G131" s="82"/>
      <c r="H131" s="82"/>
      <c r="I131" s="82"/>
      <c r="J131" s="82"/>
      <c r="K131" s="82"/>
      <c r="L131" s="82"/>
      <c r="M131" s="82"/>
      <c r="N131" s="82"/>
      <c r="O131" s="82"/>
      <c r="P131" s="82"/>
      <c r="Q131" s="82"/>
      <c r="R131" s="82"/>
      <c r="S131" s="82"/>
      <c r="T131" s="82"/>
      <c r="U131" s="82"/>
      <c r="V131" s="82"/>
      <c r="W131" s="82"/>
      <c r="X131" s="82"/>
      <c r="Y131" s="82"/>
      <c r="Z131" s="98"/>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100"/>
    </row>
    <row r="136" spans="1:48" ht="15">
      <c r="A136" s="8" t="s">
        <v>560</v>
      </c>
      <c r="B136" s="72" t="str">
        <f>IF('2. Samlet budgetoversigt'!B201="","",'2. Samlet budgetoversigt'!B201)</f>
        <v/>
      </c>
      <c r="C136" s="8" t="s">
        <v>149</v>
      </c>
    </row>
    <row r="138" spans="1:48" ht="15.75" thickBot="1">
      <c r="B138" s="8" t="s">
        <v>609</v>
      </c>
      <c r="C138" s="74" t="s">
        <v>130</v>
      </c>
      <c r="D138" s="77" t="s">
        <v>610</v>
      </c>
      <c r="E138" s="77" t="s">
        <v>611</v>
      </c>
      <c r="F138" s="77" t="s">
        <v>612</v>
      </c>
      <c r="G138" s="77" t="s">
        <v>613</v>
      </c>
      <c r="H138" s="77" t="s">
        <v>614</v>
      </c>
      <c r="I138" s="77" t="s">
        <v>615</v>
      </c>
      <c r="J138" s="77" t="s">
        <v>616</v>
      </c>
      <c r="K138" s="77" t="s">
        <v>617</v>
      </c>
      <c r="L138" s="77" t="s">
        <v>618</v>
      </c>
      <c r="M138" s="77" t="s">
        <v>619</v>
      </c>
      <c r="N138" s="77" t="s">
        <v>620</v>
      </c>
      <c r="O138" s="77" t="s">
        <v>621</v>
      </c>
      <c r="P138" s="77" t="s">
        <v>622</v>
      </c>
      <c r="Q138" s="77" t="s">
        <v>623</v>
      </c>
      <c r="R138" s="77" t="s">
        <v>624</v>
      </c>
      <c r="S138" s="77" t="s">
        <v>625</v>
      </c>
      <c r="T138" s="77" t="s">
        <v>626</v>
      </c>
      <c r="U138" s="77" t="s">
        <v>627</v>
      </c>
      <c r="V138" s="77" t="s">
        <v>628</v>
      </c>
      <c r="W138" s="77" t="s">
        <v>629</v>
      </c>
      <c r="X138" s="77" t="s">
        <v>630</v>
      </c>
      <c r="Y138" s="77" t="s">
        <v>631</v>
      </c>
      <c r="Z138" s="92" t="s">
        <v>44</v>
      </c>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row>
    <row r="139" spans="1:48" ht="75" customHeight="1">
      <c r="A139" s="867" t="s">
        <v>552</v>
      </c>
      <c r="B139" s="887" t="s">
        <v>632</v>
      </c>
      <c r="C139" s="76" t="s">
        <v>633</v>
      </c>
      <c r="D139" s="79"/>
      <c r="E139" s="79"/>
      <c r="F139" s="79"/>
      <c r="G139" s="79"/>
      <c r="H139" s="79"/>
      <c r="I139" s="79"/>
      <c r="J139" s="79"/>
      <c r="K139" s="79"/>
      <c r="L139" s="79"/>
      <c r="M139" s="79"/>
      <c r="N139" s="79"/>
      <c r="O139" s="79"/>
      <c r="P139" s="79"/>
      <c r="Q139" s="79"/>
      <c r="R139" s="79"/>
      <c r="S139" s="79"/>
      <c r="T139" s="79"/>
      <c r="U139" s="79"/>
      <c r="V139" s="79"/>
      <c r="W139" s="79"/>
      <c r="X139" s="79"/>
      <c r="Y139" s="79"/>
      <c r="Z139" s="93"/>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5"/>
    </row>
    <row r="140" spans="1:48" ht="15">
      <c r="A140" s="868"/>
      <c r="B140" s="888"/>
      <c r="C140" s="65" t="s">
        <v>637</v>
      </c>
      <c r="D140" s="80"/>
      <c r="E140" s="80"/>
      <c r="F140" s="80"/>
      <c r="G140" s="80"/>
      <c r="H140" s="80"/>
      <c r="I140" s="80"/>
      <c r="J140" s="80"/>
      <c r="K140" s="80"/>
      <c r="L140" s="80"/>
      <c r="M140" s="80"/>
      <c r="N140" s="80"/>
      <c r="O140" s="80"/>
      <c r="P140" s="80"/>
      <c r="Q140" s="80"/>
      <c r="R140" s="80"/>
      <c r="S140" s="80"/>
      <c r="T140" s="80"/>
      <c r="U140" s="80"/>
      <c r="V140" s="80"/>
      <c r="W140" s="80"/>
      <c r="X140" s="80"/>
      <c r="Y140" s="80"/>
      <c r="Z140" s="96"/>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97"/>
    </row>
    <row r="141" spans="1:48" ht="15.75" thickBot="1">
      <c r="A141" s="868"/>
      <c r="B141" s="889"/>
      <c r="C141" s="65" t="s">
        <v>551</v>
      </c>
      <c r="D141" s="80"/>
      <c r="E141" s="80"/>
      <c r="F141" s="80"/>
      <c r="G141" s="80"/>
      <c r="H141" s="80"/>
      <c r="I141" s="80"/>
      <c r="J141" s="80"/>
      <c r="K141" s="80"/>
      <c r="L141" s="80"/>
      <c r="M141" s="80"/>
      <c r="N141" s="80"/>
      <c r="O141" s="80"/>
      <c r="P141" s="80"/>
      <c r="Q141" s="80"/>
      <c r="R141" s="80"/>
      <c r="S141" s="80"/>
      <c r="T141" s="80"/>
      <c r="U141" s="80"/>
      <c r="V141" s="80"/>
      <c r="W141" s="80"/>
      <c r="X141" s="80"/>
      <c r="Y141" s="80"/>
      <c r="Z141" s="96"/>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97"/>
    </row>
    <row r="142" spans="1:48" ht="15.75" thickBot="1">
      <c r="A142" s="869"/>
      <c r="B142" s="108">
        <f>'2. Samlet budgetoversigt'!E206-(SUM('1. Projektets omkostninger'!D164:Y164))</f>
        <v>0</v>
      </c>
      <c r="C142" s="66" t="s">
        <v>639</v>
      </c>
      <c r="D142" s="73" t="str">
        <f>IF(D140*D141=0,"",(D140*D141))</f>
        <v/>
      </c>
      <c r="E142" s="73" t="str">
        <f t="shared" ref="E142:AV142" si="12">IF(E140*E141=0,"",(E140*E141))</f>
        <v/>
      </c>
      <c r="F142" s="73" t="str">
        <f t="shared" si="12"/>
        <v/>
      </c>
      <c r="G142" s="73" t="str">
        <f t="shared" si="12"/>
        <v/>
      </c>
      <c r="H142" s="73" t="str">
        <f t="shared" si="12"/>
        <v/>
      </c>
      <c r="I142" s="73" t="str">
        <f t="shared" si="12"/>
        <v/>
      </c>
      <c r="J142" s="73" t="str">
        <f t="shared" si="12"/>
        <v/>
      </c>
      <c r="K142" s="73" t="str">
        <f t="shared" si="12"/>
        <v/>
      </c>
      <c r="L142" s="73" t="str">
        <f t="shared" si="12"/>
        <v/>
      </c>
      <c r="M142" s="73" t="str">
        <f t="shared" si="12"/>
        <v/>
      </c>
      <c r="N142" s="73" t="str">
        <f t="shared" si="12"/>
        <v/>
      </c>
      <c r="O142" s="73" t="str">
        <f t="shared" si="12"/>
        <v/>
      </c>
      <c r="P142" s="73" t="str">
        <f t="shared" si="12"/>
        <v/>
      </c>
      <c r="Q142" s="73" t="str">
        <f t="shared" si="12"/>
        <v/>
      </c>
      <c r="R142" s="73" t="str">
        <f t="shared" si="12"/>
        <v/>
      </c>
      <c r="S142" s="73" t="str">
        <f t="shared" si="12"/>
        <v/>
      </c>
      <c r="T142" s="73" t="str">
        <f t="shared" si="12"/>
        <v/>
      </c>
      <c r="U142" s="73" t="str">
        <f t="shared" si="12"/>
        <v/>
      </c>
      <c r="V142" s="73" t="str">
        <f t="shared" si="12"/>
        <v/>
      </c>
      <c r="W142" s="73" t="str">
        <f t="shared" si="12"/>
        <v/>
      </c>
      <c r="X142" s="73" t="str">
        <f t="shared" si="12"/>
        <v/>
      </c>
      <c r="Y142" s="73" t="str">
        <f t="shared" si="12"/>
        <v/>
      </c>
      <c r="Z142" s="101" t="str">
        <f t="shared" si="12"/>
        <v/>
      </c>
      <c r="AA142" s="102" t="str">
        <f t="shared" si="12"/>
        <v/>
      </c>
      <c r="AB142" s="102" t="str">
        <f t="shared" si="12"/>
        <v/>
      </c>
      <c r="AC142" s="102" t="str">
        <f t="shared" si="12"/>
        <v/>
      </c>
      <c r="AD142" s="102" t="str">
        <f t="shared" si="12"/>
        <v/>
      </c>
      <c r="AE142" s="102" t="str">
        <f t="shared" si="12"/>
        <v/>
      </c>
      <c r="AF142" s="102" t="str">
        <f t="shared" si="12"/>
        <v/>
      </c>
      <c r="AG142" s="102" t="str">
        <f t="shared" si="12"/>
        <v/>
      </c>
      <c r="AH142" s="102" t="str">
        <f t="shared" si="12"/>
        <v/>
      </c>
      <c r="AI142" s="102" t="str">
        <f t="shared" si="12"/>
        <v/>
      </c>
      <c r="AJ142" s="102" t="str">
        <f t="shared" si="12"/>
        <v/>
      </c>
      <c r="AK142" s="102" t="str">
        <f t="shared" si="12"/>
        <v/>
      </c>
      <c r="AL142" s="102" t="str">
        <f t="shared" si="12"/>
        <v/>
      </c>
      <c r="AM142" s="102" t="str">
        <f t="shared" si="12"/>
        <v/>
      </c>
      <c r="AN142" s="102" t="str">
        <f t="shared" si="12"/>
        <v/>
      </c>
      <c r="AO142" s="102" t="str">
        <f t="shared" si="12"/>
        <v/>
      </c>
      <c r="AP142" s="102" t="str">
        <f t="shared" si="12"/>
        <v/>
      </c>
      <c r="AQ142" s="102" t="str">
        <f t="shared" si="12"/>
        <v/>
      </c>
      <c r="AR142" s="102" t="str">
        <f t="shared" si="12"/>
        <v/>
      </c>
      <c r="AS142" s="102" t="str">
        <f t="shared" si="12"/>
        <v/>
      </c>
      <c r="AT142" s="102" t="str">
        <f t="shared" si="12"/>
        <v/>
      </c>
      <c r="AU142" s="102" t="str">
        <f t="shared" si="12"/>
        <v/>
      </c>
      <c r="AV142" s="103" t="str">
        <f t="shared" si="12"/>
        <v/>
      </c>
    </row>
    <row r="143" spans="1:48" ht="75" customHeight="1">
      <c r="A143" s="868" t="s">
        <v>553</v>
      </c>
      <c r="B143" s="886">
        <f>'2. Samlet budgetoversigt'!E207-(SUM('1. Projektets omkostninger'!D168:Y168))</f>
        <v>0</v>
      </c>
      <c r="C143" s="70" t="s">
        <v>633</v>
      </c>
      <c r="D143" s="81"/>
      <c r="E143" s="81"/>
      <c r="F143" s="81"/>
      <c r="G143" s="81"/>
      <c r="H143" s="81"/>
      <c r="I143" s="81"/>
      <c r="J143" s="81"/>
      <c r="K143" s="81"/>
      <c r="L143" s="81"/>
      <c r="M143" s="81"/>
      <c r="N143" s="81"/>
      <c r="O143" s="81"/>
      <c r="P143" s="81"/>
      <c r="Q143" s="81"/>
      <c r="R143" s="81"/>
      <c r="S143" s="81"/>
      <c r="T143" s="81"/>
      <c r="U143" s="81"/>
      <c r="V143" s="81"/>
      <c r="W143" s="81"/>
      <c r="X143" s="81"/>
      <c r="Y143" s="81"/>
      <c r="Z143" s="96"/>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97"/>
    </row>
    <row r="144" spans="1:48" ht="15">
      <c r="A144" s="868"/>
      <c r="B144" s="886"/>
      <c r="C144" s="65" t="s">
        <v>637</v>
      </c>
      <c r="D144" s="80"/>
      <c r="E144" s="80"/>
      <c r="F144" s="80"/>
      <c r="G144" s="80"/>
      <c r="H144" s="80"/>
      <c r="I144" s="80"/>
      <c r="J144" s="80"/>
      <c r="K144" s="80"/>
      <c r="L144" s="80"/>
      <c r="M144" s="80"/>
      <c r="N144" s="80"/>
      <c r="O144" s="80"/>
      <c r="P144" s="80"/>
      <c r="Q144" s="80"/>
      <c r="R144" s="80"/>
      <c r="S144" s="80"/>
      <c r="T144" s="80"/>
      <c r="U144" s="80"/>
      <c r="V144" s="80"/>
      <c r="W144" s="80"/>
      <c r="X144" s="80"/>
      <c r="Y144" s="80"/>
      <c r="Z144" s="96"/>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97"/>
    </row>
    <row r="145" spans="1:48" ht="15">
      <c r="A145" s="868"/>
      <c r="B145" s="886"/>
      <c r="C145" s="65" t="s">
        <v>551</v>
      </c>
      <c r="D145" s="80"/>
      <c r="E145" s="80"/>
      <c r="F145" s="80"/>
      <c r="G145" s="80"/>
      <c r="H145" s="80"/>
      <c r="I145" s="80"/>
      <c r="J145" s="80"/>
      <c r="K145" s="80"/>
      <c r="L145" s="80"/>
      <c r="M145" s="80"/>
      <c r="N145" s="80"/>
      <c r="O145" s="80"/>
      <c r="P145" s="80"/>
      <c r="Q145" s="80"/>
      <c r="R145" s="80"/>
      <c r="S145" s="80"/>
      <c r="T145" s="80"/>
      <c r="U145" s="80"/>
      <c r="V145" s="80"/>
      <c r="W145" s="80"/>
      <c r="X145" s="80"/>
      <c r="Y145" s="80"/>
      <c r="Z145" s="96"/>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97"/>
    </row>
    <row r="146" spans="1:48" ht="15.75" thickBot="1">
      <c r="A146" s="868"/>
      <c r="B146" s="886"/>
      <c r="C146" s="68" t="s">
        <v>639</v>
      </c>
      <c r="D146" s="75" t="str">
        <f>IF(D144*D145=0,"",(D144*D145))</f>
        <v/>
      </c>
      <c r="E146" s="75" t="str">
        <f t="shared" ref="E146:AV146" si="13">IF(E144*E145=0,"",(E144*E145))</f>
        <v/>
      </c>
      <c r="F146" s="75" t="str">
        <f t="shared" si="13"/>
        <v/>
      </c>
      <c r="G146" s="75" t="str">
        <f t="shared" si="13"/>
        <v/>
      </c>
      <c r="H146" s="75" t="str">
        <f t="shared" si="13"/>
        <v/>
      </c>
      <c r="I146" s="75" t="str">
        <f t="shared" si="13"/>
        <v/>
      </c>
      <c r="J146" s="75" t="str">
        <f t="shared" si="13"/>
        <v/>
      </c>
      <c r="K146" s="75" t="str">
        <f t="shared" si="13"/>
        <v/>
      </c>
      <c r="L146" s="75" t="str">
        <f t="shared" si="13"/>
        <v/>
      </c>
      <c r="M146" s="75" t="str">
        <f t="shared" si="13"/>
        <v/>
      </c>
      <c r="N146" s="75" t="str">
        <f t="shared" si="13"/>
        <v/>
      </c>
      <c r="O146" s="75" t="str">
        <f t="shared" si="13"/>
        <v/>
      </c>
      <c r="P146" s="75" t="str">
        <f t="shared" si="13"/>
        <v/>
      </c>
      <c r="Q146" s="75" t="str">
        <f t="shared" si="13"/>
        <v/>
      </c>
      <c r="R146" s="75" t="str">
        <f t="shared" si="13"/>
        <v/>
      </c>
      <c r="S146" s="75" t="str">
        <f t="shared" si="13"/>
        <v/>
      </c>
      <c r="T146" s="75" t="str">
        <f t="shared" si="13"/>
        <v/>
      </c>
      <c r="U146" s="75" t="str">
        <f t="shared" si="13"/>
        <v/>
      </c>
      <c r="V146" s="75" t="str">
        <f t="shared" si="13"/>
        <v/>
      </c>
      <c r="W146" s="75" t="str">
        <f t="shared" si="13"/>
        <v/>
      </c>
      <c r="X146" s="75" t="str">
        <f t="shared" si="13"/>
        <v/>
      </c>
      <c r="Y146" s="75" t="str">
        <f t="shared" si="13"/>
        <v/>
      </c>
      <c r="Z146" s="101" t="str">
        <f t="shared" si="13"/>
        <v/>
      </c>
      <c r="AA146" s="102" t="str">
        <f t="shared" si="13"/>
        <v/>
      </c>
      <c r="AB146" s="102" t="str">
        <f t="shared" si="13"/>
        <v/>
      </c>
      <c r="AC146" s="102" t="str">
        <f t="shared" si="13"/>
        <v/>
      </c>
      <c r="AD146" s="102" t="str">
        <f t="shared" si="13"/>
        <v/>
      </c>
      <c r="AE146" s="102" t="str">
        <f t="shared" si="13"/>
        <v/>
      </c>
      <c r="AF146" s="102" t="str">
        <f t="shared" si="13"/>
        <v/>
      </c>
      <c r="AG146" s="102" t="str">
        <f t="shared" si="13"/>
        <v/>
      </c>
      <c r="AH146" s="102" t="str">
        <f t="shared" si="13"/>
        <v/>
      </c>
      <c r="AI146" s="102" t="str">
        <f t="shared" si="13"/>
        <v/>
      </c>
      <c r="AJ146" s="102" t="str">
        <f t="shared" si="13"/>
        <v/>
      </c>
      <c r="AK146" s="102" t="str">
        <f t="shared" si="13"/>
        <v/>
      </c>
      <c r="AL146" s="102" t="str">
        <f t="shared" si="13"/>
        <v/>
      </c>
      <c r="AM146" s="102" t="str">
        <f t="shared" si="13"/>
        <v/>
      </c>
      <c r="AN146" s="102" t="str">
        <f t="shared" si="13"/>
        <v/>
      </c>
      <c r="AO146" s="102" t="str">
        <f t="shared" si="13"/>
        <v/>
      </c>
      <c r="AP146" s="102" t="str">
        <f t="shared" si="13"/>
        <v/>
      </c>
      <c r="AQ146" s="102" t="str">
        <f t="shared" si="13"/>
        <v/>
      </c>
      <c r="AR146" s="102" t="str">
        <f t="shared" si="13"/>
        <v/>
      </c>
      <c r="AS146" s="102" t="str">
        <f t="shared" si="13"/>
        <v/>
      </c>
      <c r="AT146" s="102" t="str">
        <f t="shared" si="13"/>
        <v/>
      </c>
      <c r="AU146" s="102" t="str">
        <f t="shared" si="13"/>
        <v/>
      </c>
      <c r="AV146" s="103" t="str">
        <f t="shared" si="13"/>
        <v/>
      </c>
    </row>
    <row r="147" spans="1:48" ht="75" customHeight="1" thickBot="1">
      <c r="A147" s="872" t="s">
        <v>554</v>
      </c>
      <c r="B147" s="885">
        <f>'2. Samlet budgetoversigt'!E208-(SUM('1. Projektets omkostninger'!D170:Y170))</f>
        <v>0</v>
      </c>
      <c r="C147" s="67" t="s">
        <v>633</v>
      </c>
      <c r="D147" s="79"/>
      <c r="E147" s="79"/>
      <c r="F147" s="79"/>
      <c r="G147" s="79"/>
      <c r="H147" s="79"/>
      <c r="I147" s="79"/>
      <c r="J147" s="79"/>
      <c r="K147" s="79"/>
      <c r="L147" s="79"/>
      <c r="M147" s="79"/>
      <c r="N147" s="79"/>
      <c r="O147" s="79"/>
      <c r="P147" s="79"/>
      <c r="Q147" s="79"/>
      <c r="R147" s="79"/>
      <c r="S147" s="79"/>
      <c r="T147" s="79"/>
      <c r="U147" s="79"/>
      <c r="V147" s="79"/>
      <c r="W147" s="79"/>
      <c r="X147" s="79"/>
      <c r="Y147" s="79"/>
      <c r="Z147" s="96"/>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97"/>
    </row>
    <row r="148" spans="1:48" ht="15.75" thickBot="1">
      <c r="A148" s="872"/>
      <c r="B148" s="885"/>
      <c r="C148" s="66" t="s">
        <v>639</v>
      </c>
      <c r="D148" s="82"/>
      <c r="E148" s="82"/>
      <c r="F148" s="82"/>
      <c r="G148" s="82"/>
      <c r="H148" s="82"/>
      <c r="I148" s="82"/>
      <c r="J148" s="82"/>
      <c r="K148" s="82"/>
      <c r="L148" s="82"/>
      <c r="M148" s="82"/>
      <c r="N148" s="82"/>
      <c r="O148" s="82"/>
      <c r="P148" s="82"/>
      <c r="Q148" s="82"/>
      <c r="R148" s="82"/>
      <c r="S148" s="82"/>
      <c r="T148" s="82"/>
      <c r="U148" s="82"/>
      <c r="V148" s="82"/>
      <c r="W148" s="82"/>
      <c r="X148" s="82"/>
      <c r="Y148" s="82"/>
      <c r="Z148" s="96"/>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97"/>
    </row>
    <row r="149" spans="1:48" ht="75" customHeight="1" thickBot="1">
      <c r="A149" s="872" t="s">
        <v>647</v>
      </c>
      <c r="B149" s="885">
        <f>'2. Samlet budgetoversigt'!E209-(SUM('1. Projektets omkostninger'!D172:Y172))</f>
        <v>0</v>
      </c>
      <c r="C149" s="67" t="s">
        <v>633</v>
      </c>
      <c r="D149" s="79"/>
      <c r="E149" s="79"/>
      <c r="F149" s="79"/>
      <c r="G149" s="79"/>
      <c r="H149" s="79"/>
      <c r="I149" s="79"/>
      <c r="J149" s="79"/>
      <c r="K149" s="79"/>
      <c r="L149" s="79"/>
      <c r="M149" s="79"/>
      <c r="N149" s="79"/>
      <c r="O149" s="79"/>
      <c r="P149" s="79"/>
      <c r="Q149" s="79"/>
      <c r="R149" s="79"/>
      <c r="S149" s="79"/>
      <c r="T149" s="79"/>
      <c r="U149" s="79"/>
      <c r="V149" s="79"/>
      <c r="W149" s="79"/>
      <c r="X149" s="79"/>
      <c r="Y149" s="79"/>
      <c r="Z149" s="96"/>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97"/>
    </row>
    <row r="150" spans="1:48" ht="15.75" thickBot="1">
      <c r="A150" s="872"/>
      <c r="B150" s="885"/>
      <c r="C150" s="68" t="s">
        <v>639</v>
      </c>
      <c r="D150" s="82"/>
      <c r="E150" s="82"/>
      <c r="F150" s="82"/>
      <c r="G150" s="82"/>
      <c r="H150" s="82"/>
      <c r="I150" s="82"/>
      <c r="J150" s="82"/>
      <c r="K150" s="82"/>
      <c r="L150" s="82"/>
      <c r="M150" s="82"/>
      <c r="N150" s="82"/>
      <c r="O150" s="82"/>
      <c r="P150" s="82"/>
      <c r="Q150" s="82"/>
      <c r="R150" s="82"/>
      <c r="S150" s="82"/>
      <c r="T150" s="82"/>
      <c r="U150" s="82"/>
      <c r="V150" s="82"/>
      <c r="W150" s="82"/>
      <c r="X150" s="82"/>
      <c r="Y150" s="82"/>
      <c r="Z150" s="96"/>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97"/>
    </row>
    <row r="151" spans="1:48" ht="15.75" thickBot="1">
      <c r="A151" s="770" t="s">
        <v>648</v>
      </c>
      <c r="B151" s="771">
        <f>'2. Samlet budgetoversigt'!E210-(SUM('1. Projektets omkostninger'!D173:Y173))</f>
        <v>0</v>
      </c>
      <c r="C151" s="69" t="s">
        <v>648</v>
      </c>
      <c r="D151" s="83"/>
      <c r="E151" s="83"/>
      <c r="F151" s="83"/>
      <c r="G151" s="83"/>
      <c r="H151" s="83"/>
      <c r="I151" s="83"/>
      <c r="J151" s="83"/>
      <c r="K151" s="83"/>
      <c r="L151" s="83"/>
      <c r="M151" s="83"/>
      <c r="N151" s="83"/>
      <c r="O151" s="83"/>
      <c r="P151" s="83"/>
      <c r="Q151" s="83"/>
      <c r="R151" s="83"/>
      <c r="S151" s="83"/>
      <c r="T151" s="83"/>
      <c r="U151" s="83"/>
      <c r="V151" s="83"/>
      <c r="W151" s="83"/>
      <c r="X151" s="83"/>
      <c r="Y151" s="83"/>
      <c r="Z151" s="96"/>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97"/>
    </row>
    <row r="152" spans="1:48" ht="75" customHeight="1" thickBot="1">
      <c r="A152" s="872" t="s">
        <v>57</v>
      </c>
      <c r="B152" s="885">
        <f>'2. Samlet budgetoversigt'!E212-(SUM('1. Projektets omkostninger'!D175:Y175))</f>
        <v>0</v>
      </c>
      <c r="C152" s="70" t="s">
        <v>633</v>
      </c>
      <c r="D152" s="79"/>
      <c r="E152" s="79"/>
      <c r="F152" s="79"/>
      <c r="G152" s="79"/>
      <c r="H152" s="79"/>
      <c r="I152" s="79"/>
      <c r="J152" s="79"/>
      <c r="K152" s="79"/>
      <c r="L152" s="79"/>
      <c r="M152" s="79"/>
      <c r="N152" s="79"/>
      <c r="O152" s="79"/>
      <c r="P152" s="79"/>
      <c r="Q152" s="79"/>
      <c r="R152" s="79"/>
      <c r="S152" s="79"/>
      <c r="T152" s="79"/>
      <c r="U152" s="79"/>
      <c r="V152" s="79"/>
      <c r="W152" s="79"/>
      <c r="X152" s="79"/>
      <c r="Y152" s="79"/>
      <c r="Z152" s="96"/>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97"/>
    </row>
    <row r="153" spans="1:48" ht="15.75" thickBot="1">
      <c r="A153" s="872"/>
      <c r="B153" s="885"/>
      <c r="C153" s="66" t="s">
        <v>639</v>
      </c>
      <c r="D153" s="84"/>
      <c r="E153" s="82"/>
      <c r="F153" s="82"/>
      <c r="G153" s="82"/>
      <c r="H153" s="82"/>
      <c r="I153" s="82"/>
      <c r="J153" s="82"/>
      <c r="K153" s="82"/>
      <c r="L153" s="82"/>
      <c r="M153" s="82"/>
      <c r="N153" s="82"/>
      <c r="O153" s="82"/>
      <c r="P153" s="82"/>
      <c r="Q153" s="82"/>
      <c r="R153" s="82"/>
      <c r="S153" s="82"/>
      <c r="T153" s="82"/>
      <c r="U153" s="82"/>
      <c r="V153" s="82"/>
      <c r="W153" s="82"/>
      <c r="X153" s="82"/>
      <c r="Y153" s="82"/>
      <c r="Z153" s="98"/>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100"/>
    </row>
    <row r="158" spans="1:48" ht="15">
      <c r="A158" s="8" t="s">
        <v>560</v>
      </c>
      <c r="B158" s="72" t="str">
        <f>IF('2. Samlet budgetoversigt'!B231="","",'2. Samlet budgetoversigt'!B231)</f>
        <v/>
      </c>
      <c r="C158" s="8" t="s">
        <v>152</v>
      </c>
    </row>
    <row r="160" spans="1:48" ht="15.75" thickBot="1">
      <c r="B160" s="8" t="s">
        <v>609</v>
      </c>
      <c r="C160" s="74" t="s">
        <v>130</v>
      </c>
      <c r="D160" s="77" t="s">
        <v>610</v>
      </c>
      <c r="E160" s="77" t="s">
        <v>611</v>
      </c>
      <c r="F160" s="77" t="s">
        <v>612</v>
      </c>
      <c r="G160" s="77" t="s">
        <v>613</v>
      </c>
      <c r="H160" s="77" t="s">
        <v>614</v>
      </c>
      <c r="I160" s="77" t="s">
        <v>615</v>
      </c>
      <c r="J160" s="77" t="s">
        <v>616</v>
      </c>
      <c r="K160" s="77" t="s">
        <v>617</v>
      </c>
      <c r="L160" s="77" t="s">
        <v>618</v>
      </c>
      <c r="M160" s="77" t="s">
        <v>619</v>
      </c>
      <c r="N160" s="77" t="s">
        <v>620</v>
      </c>
      <c r="O160" s="77" t="s">
        <v>621</v>
      </c>
      <c r="P160" s="77" t="s">
        <v>622</v>
      </c>
      <c r="Q160" s="77" t="s">
        <v>623</v>
      </c>
      <c r="R160" s="77" t="s">
        <v>624</v>
      </c>
      <c r="S160" s="77" t="s">
        <v>625</v>
      </c>
      <c r="T160" s="77" t="s">
        <v>626</v>
      </c>
      <c r="U160" s="77" t="s">
        <v>627</v>
      </c>
      <c r="V160" s="77" t="s">
        <v>628</v>
      </c>
      <c r="W160" s="77" t="s">
        <v>629</v>
      </c>
      <c r="X160" s="77" t="s">
        <v>630</v>
      </c>
      <c r="Y160" s="77" t="s">
        <v>631</v>
      </c>
      <c r="Z160" s="92" t="s">
        <v>44</v>
      </c>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row>
    <row r="161" spans="1:48" ht="75" customHeight="1">
      <c r="A161" s="867" t="s">
        <v>552</v>
      </c>
      <c r="B161" s="887" t="s">
        <v>632</v>
      </c>
      <c r="C161" s="76" t="s">
        <v>633</v>
      </c>
      <c r="D161" s="79"/>
      <c r="E161" s="79"/>
      <c r="F161" s="79"/>
      <c r="G161" s="79"/>
      <c r="H161" s="79"/>
      <c r="I161" s="79"/>
      <c r="J161" s="79"/>
      <c r="K161" s="79"/>
      <c r="L161" s="79"/>
      <c r="M161" s="79"/>
      <c r="N161" s="79"/>
      <c r="O161" s="79"/>
      <c r="P161" s="79"/>
      <c r="Q161" s="79"/>
      <c r="R161" s="79"/>
      <c r="S161" s="79"/>
      <c r="T161" s="79"/>
      <c r="U161" s="79"/>
      <c r="V161" s="79"/>
      <c r="W161" s="79"/>
      <c r="X161" s="79"/>
      <c r="Y161" s="79"/>
      <c r="Z161" s="93"/>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5"/>
    </row>
    <row r="162" spans="1:48" ht="15">
      <c r="A162" s="868"/>
      <c r="B162" s="888"/>
      <c r="C162" s="65" t="s">
        <v>637</v>
      </c>
      <c r="D162" s="80"/>
      <c r="E162" s="80"/>
      <c r="F162" s="80"/>
      <c r="G162" s="80"/>
      <c r="H162" s="80"/>
      <c r="I162" s="80"/>
      <c r="J162" s="80"/>
      <c r="K162" s="80"/>
      <c r="L162" s="80"/>
      <c r="M162" s="80"/>
      <c r="N162" s="80"/>
      <c r="O162" s="80"/>
      <c r="P162" s="80"/>
      <c r="Q162" s="80"/>
      <c r="R162" s="80"/>
      <c r="S162" s="80"/>
      <c r="T162" s="80"/>
      <c r="U162" s="80"/>
      <c r="V162" s="80"/>
      <c r="W162" s="80"/>
      <c r="X162" s="80"/>
      <c r="Y162" s="80"/>
      <c r="Z162" s="96"/>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97"/>
    </row>
    <row r="163" spans="1:48" ht="15.75" thickBot="1">
      <c r="A163" s="868"/>
      <c r="B163" s="889"/>
      <c r="C163" s="65" t="s">
        <v>551</v>
      </c>
      <c r="D163" s="80"/>
      <c r="E163" s="80"/>
      <c r="F163" s="80"/>
      <c r="G163" s="80"/>
      <c r="H163" s="80"/>
      <c r="I163" s="80"/>
      <c r="J163" s="80"/>
      <c r="K163" s="80"/>
      <c r="L163" s="80"/>
      <c r="M163" s="80"/>
      <c r="N163" s="80"/>
      <c r="O163" s="80"/>
      <c r="P163" s="80"/>
      <c r="Q163" s="80"/>
      <c r="R163" s="80"/>
      <c r="S163" s="80"/>
      <c r="T163" s="80"/>
      <c r="U163" s="80"/>
      <c r="V163" s="80"/>
      <c r="W163" s="80"/>
      <c r="X163" s="80"/>
      <c r="Y163" s="80"/>
      <c r="Z163" s="96"/>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97"/>
    </row>
    <row r="164" spans="1:48" ht="15.75" thickBot="1">
      <c r="A164" s="869"/>
      <c r="B164" s="108">
        <f>'2. Samlet budgetoversigt'!E236-(SUM('1. Projektets omkostninger'!D186:Y186))</f>
        <v>0</v>
      </c>
      <c r="C164" s="66" t="s">
        <v>639</v>
      </c>
      <c r="D164" s="73" t="str">
        <f>IF(D162*D163=0,"",(D162*D163))</f>
        <v/>
      </c>
      <c r="E164" s="73" t="str">
        <f t="shared" ref="E164:AV164" si="14">IF(E162*E163=0,"",(E162*E163))</f>
        <v/>
      </c>
      <c r="F164" s="73" t="str">
        <f t="shared" si="14"/>
        <v/>
      </c>
      <c r="G164" s="73" t="str">
        <f t="shared" si="14"/>
        <v/>
      </c>
      <c r="H164" s="73" t="str">
        <f t="shared" si="14"/>
        <v/>
      </c>
      <c r="I164" s="73" t="str">
        <f t="shared" si="14"/>
        <v/>
      </c>
      <c r="J164" s="73" t="str">
        <f t="shared" si="14"/>
        <v/>
      </c>
      <c r="K164" s="73" t="str">
        <f t="shared" si="14"/>
        <v/>
      </c>
      <c r="L164" s="73" t="str">
        <f t="shared" si="14"/>
        <v/>
      </c>
      <c r="M164" s="73" t="str">
        <f t="shared" si="14"/>
        <v/>
      </c>
      <c r="N164" s="73" t="str">
        <f t="shared" si="14"/>
        <v/>
      </c>
      <c r="O164" s="73" t="str">
        <f t="shared" si="14"/>
        <v/>
      </c>
      <c r="P164" s="73" t="str">
        <f t="shared" si="14"/>
        <v/>
      </c>
      <c r="Q164" s="73" t="str">
        <f t="shared" si="14"/>
        <v/>
      </c>
      <c r="R164" s="73" t="str">
        <f t="shared" si="14"/>
        <v/>
      </c>
      <c r="S164" s="73" t="str">
        <f t="shared" si="14"/>
        <v/>
      </c>
      <c r="T164" s="73" t="str">
        <f t="shared" si="14"/>
        <v/>
      </c>
      <c r="U164" s="73" t="str">
        <f t="shared" si="14"/>
        <v/>
      </c>
      <c r="V164" s="73" t="str">
        <f t="shared" si="14"/>
        <v/>
      </c>
      <c r="W164" s="73" t="str">
        <f t="shared" si="14"/>
        <v/>
      </c>
      <c r="X164" s="73" t="str">
        <f t="shared" si="14"/>
        <v/>
      </c>
      <c r="Y164" s="73" t="str">
        <f t="shared" si="14"/>
        <v/>
      </c>
      <c r="Z164" s="101" t="str">
        <f t="shared" si="14"/>
        <v/>
      </c>
      <c r="AA164" s="102" t="str">
        <f t="shared" si="14"/>
        <v/>
      </c>
      <c r="AB164" s="102" t="str">
        <f t="shared" si="14"/>
        <v/>
      </c>
      <c r="AC164" s="102" t="str">
        <f t="shared" si="14"/>
        <v/>
      </c>
      <c r="AD164" s="102" t="str">
        <f t="shared" si="14"/>
        <v/>
      </c>
      <c r="AE164" s="102" t="str">
        <f t="shared" si="14"/>
        <v/>
      </c>
      <c r="AF164" s="102" t="str">
        <f t="shared" si="14"/>
        <v/>
      </c>
      <c r="AG164" s="102" t="str">
        <f t="shared" si="14"/>
        <v/>
      </c>
      <c r="AH164" s="102" t="str">
        <f t="shared" si="14"/>
        <v/>
      </c>
      <c r="AI164" s="102" t="str">
        <f t="shared" si="14"/>
        <v/>
      </c>
      <c r="AJ164" s="102" t="str">
        <f t="shared" si="14"/>
        <v/>
      </c>
      <c r="AK164" s="102" t="str">
        <f t="shared" si="14"/>
        <v/>
      </c>
      <c r="AL164" s="102" t="str">
        <f t="shared" si="14"/>
        <v/>
      </c>
      <c r="AM164" s="102" t="str">
        <f t="shared" si="14"/>
        <v/>
      </c>
      <c r="AN164" s="102" t="str">
        <f t="shared" si="14"/>
        <v/>
      </c>
      <c r="AO164" s="102" t="str">
        <f t="shared" si="14"/>
        <v/>
      </c>
      <c r="AP164" s="102" t="str">
        <f t="shared" si="14"/>
        <v/>
      </c>
      <c r="AQ164" s="102" t="str">
        <f t="shared" si="14"/>
        <v/>
      </c>
      <c r="AR164" s="102" t="str">
        <f t="shared" si="14"/>
        <v/>
      </c>
      <c r="AS164" s="102" t="str">
        <f t="shared" si="14"/>
        <v/>
      </c>
      <c r="AT164" s="102" t="str">
        <f t="shared" si="14"/>
        <v/>
      </c>
      <c r="AU164" s="102" t="str">
        <f t="shared" si="14"/>
        <v/>
      </c>
      <c r="AV164" s="103" t="str">
        <f t="shared" si="14"/>
        <v/>
      </c>
    </row>
    <row r="165" spans="1:48" ht="75" customHeight="1">
      <c r="A165" s="868" t="s">
        <v>553</v>
      </c>
      <c r="B165" s="886">
        <f>'2. Samlet budgetoversigt'!E237-(SUM('1. Projektets omkostninger'!D190:Y190))</f>
        <v>0</v>
      </c>
      <c r="C165" s="70" t="s">
        <v>633</v>
      </c>
      <c r="D165" s="81"/>
      <c r="E165" s="81"/>
      <c r="F165" s="81"/>
      <c r="G165" s="81"/>
      <c r="H165" s="81"/>
      <c r="I165" s="81"/>
      <c r="J165" s="81"/>
      <c r="K165" s="81"/>
      <c r="L165" s="81"/>
      <c r="M165" s="81"/>
      <c r="N165" s="81"/>
      <c r="O165" s="81"/>
      <c r="P165" s="81"/>
      <c r="Q165" s="81"/>
      <c r="R165" s="81"/>
      <c r="S165" s="81"/>
      <c r="T165" s="81"/>
      <c r="U165" s="81"/>
      <c r="V165" s="81"/>
      <c r="W165" s="81"/>
      <c r="X165" s="81"/>
      <c r="Y165" s="81"/>
      <c r="Z165" s="96"/>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97"/>
    </row>
    <row r="166" spans="1:48" ht="15">
      <c r="A166" s="868"/>
      <c r="B166" s="886"/>
      <c r="C166" s="65" t="s">
        <v>637</v>
      </c>
      <c r="D166" s="80"/>
      <c r="E166" s="80"/>
      <c r="F166" s="80"/>
      <c r="G166" s="80"/>
      <c r="H166" s="80"/>
      <c r="I166" s="80"/>
      <c r="J166" s="80"/>
      <c r="K166" s="80"/>
      <c r="L166" s="80"/>
      <c r="M166" s="80"/>
      <c r="N166" s="80"/>
      <c r="O166" s="80"/>
      <c r="P166" s="80"/>
      <c r="Q166" s="80"/>
      <c r="R166" s="80"/>
      <c r="S166" s="80"/>
      <c r="T166" s="80"/>
      <c r="U166" s="80"/>
      <c r="V166" s="80"/>
      <c r="W166" s="80"/>
      <c r="X166" s="80"/>
      <c r="Y166" s="80"/>
      <c r="Z166" s="96"/>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97"/>
    </row>
    <row r="167" spans="1:48" ht="15">
      <c r="A167" s="868"/>
      <c r="B167" s="886"/>
      <c r="C167" s="65" t="s">
        <v>551</v>
      </c>
      <c r="D167" s="80"/>
      <c r="E167" s="80"/>
      <c r="F167" s="80"/>
      <c r="G167" s="80"/>
      <c r="H167" s="80"/>
      <c r="I167" s="80"/>
      <c r="J167" s="80"/>
      <c r="K167" s="80"/>
      <c r="L167" s="80"/>
      <c r="M167" s="80"/>
      <c r="N167" s="80"/>
      <c r="O167" s="80"/>
      <c r="P167" s="80"/>
      <c r="Q167" s="80"/>
      <c r="R167" s="80"/>
      <c r="S167" s="80"/>
      <c r="T167" s="80"/>
      <c r="U167" s="80"/>
      <c r="V167" s="80"/>
      <c r="W167" s="80"/>
      <c r="X167" s="80"/>
      <c r="Y167" s="80"/>
      <c r="Z167" s="96"/>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97"/>
    </row>
    <row r="168" spans="1:48" ht="15.75" thickBot="1">
      <c r="A168" s="868"/>
      <c r="B168" s="886"/>
      <c r="C168" s="68" t="s">
        <v>639</v>
      </c>
      <c r="D168" s="75" t="str">
        <f>IF(D166*D167=0,"",(D166*D167))</f>
        <v/>
      </c>
      <c r="E168" s="75" t="str">
        <f t="shared" ref="E168:AV168" si="15">IF(E166*E167=0,"",(E166*E167))</f>
        <v/>
      </c>
      <c r="F168" s="75" t="str">
        <f t="shared" si="15"/>
        <v/>
      </c>
      <c r="G168" s="75" t="str">
        <f t="shared" si="15"/>
        <v/>
      </c>
      <c r="H168" s="75" t="str">
        <f t="shared" si="15"/>
        <v/>
      </c>
      <c r="I168" s="75" t="str">
        <f t="shared" si="15"/>
        <v/>
      </c>
      <c r="J168" s="75" t="str">
        <f t="shared" si="15"/>
        <v/>
      </c>
      <c r="K168" s="75" t="str">
        <f t="shared" si="15"/>
        <v/>
      </c>
      <c r="L168" s="75" t="str">
        <f t="shared" si="15"/>
        <v/>
      </c>
      <c r="M168" s="75" t="str">
        <f t="shared" si="15"/>
        <v/>
      </c>
      <c r="N168" s="75" t="str">
        <f t="shared" si="15"/>
        <v/>
      </c>
      <c r="O168" s="75" t="str">
        <f t="shared" si="15"/>
        <v/>
      </c>
      <c r="P168" s="75" t="str">
        <f t="shared" si="15"/>
        <v/>
      </c>
      <c r="Q168" s="75" t="str">
        <f t="shared" si="15"/>
        <v/>
      </c>
      <c r="R168" s="75" t="str">
        <f t="shared" si="15"/>
        <v/>
      </c>
      <c r="S168" s="75" t="str">
        <f t="shared" si="15"/>
        <v/>
      </c>
      <c r="T168" s="75" t="str">
        <f t="shared" si="15"/>
        <v/>
      </c>
      <c r="U168" s="75" t="str">
        <f t="shared" si="15"/>
        <v/>
      </c>
      <c r="V168" s="75" t="str">
        <f t="shared" si="15"/>
        <v/>
      </c>
      <c r="W168" s="75" t="str">
        <f t="shared" si="15"/>
        <v/>
      </c>
      <c r="X168" s="75" t="str">
        <f t="shared" si="15"/>
        <v/>
      </c>
      <c r="Y168" s="75" t="str">
        <f t="shared" si="15"/>
        <v/>
      </c>
      <c r="Z168" s="101" t="str">
        <f t="shared" si="15"/>
        <v/>
      </c>
      <c r="AA168" s="102" t="str">
        <f t="shared" si="15"/>
        <v/>
      </c>
      <c r="AB168" s="102" t="str">
        <f t="shared" si="15"/>
        <v/>
      </c>
      <c r="AC168" s="102" t="str">
        <f t="shared" si="15"/>
        <v/>
      </c>
      <c r="AD168" s="102" t="str">
        <f t="shared" si="15"/>
        <v/>
      </c>
      <c r="AE168" s="102" t="str">
        <f t="shared" si="15"/>
        <v/>
      </c>
      <c r="AF168" s="102" t="str">
        <f t="shared" si="15"/>
        <v/>
      </c>
      <c r="AG168" s="102" t="str">
        <f t="shared" si="15"/>
        <v/>
      </c>
      <c r="AH168" s="102" t="str">
        <f t="shared" si="15"/>
        <v/>
      </c>
      <c r="AI168" s="102" t="str">
        <f t="shared" si="15"/>
        <v/>
      </c>
      <c r="AJ168" s="102" t="str">
        <f t="shared" si="15"/>
        <v/>
      </c>
      <c r="AK168" s="102" t="str">
        <f t="shared" si="15"/>
        <v/>
      </c>
      <c r="AL168" s="102" t="str">
        <f t="shared" si="15"/>
        <v/>
      </c>
      <c r="AM168" s="102" t="str">
        <f t="shared" si="15"/>
        <v/>
      </c>
      <c r="AN168" s="102" t="str">
        <f t="shared" si="15"/>
        <v/>
      </c>
      <c r="AO168" s="102" t="str">
        <f t="shared" si="15"/>
        <v/>
      </c>
      <c r="AP168" s="102" t="str">
        <f t="shared" si="15"/>
        <v/>
      </c>
      <c r="AQ168" s="102" t="str">
        <f t="shared" si="15"/>
        <v/>
      </c>
      <c r="AR168" s="102" t="str">
        <f t="shared" si="15"/>
        <v/>
      </c>
      <c r="AS168" s="102" t="str">
        <f t="shared" si="15"/>
        <v/>
      </c>
      <c r="AT168" s="102" t="str">
        <f t="shared" si="15"/>
        <v/>
      </c>
      <c r="AU168" s="102" t="str">
        <f t="shared" si="15"/>
        <v/>
      </c>
      <c r="AV168" s="103" t="str">
        <f t="shared" si="15"/>
        <v/>
      </c>
    </row>
    <row r="169" spans="1:48" ht="75" customHeight="1" thickBot="1">
      <c r="A169" s="872" t="s">
        <v>554</v>
      </c>
      <c r="B169" s="885">
        <f>'2. Samlet budgetoversigt'!E238-(SUM('1. Projektets omkostninger'!D192:Y192))</f>
        <v>0</v>
      </c>
      <c r="C169" s="67" t="s">
        <v>633</v>
      </c>
      <c r="D169" s="79"/>
      <c r="E169" s="79"/>
      <c r="F169" s="79"/>
      <c r="G169" s="79"/>
      <c r="H169" s="79"/>
      <c r="I169" s="79"/>
      <c r="J169" s="79"/>
      <c r="K169" s="79"/>
      <c r="L169" s="79"/>
      <c r="M169" s="79"/>
      <c r="N169" s="79"/>
      <c r="O169" s="79"/>
      <c r="P169" s="79"/>
      <c r="Q169" s="79"/>
      <c r="R169" s="79"/>
      <c r="S169" s="79"/>
      <c r="T169" s="79"/>
      <c r="U169" s="79"/>
      <c r="V169" s="79"/>
      <c r="W169" s="79"/>
      <c r="X169" s="79"/>
      <c r="Y169" s="79"/>
      <c r="Z169" s="96"/>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97"/>
    </row>
    <row r="170" spans="1:48" ht="15.75" thickBot="1">
      <c r="A170" s="872"/>
      <c r="B170" s="885"/>
      <c r="C170" s="66" t="s">
        <v>639</v>
      </c>
      <c r="D170" s="82"/>
      <c r="E170" s="82"/>
      <c r="F170" s="82"/>
      <c r="G170" s="82"/>
      <c r="H170" s="82"/>
      <c r="I170" s="82"/>
      <c r="J170" s="82"/>
      <c r="K170" s="82"/>
      <c r="L170" s="82"/>
      <c r="M170" s="82"/>
      <c r="N170" s="82"/>
      <c r="O170" s="82"/>
      <c r="P170" s="82"/>
      <c r="Q170" s="82"/>
      <c r="R170" s="82"/>
      <c r="S170" s="82"/>
      <c r="T170" s="82"/>
      <c r="U170" s="82"/>
      <c r="V170" s="82"/>
      <c r="W170" s="82"/>
      <c r="X170" s="82"/>
      <c r="Y170" s="82"/>
      <c r="Z170" s="96"/>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97"/>
    </row>
    <row r="171" spans="1:48" ht="75" customHeight="1" thickBot="1">
      <c r="A171" s="872" t="s">
        <v>647</v>
      </c>
      <c r="B171" s="885">
        <f>'2. Samlet budgetoversigt'!E239-(SUM('1. Projektets omkostninger'!D194:Y194))</f>
        <v>0</v>
      </c>
      <c r="C171" s="67" t="s">
        <v>633</v>
      </c>
      <c r="D171" s="79"/>
      <c r="E171" s="79"/>
      <c r="F171" s="79"/>
      <c r="G171" s="79"/>
      <c r="H171" s="79"/>
      <c r="I171" s="79"/>
      <c r="J171" s="79"/>
      <c r="K171" s="79"/>
      <c r="L171" s="79"/>
      <c r="M171" s="79"/>
      <c r="N171" s="79"/>
      <c r="O171" s="79"/>
      <c r="P171" s="79"/>
      <c r="Q171" s="79"/>
      <c r="R171" s="79"/>
      <c r="S171" s="79"/>
      <c r="T171" s="79"/>
      <c r="U171" s="79"/>
      <c r="V171" s="79"/>
      <c r="W171" s="79"/>
      <c r="X171" s="79"/>
      <c r="Y171" s="79"/>
      <c r="Z171" s="96"/>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97"/>
    </row>
    <row r="172" spans="1:48" ht="15.75" thickBot="1">
      <c r="A172" s="872"/>
      <c r="B172" s="885"/>
      <c r="C172" s="68" t="s">
        <v>639</v>
      </c>
      <c r="D172" s="82"/>
      <c r="E172" s="82"/>
      <c r="F172" s="82"/>
      <c r="G172" s="82"/>
      <c r="H172" s="82"/>
      <c r="I172" s="82"/>
      <c r="J172" s="82"/>
      <c r="K172" s="82"/>
      <c r="L172" s="82"/>
      <c r="M172" s="82"/>
      <c r="N172" s="82"/>
      <c r="O172" s="82"/>
      <c r="P172" s="82"/>
      <c r="Q172" s="82"/>
      <c r="R172" s="82"/>
      <c r="S172" s="82"/>
      <c r="T172" s="82"/>
      <c r="U172" s="82"/>
      <c r="V172" s="82"/>
      <c r="W172" s="82"/>
      <c r="X172" s="82"/>
      <c r="Y172" s="82"/>
      <c r="Z172" s="96"/>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97"/>
    </row>
    <row r="173" spans="1:48" ht="15.75" thickBot="1">
      <c r="A173" s="770" t="s">
        <v>648</v>
      </c>
      <c r="B173" s="771">
        <f>'2. Samlet budgetoversigt'!E240-(SUM('1. Projektets omkostninger'!D195:Y195))</f>
        <v>0</v>
      </c>
      <c r="C173" s="69" t="s">
        <v>648</v>
      </c>
      <c r="D173" s="83"/>
      <c r="E173" s="83"/>
      <c r="F173" s="83"/>
      <c r="G173" s="83"/>
      <c r="H173" s="83"/>
      <c r="I173" s="83"/>
      <c r="J173" s="83"/>
      <c r="K173" s="83"/>
      <c r="L173" s="83"/>
      <c r="M173" s="83"/>
      <c r="N173" s="83"/>
      <c r="O173" s="83"/>
      <c r="P173" s="83"/>
      <c r="Q173" s="83"/>
      <c r="R173" s="83"/>
      <c r="S173" s="83"/>
      <c r="T173" s="83"/>
      <c r="U173" s="83"/>
      <c r="V173" s="83"/>
      <c r="W173" s="83"/>
      <c r="X173" s="83"/>
      <c r="Y173" s="83"/>
      <c r="Z173" s="96"/>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97"/>
    </row>
    <row r="174" spans="1:48" ht="75" customHeight="1" thickBot="1">
      <c r="A174" s="872" t="s">
        <v>57</v>
      </c>
      <c r="B174" s="885">
        <f>'2. Samlet budgetoversigt'!E242-(SUM('1. Projektets omkostninger'!D197:Y197))</f>
        <v>0</v>
      </c>
      <c r="C174" s="70" t="s">
        <v>633</v>
      </c>
      <c r="D174" s="79"/>
      <c r="E174" s="79"/>
      <c r="F174" s="79"/>
      <c r="G174" s="79"/>
      <c r="H174" s="79"/>
      <c r="I174" s="79"/>
      <c r="J174" s="79"/>
      <c r="K174" s="79"/>
      <c r="L174" s="79"/>
      <c r="M174" s="79"/>
      <c r="N174" s="79"/>
      <c r="O174" s="79"/>
      <c r="P174" s="79"/>
      <c r="Q174" s="79"/>
      <c r="R174" s="79"/>
      <c r="S174" s="79"/>
      <c r="T174" s="79"/>
      <c r="U174" s="79"/>
      <c r="V174" s="79"/>
      <c r="W174" s="79"/>
      <c r="X174" s="79"/>
      <c r="Y174" s="79"/>
      <c r="Z174" s="96"/>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97"/>
    </row>
    <row r="175" spans="1:48" ht="15.75" thickBot="1">
      <c r="A175" s="872"/>
      <c r="B175" s="885"/>
      <c r="C175" s="66" t="s">
        <v>639</v>
      </c>
      <c r="D175" s="84"/>
      <c r="E175" s="82"/>
      <c r="F175" s="82"/>
      <c r="G175" s="82"/>
      <c r="H175" s="82"/>
      <c r="I175" s="82"/>
      <c r="J175" s="82"/>
      <c r="K175" s="82"/>
      <c r="L175" s="82"/>
      <c r="M175" s="82"/>
      <c r="N175" s="82"/>
      <c r="O175" s="82"/>
      <c r="P175" s="82"/>
      <c r="Q175" s="82"/>
      <c r="R175" s="82"/>
      <c r="S175" s="82"/>
      <c r="T175" s="82"/>
      <c r="U175" s="82"/>
      <c r="V175" s="82"/>
      <c r="W175" s="82"/>
      <c r="X175" s="82"/>
      <c r="Y175" s="82"/>
      <c r="Z175" s="98"/>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100"/>
    </row>
    <row r="180" spans="1:48" ht="15">
      <c r="A180" s="8" t="s">
        <v>560</v>
      </c>
      <c r="B180" s="72" t="str">
        <f>IF('2. Samlet budgetoversigt'!B261="","",'2. Samlet budgetoversigt'!B261)</f>
        <v/>
      </c>
      <c r="C180" s="8" t="s">
        <v>154</v>
      </c>
    </row>
    <row r="182" spans="1:48" ht="15.75" thickBot="1">
      <c r="B182" s="8" t="s">
        <v>609</v>
      </c>
      <c r="C182" s="74" t="s">
        <v>130</v>
      </c>
      <c r="D182" s="77" t="s">
        <v>610</v>
      </c>
      <c r="E182" s="77" t="s">
        <v>611</v>
      </c>
      <c r="F182" s="77" t="s">
        <v>612</v>
      </c>
      <c r="G182" s="77" t="s">
        <v>613</v>
      </c>
      <c r="H182" s="77" t="s">
        <v>614</v>
      </c>
      <c r="I182" s="77" t="s">
        <v>615</v>
      </c>
      <c r="J182" s="77" t="s">
        <v>616</v>
      </c>
      <c r="K182" s="77" t="s">
        <v>617</v>
      </c>
      <c r="L182" s="77" t="s">
        <v>618</v>
      </c>
      <c r="M182" s="77" t="s">
        <v>619</v>
      </c>
      <c r="N182" s="77" t="s">
        <v>620</v>
      </c>
      <c r="O182" s="77" t="s">
        <v>621</v>
      </c>
      <c r="P182" s="77" t="s">
        <v>622</v>
      </c>
      <c r="Q182" s="77" t="s">
        <v>623</v>
      </c>
      <c r="R182" s="77" t="s">
        <v>624</v>
      </c>
      <c r="S182" s="77" t="s">
        <v>625</v>
      </c>
      <c r="T182" s="77" t="s">
        <v>626</v>
      </c>
      <c r="U182" s="77" t="s">
        <v>627</v>
      </c>
      <c r="V182" s="77" t="s">
        <v>628</v>
      </c>
      <c r="W182" s="77" t="s">
        <v>629</v>
      </c>
      <c r="X182" s="77" t="s">
        <v>630</v>
      </c>
      <c r="Y182" s="77" t="s">
        <v>631</v>
      </c>
      <c r="Z182" s="92" t="s">
        <v>44</v>
      </c>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row>
    <row r="183" spans="1:48" ht="75" customHeight="1">
      <c r="A183" s="867" t="s">
        <v>552</v>
      </c>
      <c r="B183" s="887" t="s">
        <v>632</v>
      </c>
      <c r="C183" s="76" t="s">
        <v>633</v>
      </c>
      <c r="D183" s="79"/>
      <c r="E183" s="79"/>
      <c r="F183" s="79"/>
      <c r="G183" s="79"/>
      <c r="H183" s="79"/>
      <c r="I183" s="79"/>
      <c r="J183" s="79"/>
      <c r="K183" s="79"/>
      <c r="L183" s="79"/>
      <c r="M183" s="79"/>
      <c r="N183" s="79"/>
      <c r="O183" s="79"/>
      <c r="P183" s="79"/>
      <c r="Q183" s="79"/>
      <c r="R183" s="79"/>
      <c r="S183" s="79"/>
      <c r="T183" s="79"/>
      <c r="U183" s="79"/>
      <c r="V183" s="79"/>
      <c r="W183" s="79"/>
      <c r="X183" s="79"/>
      <c r="Y183" s="79"/>
      <c r="Z183" s="93"/>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5"/>
    </row>
    <row r="184" spans="1:48" ht="15">
      <c r="A184" s="868"/>
      <c r="B184" s="888"/>
      <c r="C184" s="65" t="s">
        <v>637</v>
      </c>
      <c r="D184" s="80"/>
      <c r="E184" s="80"/>
      <c r="F184" s="80"/>
      <c r="G184" s="80"/>
      <c r="H184" s="80"/>
      <c r="I184" s="80"/>
      <c r="J184" s="80"/>
      <c r="K184" s="80"/>
      <c r="L184" s="80"/>
      <c r="M184" s="80"/>
      <c r="N184" s="80"/>
      <c r="O184" s="80"/>
      <c r="P184" s="80"/>
      <c r="Q184" s="80"/>
      <c r="R184" s="80"/>
      <c r="S184" s="80"/>
      <c r="T184" s="80"/>
      <c r="U184" s="80"/>
      <c r="V184" s="80"/>
      <c r="W184" s="80"/>
      <c r="X184" s="80"/>
      <c r="Y184" s="80"/>
      <c r="Z184" s="96"/>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97"/>
    </row>
    <row r="185" spans="1:48" ht="15.75" thickBot="1">
      <c r="A185" s="868"/>
      <c r="B185" s="889"/>
      <c r="C185" s="65" t="s">
        <v>551</v>
      </c>
      <c r="D185" s="80"/>
      <c r="E185" s="80"/>
      <c r="F185" s="80"/>
      <c r="G185" s="80"/>
      <c r="H185" s="80"/>
      <c r="I185" s="80"/>
      <c r="J185" s="80"/>
      <c r="K185" s="80"/>
      <c r="L185" s="80"/>
      <c r="M185" s="80"/>
      <c r="N185" s="80"/>
      <c r="O185" s="80"/>
      <c r="P185" s="80"/>
      <c r="Q185" s="80"/>
      <c r="R185" s="80"/>
      <c r="S185" s="80"/>
      <c r="T185" s="80"/>
      <c r="U185" s="80"/>
      <c r="V185" s="80"/>
      <c r="W185" s="80"/>
      <c r="X185" s="80"/>
      <c r="Y185" s="80"/>
      <c r="Z185" s="96"/>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97"/>
    </row>
    <row r="186" spans="1:48" ht="15.75" thickBot="1">
      <c r="A186" s="869"/>
      <c r="B186" s="108">
        <f>'2. Samlet budgetoversigt'!E266-(SUM('1. Projektets omkostninger'!D208:Y208))</f>
        <v>0</v>
      </c>
      <c r="C186" s="66" t="s">
        <v>639</v>
      </c>
      <c r="D186" s="73" t="str">
        <f>IF(D184*D185=0,"",(D184*D185))</f>
        <v/>
      </c>
      <c r="E186" s="73" t="str">
        <f t="shared" ref="E186:AV186" si="16">IF(E184*E185=0,"",(E184*E185))</f>
        <v/>
      </c>
      <c r="F186" s="73" t="str">
        <f t="shared" si="16"/>
        <v/>
      </c>
      <c r="G186" s="73" t="str">
        <f t="shared" si="16"/>
        <v/>
      </c>
      <c r="H186" s="73" t="str">
        <f t="shared" si="16"/>
        <v/>
      </c>
      <c r="I186" s="73" t="str">
        <f t="shared" si="16"/>
        <v/>
      </c>
      <c r="J186" s="73" t="str">
        <f t="shared" si="16"/>
        <v/>
      </c>
      <c r="K186" s="73" t="str">
        <f t="shared" si="16"/>
        <v/>
      </c>
      <c r="L186" s="73" t="str">
        <f t="shared" si="16"/>
        <v/>
      </c>
      <c r="M186" s="73" t="str">
        <f t="shared" si="16"/>
        <v/>
      </c>
      <c r="N186" s="73" t="str">
        <f t="shared" si="16"/>
        <v/>
      </c>
      <c r="O186" s="73" t="str">
        <f t="shared" si="16"/>
        <v/>
      </c>
      <c r="P186" s="73" t="str">
        <f t="shared" si="16"/>
        <v/>
      </c>
      <c r="Q186" s="73" t="str">
        <f t="shared" si="16"/>
        <v/>
      </c>
      <c r="R186" s="73" t="str">
        <f t="shared" si="16"/>
        <v/>
      </c>
      <c r="S186" s="73" t="str">
        <f t="shared" si="16"/>
        <v/>
      </c>
      <c r="T186" s="73" t="str">
        <f t="shared" si="16"/>
        <v/>
      </c>
      <c r="U186" s="73" t="str">
        <f t="shared" si="16"/>
        <v/>
      </c>
      <c r="V186" s="73" t="str">
        <f t="shared" si="16"/>
        <v/>
      </c>
      <c r="W186" s="73" t="str">
        <f t="shared" si="16"/>
        <v/>
      </c>
      <c r="X186" s="73" t="str">
        <f t="shared" si="16"/>
        <v/>
      </c>
      <c r="Y186" s="73" t="str">
        <f t="shared" si="16"/>
        <v/>
      </c>
      <c r="Z186" s="101" t="str">
        <f t="shared" si="16"/>
        <v/>
      </c>
      <c r="AA186" s="102" t="str">
        <f t="shared" si="16"/>
        <v/>
      </c>
      <c r="AB186" s="102" t="str">
        <f t="shared" si="16"/>
        <v/>
      </c>
      <c r="AC186" s="102" t="str">
        <f t="shared" si="16"/>
        <v/>
      </c>
      <c r="AD186" s="102" t="str">
        <f t="shared" si="16"/>
        <v/>
      </c>
      <c r="AE186" s="102" t="str">
        <f t="shared" si="16"/>
        <v/>
      </c>
      <c r="AF186" s="102" t="str">
        <f t="shared" si="16"/>
        <v/>
      </c>
      <c r="AG186" s="102" t="str">
        <f t="shared" si="16"/>
        <v/>
      </c>
      <c r="AH186" s="102" t="str">
        <f t="shared" si="16"/>
        <v/>
      </c>
      <c r="AI186" s="102" t="str">
        <f t="shared" si="16"/>
        <v/>
      </c>
      <c r="AJ186" s="102" t="str">
        <f t="shared" si="16"/>
        <v/>
      </c>
      <c r="AK186" s="102" t="str">
        <f t="shared" si="16"/>
        <v/>
      </c>
      <c r="AL186" s="102" t="str">
        <f t="shared" si="16"/>
        <v/>
      </c>
      <c r="AM186" s="102" t="str">
        <f t="shared" si="16"/>
        <v/>
      </c>
      <c r="AN186" s="102" t="str">
        <f t="shared" si="16"/>
        <v/>
      </c>
      <c r="AO186" s="102" t="str">
        <f t="shared" si="16"/>
        <v/>
      </c>
      <c r="AP186" s="102" t="str">
        <f t="shared" si="16"/>
        <v/>
      </c>
      <c r="AQ186" s="102" t="str">
        <f t="shared" si="16"/>
        <v/>
      </c>
      <c r="AR186" s="102" t="str">
        <f t="shared" si="16"/>
        <v/>
      </c>
      <c r="AS186" s="102" t="str">
        <f t="shared" si="16"/>
        <v/>
      </c>
      <c r="AT186" s="102" t="str">
        <f t="shared" si="16"/>
        <v/>
      </c>
      <c r="AU186" s="102" t="str">
        <f t="shared" si="16"/>
        <v/>
      </c>
      <c r="AV186" s="103" t="str">
        <f t="shared" si="16"/>
        <v/>
      </c>
    </row>
    <row r="187" spans="1:48" ht="75" customHeight="1">
      <c r="A187" s="868" t="s">
        <v>553</v>
      </c>
      <c r="B187" s="886">
        <f>'2. Samlet budgetoversigt'!E267-(SUM('1. Projektets omkostninger'!D212:Y212))</f>
        <v>0</v>
      </c>
      <c r="C187" s="70" t="s">
        <v>633</v>
      </c>
      <c r="D187" s="81"/>
      <c r="E187" s="81"/>
      <c r="F187" s="81"/>
      <c r="G187" s="81"/>
      <c r="H187" s="81"/>
      <c r="I187" s="81"/>
      <c r="J187" s="81"/>
      <c r="K187" s="81"/>
      <c r="L187" s="81"/>
      <c r="M187" s="81"/>
      <c r="N187" s="81"/>
      <c r="O187" s="81"/>
      <c r="P187" s="81"/>
      <c r="Q187" s="81"/>
      <c r="R187" s="81"/>
      <c r="S187" s="81"/>
      <c r="T187" s="81"/>
      <c r="U187" s="81"/>
      <c r="V187" s="81"/>
      <c r="W187" s="81"/>
      <c r="X187" s="81"/>
      <c r="Y187" s="81"/>
      <c r="Z187" s="96"/>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97"/>
    </row>
    <row r="188" spans="1:48" ht="15">
      <c r="A188" s="868"/>
      <c r="B188" s="886"/>
      <c r="C188" s="65" t="s">
        <v>637</v>
      </c>
      <c r="D188" s="80"/>
      <c r="E188" s="80"/>
      <c r="F188" s="80"/>
      <c r="G188" s="80"/>
      <c r="H188" s="80"/>
      <c r="I188" s="80"/>
      <c r="J188" s="80"/>
      <c r="K188" s="80"/>
      <c r="L188" s="80"/>
      <c r="M188" s="80"/>
      <c r="N188" s="80"/>
      <c r="O188" s="80"/>
      <c r="P188" s="80"/>
      <c r="Q188" s="80"/>
      <c r="R188" s="80"/>
      <c r="S188" s="80"/>
      <c r="T188" s="80"/>
      <c r="U188" s="80"/>
      <c r="V188" s="80"/>
      <c r="W188" s="80"/>
      <c r="X188" s="80"/>
      <c r="Y188" s="80"/>
      <c r="Z188" s="96"/>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97"/>
    </row>
    <row r="189" spans="1:48" ht="15">
      <c r="A189" s="868"/>
      <c r="B189" s="886"/>
      <c r="C189" s="65" t="s">
        <v>551</v>
      </c>
      <c r="D189" s="80"/>
      <c r="E189" s="80"/>
      <c r="F189" s="80"/>
      <c r="G189" s="80"/>
      <c r="H189" s="80"/>
      <c r="I189" s="80"/>
      <c r="J189" s="80"/>
      <c r="K189" s="80"/>
      <c r="L189" s="80"/>
      <c r="M189" s="80"/>
      <c r="N189" s="80"/>
      <c r="O189" s="80"/>
      <c r="P189" s="80"/>
      <c r="Q189" s="80"/>
      <c r="R189" s="80"/>
      <c r="S189" s="80"/>
      <c r="T189" s="80"/>
      <c r="U189" s="80"/>
      <c r="V189" s="80"/>
      <c r="W189" s="80"/>
      <c r="X189" s="80"/>
      <c r="Y189" s="80"/>
      <c r="Z189" s="96"/>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97"/>
    </row>
    <row r="190" spans="1:48" ht="15.75" thickBot="1">
      <c r="A190" s="868"/>
      <c r="B190" s="886"/>
      <c r="C190" s="68" t="s">
        <v>639</v>
      </c>
      <c r="D190" s="75" t="str">
        <f>IF(D188*D189=0,"",(D188*D189))</f>
        <v/>
      </c>
      <c r="E190" s="75" t="str">
        <f t="shared" ref="E190:AV190" si="17">IF(E188*E189=0,"",(E188*E189))</f>
        <v/>
      </c>
      <c r="F190" s="75" t="str">
        <f t="shared" si="17"/>
        <v/>
      </c>
      <c r="G190" s="75" t="str">
        <f t="shared" si="17"/>
        <v/>
      </c>
      <c r="H190" s="75" t="str">
        <f t="shared" si="17"/>
        <v/>
      </c>
      <c r="I190" s="75" t="str">
        <f t="shared" si="17"/>
        <v/>
      </c>
      <c r="J190" s="75" t="str">
        <f t="shared" si="17"/>
        <v/>
      </c>
      <c r="K190" s="75" t="str">
        <f t="shared" si="17"/>
        <v/>
      </c>
      <c r="L190" s="75" t="str">
        <f t="shared" si="17"/>
        <v/>
      </c>
      <c r="M190" s="75" t="str">
        <f t="shared" si="17"/>
        <v/>
      </c>
      <c r="N190" s="75" t="str">
        <f t="shared" si="17"/>
        <v/>
      </c>
      <c r="O190" s="75" t="str">
        <f t="shared" si="17"/>
        <v/>
      </c>
      <c r="P190" s="75" t="str">
        <f t="shared" si="17"/>
        <v/>
      </c>
      <c r="Q190" s="75" t="str">
        <f t="shared" si="17"/>
        <v/>
      </c>
      <c r="R190" s="75" t="str">
        <f t="shared" si="17"/>
        <v/>
      </c>
      <c r="S190" s="75" t="str">
        <f t="shared" si="17"/>
        <v/>
      </c>
      <c r="T190" s="75" t="str">
        <f t="shared" si="17"/>
        <v/>
      </c>
      <c r="U190" s="75" t="str">
        <f t="shared" si="17"/>
        <v/>
      </c>
      <c r="V190" s="75" t="str">
        <f t="shared" si="17"/>
        <v/>
      </c>
      <c r="W190" s="75" t="str">
        <f t="shared" si="17"/>
        <v/>
      </c>
      <c r="X190" s="75" t="str">
        <f t="shared" si="17"/>
        <v/>
      </c>
      <c r="Y190" s="75" t="str">
        <f t="shared" si="17"/>
        <v/>
      </c>
      <c r="Z190" s="101" t="str">
        <f t="shared" si="17"/>
        <v/>
      </c>
      <c r="AA190" s="102" t="str">
        <f t="shared" si="17"/>
        <v/>
      </c>
      <c r="AB190" s="102" t="str">
        <f t="shared" si="17"/>
        <v/>
      </c>
      <c r="AC190" s="102" t="str">
        <f t="shared" si="17"/>
        <v/>
      </c>
      <c r="AD190" s="102" t="str">
        <f t="shared" si="17"/>
        <v/>
      </c>
      <c r="AE190" s="102" t="str">
        <f t="shared" si="17"/>
        <v/>
      </c>
      <c r="AF190" s="102" t="str">
        <f t="shared" si="17"/>
        <v/>
      </c>
      <c r="AG190" s="102" t="str">
        <f t="shared" si="17"/>
        <v/>
      </c>
      <c r="AH190" s="102" t="str">
        <f t="shared" si="17"/>
        <v/>
      </c>
      <c r="AI190" s="102" t="str">
        <f t="shared" si="17"/>
        <v/>
      </c>
      <c r="AJ190" s="102" t="str">
        <f t="shared" si="17"/>
        <v/>
      </c>
      <c r="AK190" s="102" t="str">
        <f t="shared" si="17"/>
        <v/>
      </c>
      <c r="AL190" s="102" t="str">
        <f t="shared" si="17"/>
        <v/>
      </c>
      <c r="AM190" s="102" t="str">
        <f t="shared" si="17"/>
        <v/>
      </c>
      <c r="AN190" s="102" t="str">
        <f t="shared" si="17"/>
        <v/>
      </c>
      <c r="AO190" s="102" t="str">
        <f t="shared" si="17"/>
        <v/>
      </c>
      <c r="AP190" s="102" t="str">
        <f t="shared" si="17"/>
        <v/>
      </c>
      <c r="AQ190" s="102" t="str">
        <f t="shared" si="17"/>
        <v/>
      </c>
      <c r="AR190" s="102" t="str">
        <f t="shared" si="17"/>
        <v/>
      </c>
      <c r="AS190" s="102" t="str">
        <f t="shared" si="17"/>
        <v/>
      </c>
      <c r="AT190" s="102" t="str">
        <f t="shared" si="17"/>
        <v/>
      </c>
      <c r="AU190" s="102" t="str">
        <f t="shared" si="17"/>
        <v/>
      </c>
      <c r="AV190" s="103" t="str">
        <f t="shared" si="17"/>
        <v/>
      </c>
    </row>
    <row r="191" spans="1:48" ht="75" customHeight="1" thickBot="1">
      <c r="A191" s="872" t="s">
        <v>554</v>
      </c>
      <c r="B191" s="885">
        <f>'2. Samlet budgetoversigt'!E268-(SUM('1. Projektets omkostninger'!D214:Y214))</f>
        <v>0</v>
      </c>
      <c r="C191" s="67" t="s">
        <v>633</v>
      </c>
      <c r="D191" s="79"/>
      <c r="E191" s="79"/>
      <c r="F191" s="79"/>
      <c r="G191" s="79"/>
      <c r="H191" s="79"/>
      <c r="I191" s="79"/>
      <c r="J191" s="79"/>
      <c r="K191" s="79"/>
      <c r="L191" s="79"/>
      <c r="M191" s="79"/>
      <c r="N191" s="79"/>
      <c r="O191" s="79"/>
      <c r="P191" s="79"/>
      <c r="Q191" s="79"/>
      <c r="R191" s="79"/>
      <c r="S191" s="79"/>
      <c r="T191" s="79"/>
      <c r="U191" s="79"/>
      <c r="V191" s="79"/>
      <c r="W191" s="79"/>
      <c r="X191" s="79"/>
      <c r="Y191" s="79"/>
      <c r="Z191" s="96"/>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97"/>
    </row>
    <row r="192" spans="1:48" ht="15.75" thickBot="1">
      <c r="A192" s="872"/>
      <c r="B192" s="885"/>
      <c r="C192" s="66" t="s">
        <v>639</v>
      </c>
      <c r="D192" s="82"/>
      <c r="E192" s="82"/>
      <c r="F192" s="82"/>
      <c r="G192" s="82"/>
      <c r="H192" s="82"/>
      <c r="I192" s="82"/>
      <c r="J192" s="82"/>
      <c r="K192" s="82"/>
      <c r="L192" s="82"/>
      <c r="M192" s="82"/>
      <c r="N192" s="82"/>
      <c r="O192" s="82"/>
      <c r="P192" s="82"/>
      <c r="Q192" s="82"/>
      <c r="R192" s="82"/>
      <c r="S192" s="82"/>
      <c r="T192" s="82"/>
      <c r="U192" s="82"/>
      <c r="V192" s="82"/>
      <c r="W192" s="82"/>
      <c r="X192" s="82"/>
      <c r="Y192" s="82"/>
      <c r="Z192" s="96"/>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97"/>
    </row>
    <row r="193" spans="1:48" ht="75" customHeight="1" thickBot="1">
      <c r="A193" s="872" t="s">
        <v>647</v>
      </c>
      <c r="B193" s="885">
        <f>'2. Samlet budgetoversigt'!E269-(SUM('1. Projektets omkostninger'!D216:Y216))</f>
        <v>0</v>
      </c>
      <c r="C193" s="67" t="s">
        <v>633</v>
      </c>
      <c r="D193" s="79"/>
      <c r="E193" s="79"/>
      <c r="F193" s="79"/>
      <c r="G193" s="79"/>
      <c r="H193" s="79"/>
      <c r="I193" s="79"/>
      <c r="J193" s="79"/>
      <c r="K193" s="79"/>
      <c r="L193" s="79"/>
      <c r="M193" s="79"/>
      <c r="N193" s="79"/>
      <c r="O193" s="79"/>
      <c r="P193" s="79"/>
      <c r="Q193" s="79"/>
      <c r="R193" s="79"/>
      <c r="S193" s="79"/>
      <c r="T193" s="79"/>
      <c r="U193" s="79"/>
      <c r="V193" s="79"/>
      <c r="W193" s="79"/>
      <c r="X193" s="79"/>
      <c r="Y193" s="79"/>
      <c r="Z193" s="96"/>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97"/>
    </row>
    <row r="194" spans="1:48" ht="15.75" thickBot="1">
      <c r="A194" s="872"/>
      <c r="B194" s="885"/>
      <c r="C194" s="68" t="s">
        <v>639</v>
      </c>
      <c r="D194" s="82"/>
      <c r="E194" s="82"/>
      <c r="F194" s="82"/>
      <c r="G194" s="82"/>
      <c r="H194" s="82"/>
      <c r="I194" s="82"/>
      <c r="J194" s="82"/>
      <c r="K194" s="82"/>
      <c r="L194" s="82"/>
      <c r="M194" s="82"/>
      <c r="N194" s="82"/>
      <c r="O194" s="82"/>
      <c r="P194" s="82"/>
      <c r="Q194" s="82"/>
      <c r="R194" s="82"/>
      <c r="S194" s="82"/>
      <c r="T194" s="82"/>
      <c r="U194" s="82"/>
      <c r="V194" s="82"/>
      <c r="W194" s="82"/>
      <c r="X194" s="82"/>
      <c r="Y194" s="82"/>
      <c r="Z194" s="96"/>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97"/>
    </row>
    <row r="195" spans="1:48" ht="15.75" thickBot="1">
      <c r="A195" s="770" t="s">
        <v>648</v>
      </c>
      <c r="B195" s="771">
        <f>'2. Samlet budgetoversigt'!E270-(SUM('1. Projektets omkostninger'!D217:Y217))</f>
        <v>0</v>
      </c>
      <c r="C195" s="69" t="s">
        <v>648</v>
      </c>
      <c r="D195" s="83"/>
      <c r="E195" s="83"/>
      <c r="F195" s="83"/>
      <c r="G195" s="83"/>
      <c r="H195" s="83"/>
      <c r="I195" s="83"/>
      <c r="J195" s="83"/>
      <c r="K195" s="83"/>
      <c r="L195" s="83"/>
      <c r="M195" s="83"/>
      <c r="N195" s="83"/>
      <c r="O195" s="83"/>
      <c r="P195" s="83"/>
      <c r="Q195" s="83"/>
      <c r="R195" s="83"/>
      <c r="S195" s="83"/>
      <c r="T195" s="83"/>
      <c r="U195" s="83"/>
      <c r="V195" s="83"/>
      <c r="W195" s="83"/>
      <c r="X195" s="83"/>
      <c r="Y195" s="83"/>
      <c r="Z195" s="96"/>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97"/>
    </row>
    <row r="196" spans="1:48" ht="75" customHeight="1" thickBot="1">
      <c r="A196" s="872" t="s">
        <v>57</v>
      </c>
      <c r="B196" s="885">
        <f>'2. Samlet budgetoversigt'!E272-(SUM('1. Projektets omkostninger'!D219:Y219))</f>
        <v>0</v>
      </c>
      <c r="C196" s="70" t="s">
        <v>633</v>
      </c>
      <c r="D196" s="79"/>
      <c r="E196" s="79"/>
      <c r="F196" s="79"/>
      <c r="G196" s="79"/>
      <c r="H196" s="79"/>
      <c r="I196" s="79"/>
      <c r="J196" s="79"/>
      <c r="K196" s="79"/>
      <c r="L196" s="79"/>
      <c r="M196" s="79"/>
      <c r="N196" s="79"/>
      <c r="O196" s="79"/>
      <c r="P196" s="79"/>
      <c r="Q196" s="79"/>
      <c r="R196" s="79"/>
      <c r="S196" s="79"/>
      <c r="T196" s="79"/>
      <c r="U196" s="79"/>
      <c r="V196" s="79"/>
      <c r="W196" s="79"/>
      <c r="X196" s="79"/>
      <c r="Y196" s="79"/>
      <c r="Z196" s="96"/>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97"/>
    </row>
    <row r="197" spans="1:48" ht="15.75" thickBot="1">
      <c r="A197" s="872"/>
      <c r="B197" s="885"/>
      <c r="C197" s="66" t="s">
        <v>639</v>
      </c>
      <c r="D197" s="84"/>
      <c r="E197" s="82"/>
      <c r="F197" s="82"/>
      <c r="G197" s="82"/>
      <c r="H197" s="82"/>
      <c r="I197" s="82"/>
      <c r="J197" s="82"/>
      <c r="K197" s="82"/>
      <c r="L197" s="82"/>
      <c r="M197" s="82"/>
      <c r="N197" s="82"/>
      <c r="O197" s="82"/>
      <c r="P197" s="82"/>
      <c r="Q197" s="82"/>
      <c r="R197" s="82"/>
      <c r="S197" s="82"/>
      <c r="T197" s="82"/>
      <c r="U197" s="82"/>
      <c r="V197" s="82"/>
      <c r="W197" s="82"/>
      <c r="X197" s="82"/>
      <c r="Y197" s="82"/>
      <c r="Z197" s="98"/>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100"/>
    </row>
    <row r="202" spans="1:48" ht="15">
      <c r="A202" s="8" t="s">
        <v>560</v>
      </c>
      <c r="B202" s="72" t="str">
        <f>IF('2. Samlet budgetoversigt'!B291="","",'2. Samlet budgetoversigt'!B291)</f>
        <v/>
      </c>
      <c r="C202" s="8" t="s">
        <v>155</v>
      </c>
    </row>
    <row r="204" spans="1:48" ht="15.75" thickBot="1">
      <c r="B204" s="8" t="s">
        <v>609</v>
      </c>
      <c r="C204" s="74" t="s">
        <v>130</v>
      </c>
      <c r="D204" s="77" t="s">
        <v>610</v>
      </c>
      <c r="E204" s="77" t="s">
        <v>611</v>
      </c>
      <c r="F204" s="77" t="s">
        <v>612</v>
      </c>
      <c r="G204" s="77" t="s">
        <v>613</v>
      </c>
      <c r="H204" s="77" t="s">
        <v>614</v>
      </c>
      <c r="I204" s="77" t="s">
        <v>615</v>
      </c>
      <c r="J204" s="77" t="s">
        <v>616</v>
      </c>
      <c r="K204" s="77" t="s">
        <v>617</v>
      </c>
      <c r="L204" s="77" t="s">
        <v>618</v>
      </c>
      <c r="M204" s="77" t="s">
        <v>619</v>
      </c>
      <c r="N204" s="77" t="s">
        <v>620</v>
      </c>
      <c r="O204" s="77" t="s">
        <v>621</v>
      </c>
      <c r="P204" s="77" t="s">
        <v>622</v>
      </c>
      <c r="Q204" s="77" t="s">
        <v>623</v>
      </c>
      <c r="R204" s="77" t="s">
        <v>624</v>
      </c>
      <c r="S204" s="77" t="s">
        <v>625</v>
      </c>
      <c r="T204" s="77" t="s">
        <v>626</v>
      </c>
      <c r="U204" s="77" t="s">
        <v>627</v>
      </c>
      <c r="V204" s="77" t="s">
        <v>628</v>
      </c>
      <c r="W204" s="77" t="s">
        <v>629</v>
      </c>
      <c r="X204" s="77" t="s">
        <v>630</v>
      </c>
      <c r="Y204" s="77" t="s">
        <v>631</v>
      </c>
      <c r="Z204" s="92" t="s">
        <v>44</v>
      </c>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row>
    <row r="205" spans="1:48" ht="75" customHeight="1">
      <c r="A205" s="867" t="s">
        <v>552</v>
      </c>
      <c r="B205" s="887" t="s">
        <v>632</v>
      </c>
      <c r="C205" s="76" t="s">
        <v>633</v>
      </c>
      <c r="D205" s="79"/>
      <c r="E205" s="79"/>
      <c r="F205" s="79"/>
      <c r="G205" s="79"/>
      <c r="H205" s="79"/>
      <c r="I205" s="79"/>
      <c r="J205" s="79"/>
      <c r="K205" s="79"/>
      <c r="L205" s="79"/>
      <c r="M205" s="79"/>
      <c r="N205" s="79"/>
      <c r="O205" s="79"/>
      <c r="P205" s="79"/>
      <c r="Q205" s="79"/>
      <c r="R205" s="79"/>
      <c r="S205" s="79"/>
      <c r="T205" s="79"/>
      <c r="U205" s="79"/>
      <c r="V205" s="79"/>
      <c r="W205" s="79"/>
      <c r="X205" s="79"/>
      <c r="Y205" s="79"/>
      <c r="Z205" s="93"/>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5"/>
    </row>
    <row r="206" spans="1:48" ht="15">
      <c r="A206" s="868"/>
      <c r="B206" s="888"/>
      <c r="C206" s="65" t="s">
        <v>637</v>
      </c>
      <c r="D206" s="80"/>
      <c r="E206" s="80"/>
      <c r="F206" s="80"/>
      <c r="G206" s="80"/>
      <c r="H206" s="80"/>
      <c r="I206" s="80"/>
      <c r="J206" s="80"/>
      <c r="K206" s="80"/>
      <c r="L206" s="80"/>
      <c r="M206" s="80"/>
      <c r="N206" s="80"/>
      <c r="O206" s="80"/>
      <c r="P206" s="80"/>
      <c r="Q206" s="80"/>
      <c r="R206" s="80"/>
      <c r="S206" s="80"/>
      <c r="T206" s="80"/>
      <c r="U206" s="80"/>
      <c r="V206" s="80"/>
      <c r="W206" s="80"/>
      <c r="X206" s="80"/>
      <c r="Y206" s="80"/>
      <c r="Z206" s="96"/>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97"/>
    </row>
    <row r="207" spans="1:48" ht="15.75" thickBot="1">
      <c r="A207" s="868"/>
      <c r="B207" s="889"/>
      <c r="C207" s="65" t="s">
        <v>551</v>
      </c>
      <c r="D207" s="80"/>
      <c r="E207" s="80"/>
      <c r="F207" s="80"/>
      <c r="G207" s="80"/>
      <c r="H207" s="80"/>
      <c r="I207" s="80"/>
      <c r="J207" s="80"/>
      <c r="K207" s="80"/>
      <c r="L207" s="80"/>
      <c r="M207" s="80"/>
      <c r="N207" s="80"/>
      <c r="O207" s="80"/>
      <c r="P207" s="80"/>
      <c r="Q207" s="80"/>
      <c r="R207" s="80"/>
      <c r="S207" s="80"/>
      <c r="T207" s="80"/>
      <c r="U207" s="80"/>
      <c r="V207" s="80"/>
      <c r="W207" s="80"/>
      <c r="X207" s="80"/>
      <c r="Y207" s="80"/>
      <c r="Z207" s="96"/>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97"/>
    </row>
    <row r="208" spans="1:48" ht="15.75" thickBot="1">
      <c r="A208" s="869"/>
      <c r="B208" s="108">
        <f>'2. Samlet budgetoversigt'!E296-(SUM('1. Projektets omkostninger'!D230:Y230))</f>
        <v>0</v>
      </c>
      <c r="C208" s="66" t="s">
        <v>639</v>
      </c>
      <c r="D208" s="73" t="str">
        <f>IF(D206*D207=0,"",(D206*D207))</f>
        <v/>
      </c>
      <c r="E208" s="73" t="str">
        <f t="shared" ref="E208:AV208" si="18">IF(E206*E207=0,"",(E206*E207))</f>
        <v/>
      </c>
      <c r="F208" s="73" t="str">
        <f t="shared" si="18"/>
        <v/>
      </c>
      <c r="G208" s="73" t="str">
        <f t="shared" si="18"/>
        <v/>
      </c>
      <c r="H208" s="73" t="str">
        <f t="shared" si="18"/>
        <v/>
      </c>
      <c r="I208" s="73" t="str">
        <f t="shared" si="18"/>
        <v/>
      </c>
      <c r="J208" s="73" t="str">
        <f t="shared" si="18"/>
        <v/>
      </c>
      <c r="K208" s="73" t="str">
        <f t="shared" si="18"/>
        <v/>
      </c>
      <c r="L208" s="73" t="str">
        <f t="shared" si="18"/>
        <v/>
      </c>
      <c r="M208" s="73" t="str">
        <f t="shared" si="18"/>
        <v/>
      </c>
      <c r="N208" s="73" t="str">
        <f t="shared" si="18"/>
        <v/>
      </c>
      <c r="O208" s="73" t="str">
        <f t="shared" si="18"/>
        <v/>
      </c>
      <c r="P208" s="73" t="str">
        <f t="shared" si="18"/>
        <v/>
      </c>
      <c r="Q208" s="73" t="str">
        <f t="shared" si="18"/>
        <v/>
      </c>
      <c r="R208" s="73" t="str">
        <f t="shared" si="18"/>
        <v/>
      </c>
      <c r="S208" s="73" t="str">
        <f t="shared" si="18"/>
        <v/>
      </c>
      <c r="T208" s="73" t="str">
        <f t="shared" si="18"/>
        <v/>
      </c>
      <c r="U208" s="73" t="str">
        <f t="shared" si="18"/>
        <v/>
      </c>
      <c r="V208" s="73" t="str">
        <f t="shared" si="18"/>
        <v/>
      </c>
      <c r="W208" s="73" t="str">
        <f t="shared" si="18"/>
        <v/>
      </c>
      <c r="X208" s="73" t="str">
        <f t="shared" si="18"/>
        <v/>
      </c>
      <c r="Y208" s="73" t="str">
        <f t="shared" si="18"/>
        <v/>
      </c>
      <c r="Z208" s="101" t="str">
        <f t="shared" si="18"/>
        <v/>
      </c>
      <c r="AA208" s="102" t="str">
        <f t="shared" si="18"/>
        <v/>
      </c>
      <c r="AB208" s="102" t="str">
        <f t="shared" si="18"/>
        <v/>
      </c>
      <c r="AC208" s="102" t="str">
        <f t="shared" si="18"/>
        <v/>
      </c>
      <c r="AD208" s="102" t="str">
        <f t="shared" si="18"/>
        <v/>
      </c>
      <c r="AE208" s="102" t="str">
        <f t="shared" si="18"/>
        <v/>
      </c>
      <c r="AF208" s="102" t="str">
        <f t="shared" si="18"/>
        <v/>
      </c>
      <c r="AG208" s="102" t="str">
        <f t="shared" si="18"/>
        <v/>
      </c>
      <c r="AH208" s="102" t="str">
        <f t="shared" si="18"/>
        <v/>
      </c>
      <c r="AI208" s="102" t="str">
        <f t="shared" si="18"/>
        <v/>
      </c>
      <c r="AJ208" s="102" t="str">
        <f t="shared" si="18"/>
        <v/>
      </c>
      <c r="AK208" s="102" t="str">
        <f t="shared" si="18"/>
        <v/>
      </c>
      <c r="AL208" s="102" t="str">
        <f t="shared" si="18"/>
        <v/>
      </c>
      <c r="AM208" s="102" t="str">
        <f t="shared" si="18"/>
        <v/>
      </c>
      <c r="AN208" s="102" t="str">
        <f t="shared" si="18"/>
        <v/>
      </c>
      <c r="AO208" s="102" t="str">
        <f t="shared" si="18"/>
        <v/>
      </c>
      <c r="AP208" s="102" t="str">
        <f t="shared" si="18"/>
        <v/>
      </c>
      <c r="AQ208" s="102" t="str">
        <f t="shared" si="18"/>
        <v/>
      </c>
      <c r="AR208" s="102" t="str">
        <f t="shared" si="18"/>
        <v/>
      </c>
      <c r="AS208" s="102" t="str">
        <f t="shared" si="18"/>
        <v/>
      </c>
      <c r="AT208" s="102" t="str">
        <f t="shared" si="18"/>
        <v/>
      </c>
      <c r="AU208" s="102" t="str">
        <f t="shared" si="18"/>
        <v/>
      </c>
      <c r="AV208" s="103" t="str">
        <f t="shared" si="18"/>
        <v/>
      </c>
    </row>
    <row r="209" spans="1:48" ht="75" customHeight="1">
      <c r="A209" s="868" t="s">
        <v>553</v>
      </c>
      <c r="B209" s="886">
        <f>'2. Samlet budgetoversigt'!E297-(SUM('1. Projektets omkostninger'!D234:Y234))</f>
        <v>0</v>
      </c>
      <c r="C209" s="70" t="s">
        <v>633</v>
      </c>
      <c r="D209" s="81"/>
      <c r="E209" s="81"/>
      <c r="F209" s="81"/>
      <c r="G209" s="81"/>
      <c r="H209" s="81"/>
      <c r="I209" s="81"/>
      <c r="J209" s="81"/>
      <c r="K209" s="81"/>
      <c r="L209" s="81"/>
      <c r="M209" s="81"/>
      <c r="N209" s="81"/>
      <c r="O209" s="81"/>
      <c r="P209" s="81"/>
      <c r="Q209" s="81"/>
      <c r="R209" s="81"/>
      <c r="S209" s="81"/>
      <c r="T209" s="81"/>
      <c r="U209" s="81"/>
      <c r="V209" s="81"/>
      <c r="W209" s="81"/>
      <c r="X209" s="81"/>
      <c r="Y209" s="81"/>
      <c r="Z209" s="96"/>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97"/>
    </row>
    <row r="210" spans="1:48" ht="15">
      <c r="A210" s="868"/>
      <c r="B210" s="886"/>
      <c r="C210" s="65" t="s">
        <v>637</v>
      </c>
      <c r="D210" s="80"/>
      <c r="E210" s="80"/>
      <c r="F210" s="80"/>
      <c r="G210" s="80"/>
      <c r="H210" s="80"/>
      <c r="I210" s="80"/>
      <c r="J210" s="80"/>
      <c r="K210" s="80"/>
      <c r="L210" s="80"/>
      <c r="M210" s="80"/>
      <c r="N210" s="80"/>
      <c r="O210" s="80"/>
      <c r="P210" s="80"/>
      <c r="Q210" s="80"/>
      <c r="R210" s="80"/>
      <c r="S210" s="80"/>
      <c r="T210" s="80"/>
      <c r="U210" s="80"/>
      <c r="V210" s="80"/>
      <c r="W210" s="80"/>
      <c r="X210" s="80"/>
      <c r="Y210" s="80"/>
      <c r="Z210" s="96"/>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97"/>
    </row>
    <row r="211" spans="1:48" ht="15">
      <c r="A211" s="868"/>
      <c r="B211" s="886"/>
      <c r="C211" s="65" t="s">
        <v>551</v>
      </c>
      <c r="D211" s="80"/>
      <c r="E211" s="80"/>
      <c r="F211" s="80"/>
      <c r="G211" s="80"/>
      <c r="H211" s="80"/>
      <c r="I211" s="80"/>
      <c r="J211" s="80"/>
      <c r="K211" s="80"/>
      <c r="L211" s="80"/>
      <c r="M211" s="80"/>
      <c r="N211" s="80"/>
      <c r="O211" s="80"/>
      <c r="P211" s="80"/>
      <c r="Q211" s="80"/>
      <c r="R211" s="80"/>
      <c r="S211" s="80"/>
      <c r="T211" s="80"/>
      <c r="U211" s="80"/>
      <c r="V211" s="80"/>
      <c r="W211" s="80"/>
      <c r="X211" s="80"/>
      <c r="Y211" s="80"/>
      <c r="Z211" s="96"/>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97"/>
    </row>
    <row r="212" spans="1:48" ht="15.75" thickBot="1">
      <c r="A212" s="868"/>
      <c r="B212" s="886"/>
      <c r="C212" s="68" t="s">
        <v>639</v>
      </c>
      <c r="D212" s="75" t="str">
        <f>IF(D210*D211=0,"",(D210*D211))</f>
        <v/>
      </c>
      <c r="E212" s="75" t="str">
        <f t="shared" ref="E212:AV212" si="19">IF(E210*E211=0,"",(E210*E211))</f>
        <v/>
      </c>
      <c r="F212" s="75" t="str">
        <f t="shared" si="19"/>
        <v/>
      </c>
      <c r="G212" s="75" t="str">
        <f t="shared" si="19"/>
        <v/>
      </c>
      <c r="H212" s="75" t="str">
        <f t="shared" si="19"/>
        <v/>
      </c>
      <c r="I212" s="75" t="str">
        <f t="shared" si="19"/>
        <v/>
      </c>
      <c r="J212" s="75" t="str">
        <f t="shared" si="19"/>
        <v/>
      </c>
      <c r="K212" s="75" t="str">
        <f t="shared" si="19"/>
        <v/>
      </c>
      <c r="L212" s="75" t="str">
        <f t="shared" si="19"/>
        <v/>
      </c>
      <c r="M212" s="75" t="str">
        <f t="shared" si="19"/>
        <v/>
      </c>
      <c r="N212" s="75" t="str">
        <f t="shared" si="19"/>
        <v/>
      </c>
      <c r="O212" s="75" t="str">
        <f t="shared" si="19"/>
        <v/>
      </c>
      <c r="P212" s="75" t="str">
        <f t="shared" si="19"/>
        <v/>
      </c>
      <c r="Q212" s="75" t="str">
        <f t="shared" si="19"/>
        <v/>
      </c>
      <c r="R212" s="75" t="str">
        <f t="shared" si="19"/>
        <v/>
      </c>
      <c r="S212" s="75" t="str">
        <f t="shared" si="19"/>
        <v/>
      </c>
      <c r="T212" s="75" t="str">
        <f t="shared" si="19"/>
        <v/>
      </c>
      <c r="U212" s="75" t="str">
        <f t="shared" si="19"/>
        <v/>
      </c>
      <c r="V212" s="75" t="str">
        <f t="shared" si="19"/>
        <v/>
      </c>
      <c r="W212" s="75" t="str">
        <f t="shared" si="19"/>
        <v/>
      </c>
      <c r="X212" s="75" t="str">
        <f t="shared" si="19"/>
        <v/>
      </c>
      <c r="Y212" s="75" t="str">
        <f t="shared" si="19"/>
        <v/>
      </c>
      <c r="Z212" s="101" t="str">
        <f t="shared" si="19"/>
        <v/>
      </c>
      <c r="AA212" s="102" t="str">
        <f t="shared" si="19"/>
        <v/>
      </c>
      <c r="AB212" s="102" t="str">
        <f t="shared" si="19"/>
        <v/>
      </c>
      <c r="AC212" s="102" t="str">
        <f t="shared" si="19"/>
        <v/>
      </c>
      <c r="AD212" s="102" t="str">
        <f t="shared" si="19"/>
        <v/>
      </c>
      <c r="AE212" s="102" t="str">
        <f t="shared" si="19"/>
        <v/>
      </c>
      <c r="AF212" s="102" t="str">
        <f t="shared" si="19"/>
        <v/>
      </c>
      <c r="AG212" s="102" t="str">
        <f t="shared" si="19"/>
        <v/>
      </c>
      <c r="AH212" s="102" t="str">
        <f t="shared" si="19"/>
        <v/>
      </c>
      <c r="AI212" s="102" t="str">
        <f t="shared" si="19"/>
        <v/>
      </c>
      <c r="AJ212" s="102" t="str">
        <f t="shared" si="19"/>
        <v/>
      </c>
      <c r="AK212" s="102" t="str">
        <f t="shared" si="19"/>
        <v/>
      </c>
      <c r="AL212" s="102" t="str">
        <f t="shared" si="19"/>
        <v/>
      </c>
      <c r="AM212" s="102" t="str">
        <f t="shared" si="19"/>
        <v/>
      </c>
      <c r="AN212" s="102" t="str">
        <f t="shared" si="19"/>
        <v/>
      </c>
      <c r="AO212" s="102" t="str">
        <f t="shared" si="19"/>
        <v/>
      </c>
      <c r="AP212" s="102" t="str">
        <f t="shared" si="19"/>
        <v/>
      </c>
      <c r="AQ212" s="102" t="str">
        <f t="shared" si="19"/>
        <v/>
      </c>
      <c r="AR212" s="102" t="str">
        <f t="shared" si="19"/>
        <v/>
      </c>
      <c r="AS212" s="102" t="str">
        <f t="shared" si="19"/>
        <v/>
      </c>
      <c r="AT212" s="102" t="str">
        <f t="shared" si="19"/>
        <v/>
      </c>
      <c r="AU212" s="102" t="str">
        <f t="shared" si="19"/>
        <v/>
      </c>
      <c r="AV212" s="103" t="str">
        <f t="shared" si="19"/>
        <v/>
      </c>
    </row>
    <row r="213" spans="1:48" ht="75" customHeight="1" thickBot="1">
      <c r="A213" s="872" t="s">
        <v>554</v>
      </c>
      <c r="B213" s="885">
        <f>'2. Samlet budgetoversigt'!E298-(SUM('1. Projektets omkostninger'!D236:Y236))</f>
        <v>0</v>
      </c>
      <c r="C213" s="67" t="s">
        <v>633</v>
      </c>
      <c r="D213" s="79"/>
      <c r="E213" s="79"/>
      <c r="F213" s="79"/>
      <c r="G213" s="79"/>
      <c r="H213" s="79"/>
      <c r="I213" s="79"/>
      <c r="J213" s="79"/>
      <c r="K213" s="79"/>
      <c r="L213" s="79"/>
      <c r="M213" s="79"/>
      <c r="N213" s="79"/>
      <c r="O213" s="79"/>
      <c r="P213" s="79"/>
      <c r="Q213" s="79"/>
      <c r="R213" s="79"/>
      <c r="S213" s="79"/>
      <c r="T213" s="79"/>
      <c r="U213" s="79"/>
      <c r="V213" s="79"/>
      <c r="W213" s="79"/>
      <c r="X213" s="79"/>
      <c r="Y213" s="79"/>
      <c r="Z213" s="96"/>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97"/>
    </row>
    <row r="214" spans="1:48" ht="15.75" thickBot="1">
      <c r="A214" s="872"/>
      <c r="B214" s="885"/>
      <c r="C214" s="66" t="s">
        <v>639</v>
      </c>
      <c r="D214" s="82"/>
      <c r="E214" s="82"/>
      <c r="F214" s="82"/>
      <c r="G214" s="82"/>
      <c r="H214" s="82"/>
      <c r="I214" s="82"/>
      <c r="J214" s="82"/>
      <c r="K214" s="82"/>
      <c r="L214" s="82"/>
      <c r="M214" s="82"/>
      <c r="N214" s="82"/>
      <c r="O214" s="82"/>
      <c r="P214" s="82"/>
      <c r="Q214" s="82"/>
      <c r="R214" s="82"/>
      <c r="S214" s="82"/>
      <c r="T214" s="82"/>
      <c r="U214" s="82"/>
      <c r="V214" s="82"/>
      <c r="W214" s="82"/>
      <c r="X214" s="82"/>
      <c r="Y214" s="82"/>
      <c r="Z214" s="96"/>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97"/>
    </row>
    <row r="215" spans="1:48" ht="75" customHeight="1" thickBot="1">
      <c r="A215" s="872" t="s">
        <v>647</v>
      </c>
      <c r="B215" s="885">
        <f>'2. Samlet budgetoversigt'!E299-(SUM('1. Projektets omkostninger'!D238:Y238))</f>
        <v>0</v>
      </c>
      <c r="C215" s="67" t="s">
        <v>633</v>
      </c>
      <c r="D215" s="79"/>
      <c r="E215" s="79"/>
      <c r="F215" s="79"/>
      <c r="G215" s="79"/>
      <c r="H215" s="79"/>
      <c r="I215" s="79"/>
      <c r="J215" s="79"/>
      <c r="K215" s="79"/>
      <c r="L215" s="79"/>
      <c r="M215" s="79"/>
      <c r="N215" s="79"/>
      <c r="O215" s="79"/>
      <c r="P215" s="79"/>
      <c r="Q215" s="79"/>
      <c r="R215" s="79"/>
      <c r="S215" s="79"/>
      <c r="T215" s="79"/>
      <c r="U215" s="79"/>
      <c r="V215" s="79"/>
      <c r="W215" s="79"/>
      <c r="X215" s="79"/>
      <c r="Y215" s="79"/>
      <c r="Z215" s="96"/>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97"/>
    </row>
    <row r="216" spans="1:48" ht="15.75" thickBot="1">
      <c r="A216" s="872"/>
      <c r="B216" s="885"/>
      <c r="C216" s="68" t="s">
        <v>639</v>
      </c>
      <c r="D216" s="82"/>
      <c r="E216" s="82"/>
      <c r="F216" s="82"/>
      <c r="G216" s="82"/>
      <c r="H216" s="82"/>
      <c r="I216" s="82"/>
      <c r="J216" s="82"/>
      <c r="K216" s="82"/>
      <c r="L216" s="82"/>
      <c r="M216" s="82"/>
      <c r="N216" s="82"/>
      <c r="O216" s="82"/>
      <c r="P216" s="82"/>
      <c r="Q216" s="82"/>
      <c r="R216" s="82"/>
      <c r="S216" s="82"/>
      <c r="T216" s="82"/>
      <c r="U216" s="82"/>
      <c r="V216" s="82"/>
      <c r="W216" s="82"/>
      <c r="X216" s="82"/>
      <c r="Y216" s="82"/>
      <c r="Z216" s="96"/>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97"/>
    </row>
    <row r="217" spans="1:48" ht="15.75" thickBot="1">
      <c r="A217" s="770" t="s">
        <v>648</v>
      </c>
      <c r="B217" s="771">
        <f>'2. Samlet budgetoversigt'!E300-(SUM('1. Projektets omkostninger'!D239:Y239))</f>
        <v>0</v>
      </c>
      <c r="C217" s="69" t="s">
        <v>648</v>
      </c>
      <c r="D217" s="83"/>
      <c r="E217" s="83"/>
      <c r="F217" s="83"/>
      <c r="G217" s="83"/>
      <c r="H217" s="83"/>
      <c r="I217" s="83"/>
      <c r="J217" s="83"/>
      <c r="K217" s="83"/>
      <c r="L217" s="83"/>
      <c r="M217" s="83"/>
      <c r="N217" s="83"/>
      <c r="O217" s="83"/>
      <c r="P217" s="83"/>
      <c r="Q217" s="83"/>
      <c r="R217" s="83"/>
      <c r="S217" s="83"/>
      <c r="T217" s="83"/>
      <c r="U217" s="83"/>
      <c r="V217" s="83"/>
      <c r="W217" s="83"/>
      <c r="X217" s="83"/>
      <c r="Y217" s="83"/>
      <c r="Z217" s="96"/>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97"/>
    </row>
    <row r="218" spans="1:48" ht="75" customHeight="1" thickBot="1">
      <c r="A218" s="872" t="s">
        <v>57</v>
      </c>
      <c r="B218" s="885">
        <f>'2. Samlet budgetoversigt'!E302-(SUM('1. Projektets omkostninger'!D241:Y241))</f>
        <v>0</v>
      </c>
      <c r="C218" s="70" t="s">
        <v>633</v>
      </c>
      <c r="D218" s="79"/>
      <c r="E218" s="79"/>
      <c r="F218" s="79"/>
      <c r="G218" s="79"/>
      <c r="H218" s="79"/>
      <c r="I218" s="79"/>
      <c r="J218" s="79"/>
      <c r="K218" s="79"/>
      <c r="L218" s="79"/>
      <c r="M218" s="79"/>
      <c r="N218" s="79"/>
      <c r="O218" s="79"/>
      <c r="P218" s="79"/>
      <c r="Q218" s="79"/>
      <c r="R218" s="79"/>
      <c r="S218" s="79"/>
      <c r="T218" s="79"/>
      <c r="U218" s="79"/>
      <c r="V218" s="79"/>
      <c r="W218" s="79"/>
      <c r="X218" s="79"/>
      <c r="Y218" s="79"/>
      <c r="Z218" s="96"/>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97"/>
    </row>
    <row r="219" spans="1:48" ht="15.75" thickBot="1">
      <c r="A219" s="872"/>
      <c r="B219" s="885"/>
      <c r="C219" s="66" t="s">
        <v>639</v>
      </c>
      <c r="D219" s="84"/>
      <c r="E219" s="82"/>
      <c r="F219" s="82"/>
      <c r="G219" s="82"/>
      <c r="H219" s="82"/>
      <c r="I219" s="82"/>
      <c r="J219" s="82"/>
      <c r="K219" s="82"/>
      <c r="L219" s="82"/>
      <c r="M219" s="82"/>
      <c r="N219" s="82"/>
      <c r="O219" s="82"/>
      <c r="P219" s="82"/>
      <c r="Q219" s="82"/>
      <c r="R219" s="82"/>
      <c r="S219" s="82"/>
      <c r="T219" s="82"/>
      <c r="U219" s="82"/>
      <c r="V219" s="82"/>
      <c r="W219" s="82"/>
      <c r="X219" s="82"/>
      <c r="Y219" s="82"/>
      <c r="Z219" s="98"/>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100"/>
    </row>
    <row r="224" spans="1:48" ht="15">
      <c r="A224" s="8" t="s">
        <v>560</v>
      </c>
      <c r="B224" s="72" t="str">
        <f>IF('2. Samlet budgetoversigt'!B321="","",'2. Samlet budgetoversigt'!B321)</f>
        <v/>
      </c>
      <c r="C224" s="8" t="s">
        <v>157</v>
      </c>
    </row>
    <row r="226" spans="1:48" ht="15.75" thickBot="1">
      <c r="B226" s="8" t="s">
        <v>609</v>
      </c>
      <c r="C226" s="74" t="s">
        <v>130</v>
      </c>
      <c r="D226" s="77" t="s">
        <v>610</v>
      </c>
      <c r="E226" s="77" t="s">
        <v>611</v>
      </c>
      <c r="F226" s="77" t="s">
        <v>612</v>
      </c>
      <c r="G226" s="77" t="s">
        <v>613</v>
      </c>
      <c r="H226" s="77" t="s">
        <v>614</v>
      </c>
      <c r="I226" s="77" t="s">
        <v>615</v>
      </c>
      <c r="J226" s="77" t="s">
        <v>616</v>
      </c>
      <c r="K226" s="77" t="s">
        <v>617</v>
      </c>
      <c r="L226" s="77" t="s">
        <v>618</v>
      </c>
      <c r="M226" s="77" t="s">
        <v>619</v>
      </c>
      <c r="N226" s="77" t="s">
        <v>620</v>
      </c>
      <c r="O226" s="77" t="s">
        <v>621</v>
      </c>
      <c r="P226" s="77" t="s">
        <v>622</v>
      </c>
      <c r="Q226" s="77" t="s">
        <v>623</v>
      </c>
      <c r="R226" s="77" t="s">
        <v>624</v>
      </c>
      <c r="S226" s="77" t="s">
        <v>625</v>
      </c>
      <c r="T226" s="77" t="s">
        <v>626</v>
      </c>
      <c r="U226" s="77" t="s">
        <v>627</v>
      </c>
      <c r="V226" s="77" t="s">
        <v>628</v>
      </c>
      <c r="W226" s="77" t="s">
        <v>629</v>
      </c>
      <c r="X226" s="77" t="s">
        <v>630</v>
      </c>
      <c r="Y226" s="77" t="s">
        <v>631</v>
      </c>
      <c r="Z226" s="92" t="s">
        <v>44</v>
      </c>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row>
    <row r="227" spans="1:48" ht="75" customHeight="1">
      <c r="A227" s="867" t="s">
        <v>552</v>
      </c>
      <c r="B227" s="887" t="s">
        <v>632</v>
      </c>
      <c r="C227" s="76" t="s">
        <v>633</v>
      </c>
      <c r="D227" s="79"/>
      <c r="E227" s="79"/>
      <c r="F227" s="79"/>
      <c r="G227" s="79"/>
      <c r="H227" s="79"/>
      <c r="I227" s="79"/>
      <c r="J227" s="79"/>
      <c r="K227" s="79"/>
      <c r="L227" s="79"/>
      <c r="M227" s="79"/>
      <c r="N227" s="79"/>
      <c r="O227" s="79"/>
      <c r="P227" s="79"/>
      <c r="Q227" s="79"/>
      <c r="R227" s="79"/>
      <c r="S227" s="79"/>
      <c r="T227" s="79"/>
      <c r="U227" s="79"/>
      <c r="V227" s="79"/>
      <c r="W227" s="79"/>
      <c r="X227" s="79"/>
      <c r="Y227" s="79"/>
      <c r="Z227" s="93"/>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5"/>
    </row>
    <row r="228" spans="1:48" ht="15">
      <c r="A228" s="868"/>
      <c r="B228" s="888"/>
      <c r="C228" s="65" t="s">
        <v>637</v>
      </c>
      <c r="D228" s="80"/>
      <c r="E228" s="80"/>
      <c r="F228" s="80"/>
      <c r="G228" s="80"/>
      <c r="H228" s="80"/>
      <c r="I228" s="80"/>
      <c r="J228" s="80"/>
      <c r="K228" s="80"/>
      <c r="L228" s="80"/>
      <c r="M228" s="80"/>
      <c r="N228" s="80"/>
      <c r="O228" s="80"/>
      <c r="P228" s="80"/>
      <c r="Q228" s="80"/>
      <c r="R228" s="80"/>
      <c r="S228" s="80"/>
      <c r="T228" s="80"/>
      <c r="U228" s="80"/>
      <c r="V228" s="80"/>
      <c r="W228" s="80"/>
      <c r="X228" s="80"/>
      <c r="Y228" s="80"/>
      <c r="Z228" s="96"/>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97"/>
    </row>
    <row r="229" spans="1:48" ht="15.75" thickBot="1">
      <c r="A229" s="868"/>
      <c r="B229" s="889"/>
      <c r="C229" s="65" t="s">
        <v>551</v>
      </c>
      <c r="D229" s="80"/>
      <c r="E229" s="80"/>
      <c r="F229" s="80"/>
      <c r="G229" s="80"/>
      <c r="H229" s="80"/>
      <c r="I229" s="80"/>
      <c r="J229" s="80"/>
      <c r="K229" s="80"/>
      <c r="L229" s="80"/>
      <c r="M229" s="80"/>
      <c r="N229" s="80"/>
      <c r="O229" s="80"/>
      <c r="P229" s="80"/>
      <c r="Q229" s="80"/>
      <c r="R229" s="80"/>
      <c r="S229" s="80"/>
      <c r="T229" s="80"/>
      <c r="U229" s="80"/>
      <c r="V229" s="80"/>
      <c r="W229" s="80"/>
      <c r="X229" s="80"/>
      <c r="Y229" s="80"/>
      <c r="Z229" s="96"/>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97"/>
    </row>
    <row r="230" spans="1:48" ht="15.75" thickBot="1">
      <c r="A230" s="869"/>
      <c r="B230" s="108">
        <f>'2. Samlet budgetoversigt'!E326-(SUM('1. Projektets omkostninger'!D252:Y252))</f>
        <v>0</v>
      </c>
      <c r="C230" s="66" t="s">
        <v>639</v>
      </c>
      <c r="D230" s="73" t="str">
        <f>IF(D228*D229=0,"",(D228*D229))</f>
        <v/>
      </c>
      <c r="E230" s="73" t="str">
        <f t="shared" ref="E230:AV230" si="20">IF(E228*E229=0,"",(E228*E229))</f>
        <v/>
      </c>
      <c r="F230" s="73" t="str">
        <f t="shared" si="20"/>
        <v/>
      </c>
      <c r="G230" s="73" t="str">
        <f t="shared" si="20"/>
        <v/>
      </c>
      <c r="H230" s="73" t="str">
        <f t="shared" si="20"/>
        <v/>
      </c>
      <c r="I230" s="73" t="str">
        <f t="shared" si="20"/>
        <v/>
      </c>
      <c r="J230" s="73" t="str">
        <f t="shared" si="20"/>
        <v/>
      </c>
      <c r="K230" s="73" t="str">
        <f t="shared" si="20"/>
        <v/>
      </c>
      <c r="L230" s="73" t="str">
        <f t="shared" si="20"/>
        <v/>
      </c>
      <c r="M230" s="73" t="str">
        <f t="shared" si="20"/>
        <v/>
      </c>
      <c r="N230" s="73" t="str">
        <f t="shared" si="20"/>
        <v/>
      </c>
      <c r="O230" s="73" t="str">
        <f t="shared" si="20"/>
        <v/>
      </c>
      <c r="P230" s="73" t="str">
        <f t="shared" si="20"/>
        <v/>
      </c>
      <c r="Q230" s="73" t="str">
        <f t="shared" si="20"/>
        <v/>
      </c>
      <c r="R230" s="73" t="str">
        <f t="shared" si="20"/>
        <v/>
      </c>
      <c r="S230" s="73" t="str">
        <f t="shared" si="20"/>
        <v/>
      </c>
      <c r="T230" s="73" t="str">
        <f t="shared" si="20"/>
        <v/>
      </c>
      <c r="U230" s="73" t="str">
        <f t="shared" si="20"/>
        <v/>
      </c>
      <c r="V230" s="73" t="str">
        <f t="shared" si="20"/>
        <v/>
      </c>
      <c r="W230" s="73" t="str">
        <f t="shared" si="20"/>
        <v/>
      </c>
      <c r="X230" s="73" t="str">
        <f t="shared" si="20"/>
        <v/>
      </c>
      <c r="Y230" s="73" t="str">
        <f t="shared" si="20"/>
        <v/>
      </c>
      <c r="Z230" s="101" t="str">
        <f t="shared" si="20"/>
        <v/>
      </c>
      <c r="AA230" s="102" t="str">
        <f t="shared" si="20"/>
        <v/>
      </c>
      <c r="AB230" s="102" t="str">
        <f t="shared" si="20"/>
        <v/>
      </c>
      <c r="AC230" s="102" t="str">
        <f t="shared" si="20"/>
        <v/>
      </c>
      <c r="AD230" s="102" t="str">
        <f t="shared" si="20"/>
        <v/>
      </c>
      <c r="AE230" s="102" t="str">
        <f t="shared" si="20"/>
        <v/>
      </c>
      <c r="AF230" s="102" t="str">
        <f t="shared" si="20"/>
        <v/>
      </c>
      <c r="AG230" s="102" t="str">
        <f t="shared" si="20"/>
        <v/>
      </c>
      <c r="AH230" s="102" t="str">
        <f t="shared" si="20"/>
        <v/>
      </c>
      <c r="AI230" s="102" t="str">
        <f t="shared" si="20"/>
        <v/>
      </c>
      <c r="AJ230" s="102" t="str">
        <f t="shared" si="20"/>
        <v/>
      </c>
      <c r="AK230" s="102" t="str">
        <f t="shared" si="20"/>
        <v/>
      </c>
      <c r="AL230" s="102" t="str">
        <f t="shared" si="20"/>
        <v/>
      </c>
      <c r="AM230" s="102" t="str">
        <f t="shared" si="20"/>
        <v/>
      </c>
      <c r="AN230" s="102" t="str">
        <f t="shared" si="20"/>
        <v/>
      </c>
      <c r="AO230" s="102" t="str">
        <f t="shared" si="20"/>
        <v/>
      </c>
      <c r="AP230" s="102" t="str">
        <f t="shared" si="20"/>
        <v/>
      </c>
      <c r="AQ230" s="102" t="str">
        <f t="shared" si="20"/>
        <v/>
      </c>
      <c r="AR230" s="102" t="str">
        <f t="shared" si="20"/>
        <v/>
      </c>
      <c r="AS230" s="102" t="str">
        <f t="shared" si="20"/>
        <v/>
      </c>
      <c r="AT230" s="102" t="str">
        <f t="shared" si="20"/>
        <v/>
      </c>
      <c r="AU230" s="102" t="str">
        <f t="shared" si="20"/>
        <v/>
      </c>
      <c r="AV230" s="103" t="str">
        <f t="shared" si="20"/>
        <v/>
      </c>
    </row>
    <row r="231" spans="1:48" ht="75" customHeight="1">
      <c r="A231" s="868" t="s">
        <v>553</v>
      </c>
      <c r="B231" s="886">
        <f>'2. Samlet budgetoversigt'!E327-(SUM('1. Projektets omkostninger'!D256:Y256))</f>
        <v>0</v>
      </c>
      <c r="C231" s="70" t="s">
        <v>633</v>
      </c>
      <c r="D231" s="81"/>
      <c r="E231" s="81"/>
      <c r="F231" s="81"/>
      <c r="G231" s="81"/>
      <c r="H231" s="81"/>
      <c r="I231" s="81"/>
      <c r="J231" s="81"/>
      <c r="K231" s="81"/>
      <c r="L231" s="81"/>
      <c r="M231" s="81"/>
      <c r="N231" s="81"/>
      <c r="O231" s="81"/>
      <c r="P231" s="81"/>
      <c r="Q231" s="81"/>
      <c r="R231" s="81"/>
      <c r="S231" s="81"/>
      <c r="T231" s="81"/>
      <c r="U231" s="81"/>
      <c r="V231" s="81"/>
      <c r="W231" s="81"/>
      <c r="X231" s="81"/>
      <c r="Y231" s="81"/>
      <c r="Z231" s="96"/>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97"/>
    </row>
    <row r="232" spans="1:48" ht="15">
      <c r="A232" s="868"/>
      <c r="B232" s="886"/>
      <c r="C232" s="65" t="s">
        <v>637</v>
      </c>
      <c r="D232" s="80"/>
      <c r="E232" s="80"/>
      <c r="F232" s="80"/>
      <c r="G232" s="80"/>
      <c r="H232" s="80"/>
      <c r="I232" s="80"/>
      <c r="J232" s="80"/>
      <c r="K232" s="80"/>
      <c r="L232" s="80"/>
      <c r="M232" s="80"/>
      <c r="N232" s="80"/>
      <c r="O232" s="80"/>
      <c r="P232" s="80"/>
      <c r="Q232" s="80"/>
      <c r="R232" s="80"/>
      <c r="S232" s="80"/>
      <c r="T232" s="80"/>
      <c r="U232" s="80"/>
      <c r="V232" s="80"/>
      <c r="W232" s="80"/>
      <c r="X232" s="80"/>
      <c r="Y232" s="80"/>
      <c r="Z232" s="96"/>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97"/>
    </row>
    <row r="233" spans="1:48" ht="15">
      <c r="A233" s="868"/>
      <c r="B233" s="886"/>
      <c r="C233" s="65" t="s">
        <v>551</v>
      </c>
      <c r="D233" s="80"/>
      <c r="E233" s="80"/>
      <c r="F233" s="80"/>
      <c r="G233" s="80"/>
      <c r="H233" s="80"/>
      <c r="I233" s="80"/>
      <c r="J233" s="80"/>
      <c r="K233" s="80"/>
      <c r="L233" s="80"/>
      <c r="M233" s="80"/>
      <c r="N233" s="80"/>
      <c r="O233" s="80"/>
      <c r="P233" s="80"/>
      <c r="Q233" s="80"/>
      <c r="R233" s="80"/>
      <c r="S233" s="80"/>
      <c r="T233" s="80"/>
      <c r="U233" s="80"/>
      <c r="V233" s="80"/>
      <c r="W233" s="80"/>
      <c r="X233" s="80"/>
      <c r="Y233" s="80"/>
      <c r="Z233" s="96"/>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97"/>
    </row>
    <row r="234" spans="1:48" ht="15.75" thickBot="1">
      <c r="A234" s="868"/>
      <c r="B234" s="886"/>
      <c r="C234" s="68" t="s">
        <v>639</v>
      </c>
      <c r="D234" s="75" t="str">
        <f>IF(D232*D233=0,"",(D232*D233))</f>
        <v/>
      </c>
      <c r="E234" s="75" t="str">
        <f t="shared" ref="E234:AV234" si="21">IF(E232*E233=0,"",(E232*E233))</f>
        <v/>
      </c>
      <c r="F234" s="75" t="str">
        <f t="shared" si="21"/>
        <v/>
      </c>
      <c r="G234" s="75" t="str">
        <f t="shared" si="21"/>
        <v/>
      </c>
      <c r="H234" s="75" t="str">
        <f t="shared" si="21"/>
        <v/>
      </c>
      <c r="I234" s="75" t="str">
        <f t="shared" si="21"/>
        <v/>
      </c>
      <c r="J234" s="75" t="str">
        <f t="shared" si="21"/>
        <v/>
      </c>
      <c r="K234" s="75" t="str">
        <f t="shared" si="21"/>
        <v/>
      </c>
      <c r="L234" s="75" t="str">
        <f t="shared" si="21"/>
        <v/>
      </c>
      <c r="M234" s="75" t="str">
        <f t="shared" si="21"/>
        <v/>
      </c>
      <c r="N234" s="75" t="str">
        <f t="shared" si="21"/>
        <v/>
      </c>
      <c r="O234" s="75" t="str">
        <f t="shared" si="21"/>
        <v/>
      </c>
      <c r="P234" s="75" t="str">
        <f t="shared" si="21"/>
        <v/>
      </c>
      <c r="Q234" s="75" t="str">
        <f t="shared" si="21"/>
        <v/>
      </c>
      <c r="R234" s="75" t="str">
        <f t="shared" si="21"/>
        <v/>
      </c>
      <c r="S234" s="75" t="str">
        <f t="shared" si="21"/>
        <v/>
      </c>
      <c r="T234" s="75" t="str">
        <f t="shared" si="21"/>
        <v/>
      </c>
      <c r="U234" s="75" t="str">
        <f t="shared" si="21"/>
        <v/>
      </c>
      <c r="V234" s="75" t="str">
        <f t="shared" si="21"/>
        <v/>
      </c>
      <c r="W234" s="75" t="str">
        <f t="shared" si="21"/>
        <v/>
      </c>
      <c r="X234" s="75" t="str">
        <f t="shared" si="21"/>
        <v/>
      </c>
      <c r="Y234" s="75" t="str">
        <f t="shared" si="21"/>
        <v/>
      </c>
      <c r="Z234" s="101" t="str">
        <f t="shared" si="21"/>
        <v/>
      </c>
      <c r="AA234" s="102" t="str">
        <f t="shared" si="21"/>
        <v/>
      </c>
      <c r="AB234" s="102" t="str">
        <f t="shared" si="21"/>
        <v/>
      </c>
      <c r="AC234" s="102" t="str">
        <f t="shared" si="21"/>
        <v/>
      </c>
      <c r="AD234" s="102" t="str">
        <f t="shared" si="21"/>
        <v/>
      </c>
      <c r="AE234" s="102" t="str">
        <f t="shared" si="21"/>
        <v/>
      </c>
      <c r="AF234" s="102" t="str">
        <f t="shared" si="21"/>
        <v/>
      </c>
      <c r="AG234" s="102" t="str">
        <f t="shared" si="21"/>
        <v/>
      </c>
      <c r="AH234" s="102" t="str">
        <f t="shared" si="21"/>
        <v/>
      </c>
      <c r="AI234" s="102" t="str">
        <f t="shared" si="21"/>
        <v/>
      </c>
      <c r="AJ234" s="102" t="str">
        <f t="shared" si="21"/>
        <v/>
      </c>
      <c r="AK234" s="102" t="str">
        <f t="shared" si="21"/>
        <v/>
      </c>
      <c r="AL234" s="102" t="str">
        <f t="shared" si="21"/>
        <v/>
      </c>
      <c r="AM234" s="102" t="str">
        <f t="shared" si="21"/>
        <v/>
      </c>
      <c r="AN234" s="102" t="str">
        <f t="shared" si="21"/>
        <v/>
      </c>
      <c r="AO234" s="102" t="str">
        <f t="shared" si="21"/>
        <v/>
      </c>
      <c r="AP234" s="102" t="str">
        <f t="shared" si="21"/>
        <v/>
      </c>
      <c r="AQ234" s="102" t="str">
        <f t="shared" si="21"/>
        <v/>
      </c>
      <c r="AR234" s="102" t="str">
        <f t="shared" si="21"/>
        <v/>
      </c>
      <c r="AS234" s="102" t="str">
        <f t="shared" si="21"/>
        <v/>
      </c>
      <c r="AT234" s="102" t="str">
        <f t="shared" si="21"/>
        <v/>
      </c>
      <c r="AU234" s="102" t="str">
        <f t="shared" si="21"/>
        <v/>
      </c>
      <c r="AV234" s="103" t="str">
        <f t="shared" si="21"/>
        <v/>
      </c>
    </row>
    <row r="235" spans="1:48" ht="75" customHeight="1" thickBot="1">
      <c r="A235" s="872" t="s">
        <v>554</v>
      </c>
      <c r="B235" s="885">
        <f>'2. Samlet budgetoversigt'!E328-(SUM('1. Projektets omkostninger'!D258:Y258))</f>
        <v>0</v>
      </c>
      <c r="C235" s="67" t="s">
        <v>633</v>
      </c>
      <c r="D235" s="79"/>
      <c r="E235" s="79"/>
      <c r="F235" s="79"/>
      <c r="G235" s="79"/>
      <c r="H235" s="79"/>
      <c r="I235" s="79"/>
      <c r="J235" s="79"/>
      <c r="K235" s="79"/>
      <c r="L235" s="79"/>
      <c r="M235" s="79"/>
      <c r="N235" s="79"/>
      <c r="O235" s="79"/>
      <c r="P235" s="79"/>
      <c r="Q235" s="79"/>
      <c r="R235" s="79"/>
      <c r="S235" s="79"/>
      <c r="T235" s="79"/>
      <c r="U235" s="79"/>
      <c r="V235" s="79"/>
      <c r="W235" s="79"/>
      <c r="X235" s="79"/>
      <c r="Y235" s="79"/>
      <c r="Z235" s="96"/>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97"/>
    </row>
    <row r="236" spans="1:48" ht="15.75" thickBot="1">
      <c r="A236" s="872"/>
      <c r="B236" s="885"/>
      <c r="C236" s="66" t="s">
        <v>639</v>
      </c>
      <c r="D236" s="82"/>
      <c r="E236" s="82"/>
      <c r="F236" s="82"/>
      <c r="G236" s="82"/>
      <c r="H236" s="82"/>
      <c r="I236" s="82"/>
      <c r="J236" s="82"/>
      <c r="K236" s="82"/>
      <c r="L236" s="82"/>
      <c r="M236" s="82"/>
      <c r="N236" s="82"/>
      <c r="O236" s="82"/>
      <c r="P236" s="82"/>
      <c r="Q236" s="82"/>
      <c r="R236" s="82"/>
      <c r="S236" s="82"/>
      <c r="T236" s="82"/>
      <c r="U236" s="82"/>
      <c r="V236" s="82"/>
      <c r="W236" s="82"/>
      <c r="X236" s="82"/>
      <c r="Y236" s="82"/>
      <c r="Z236" s="96"/>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97"/>
    </row>
    <row r="237" spans="1:48" ht="75" customHeight="1" thickBot="1">
      <c r="A237" s="872" t="s">
        <v>647</v>
      </c>
      <c r="B237" s="885">
        <f>'2. Samlet budgetoversigt'!E329-(SUM('1. Projektets omkostninger'!D260:Y260))</f>
        <v>0</v>
      </c>
      <c r="C237" s="67" t="s">
        <v>633</v>
      </c>
      <c r="D237" s="79"/>
      <c r="E237" s="79"/>
      <c r="F237" s="79"/>
      <c r="G237" s="79"/>
      <c r="H237" s="79"/>
      <c r="I237" s="79"/>
      <c r="J237" s="79"/>
      <c r="K237" s="79"/>
      <c r="L237" s="79"/>
      <c r="M237" s="79"/>
      <c r="N237" s="79"/>
      <c r="O237" s="79"/>
      <c r="P237" s="79"/>
      <c r="Q237" s="79"/>
      <c r="R237" s="79"/>
      <c r="S237" s="79"/>
      <c r="T237" s="79"/>
      <c r="U237" s="79"/>
      <c r="V237" s="79"/>
      <c r="W237" s="79"/>
      <c r="X237" s="79"/>
      <c r="Y237" s="79"/>
      <c r="Z237" s="96"/>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97"/>
    </row>
    <row r="238" spans="1:48" ht="15.75" thickBot="1">
      <c r="A238" s="872"/>
      <c r="B238" s="885"/>
      <c r="C238" s="68" t="s">
        <v>639</v>
      </c>
      <c r="D238" s="82"/>
      <c r="E238" s="82"/>
      <c r="F238" s="82"/>
      <c r="G238" s="82"/>
      <c r="H238" s="82"/>
      <c r="I238" s="82"/>
      <c r="J238" s="82"/>
      <c r="K238" s="82"/>
      <c r="L238" s="82"/>
      <c r="M238" s="82"/>
      <c r="N238" s="82"/>
      <c r="O238" s="82"/>
      <c r="P238" s="82"/>
      <c r="Q238" s="82"/>
      <c r="R238" s="82"/>
      <c r="S238" s="82"/>
      <c r="T238" s="82"/>
      <c r="U238" s="82"/>
      <c r="V238" s="82"/>
      <c r="W238" s="82"/>
      <c r="X238" s="82"/>
      <c r="Y238" s="82"/>
      <c r="Z238" s="96"/>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97"/>
    </row>
    <row r="239" spans="1:48" ht="15.75" thickBot="1">
      <c r="A239" s="770" t="s">
        <v>648</v>
      </c>
      <c r="B239" s="771">
        <f>'2. Samlet budgetoversigt'!E330-(SUM('1. Projektets omkostninger'!D261:Y261))</f>
        <v>0</v>
      </c>
      <c r="C239" s="69" t="s">
        <v>648</v>
      </c>
      <c r="D239" s="83"/>
      <c r="E239" s="83"/>
      <c r="F239" s="83"/>
      <c r="G239" s="83"/>
      <c r="H239" s="83"/>
      <c r="I239" s="83"/>
      <c r="J239" s="83"/>
      <c r="K239" s="83"/>
      <c r="L239" s="83"/>
      <c r="M239" s="83"/>
      <c r="N239" s="83"/>
      <c r="O239" s="83"/>
      <c r="P239" s="83"/>
      <c r="Q239" s="83"/>
      <c r="R239" s="83"/>
      <c r="S239" s="83"/>
      <c r="T239" s="83"/>
      <c r="U239" s="83"/>
      <c r="V239" s="83"/>
      <c r="W239" s="83"/>
      <c r="X239" s="83"/>
      <c r="Y239" s="83"/>
      <c r="Z239" s="96"/>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97"/>
    </row>
    <row r="240" spans="1:48" ht="75" customHeight="1" thickBot="1">
      <c r="A240" s="872" t="s">
        <v>57</v>
      </c>
      <c r="B240" s="885">
        <f>'2. Samlet budgetoversigt'!E332-(SUM('1. Projektets omkostninger'!D263:Y263))</f>
        <v>0</v>
      </c>
      <c r="C240" s="70" t="s">
        <v>633</v>
      </c>
      <c r="D240" s="79"/>
      <c r="E240" s="79"/>
      <c r="F240" s="79"/>
      <c r="G240" s="79"/>
      <c r="H240" s="79"/>
      <c r="I240" s="79"/>
      <c r="J240" s="79"/>
      <c r="K240" s="79"/>
      <c r="L240" s="79"/>
      <c r="M240" s="79"/>
      <c r="N240" s="79"/>
      <c r="O240" s="79"/>
      <c r="P240" s="79"/>
      <c r="Q240" s="79"/>
      <c r="R240" s="79"/>
      <c r="S240" s="79"/>
      <c r="T240" s="79"/>
      <c r="U240" s="79"/>
      <c r="V240" s="79"/>
      <c r="W240" s="79"/>
      <c r="X240" s="79"/>
      <c r="Y240" s="79"/>
      <c r="Z240" s="96"/>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97"/>
    </row>
    <row r="241" spans="1:48" ht="15.75" thickBot="1">
      <c r="A241" s="872"/>
      <c r="B241" s="885"/>
      <c r="C241" s="66" t="s">
        <v>639</v>
      </c>
      <c r="D241" s="84"/>
      <c r="E241" s="82"/>
      <c r="F241" s="82"/>
      <c r="G241" s="82"/>
      <c r="H241" s="82"/>
      <c r="I241" s="82"/>
      <c r="J241" s="82"/>
      <c r="K241" s="82"/>
      <c r="L241" s="82"/>
      <c r="M241" s="82"/>
      <c r="N241" s="82"/>
      <c r="O241" s="82"/>
      <c r="P241" s="82"/>
      <c r="Q241" s="82"/>
      <c r="R241" s="82"/>
      <c r="S241" s="82"/>
      <c r="T241" s="82"/>
      <c r="U241" s="82"/>
      <c r="V241" s="82"/>
      <c r="W241" s="82"/>
      <c r="X241" s="82"/>
      <c r="Y241" s="82"/>
      <c r="Z241" s="98"/>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100"/>
    </row>
    <row r="246" spans="1:48" ht="15">
      <c r="A246" s="8" t="s">
        <v>560</v>
      </c>
      <c r="B246" s="72" t="str">
        <f>IF('2. Samlet budgetoversigt'!B351="","",'2. Samlet budgetoversigt'!B351)</f>
        <v/>
      </c>
      <c r="C246" s="8" t="s">
        <v>158</v>
      </c>
    </row>
    <row r="248" spans="1:48" ht="15.75" thickBot="1">
      <c r="B248" s="8" t="s">
        <v>609</v>
      </c>
      <c r="C248" s="74" t="s">
        <v>130</v>
      </c>
      <c r="D248" s="77" t="s">
        <v>610</v>
      </c>
      <c r="E248" s="77" t="s">
        <v>611</v>
      </c>
      <c r="F248" s="77" t="s">
        <v>612</v>
      </c>
      <c r="G248" s="77" t="s">
        <v>613</v>
      </c>
      <c r="H248" s="77" t="s">
        <v>614</v>
      </c>
      <c r="I248" s="77" t="s">
        <v>615</v>
      </c>
      <c r="J248" s="77" t="s">
        <v>616</v>
      </c>
      <c r="K248" s="77" t="s">
        <v>617</v>
      </c>
      <c r="L248" s="77" t="s">
        <v>618</v>
      </c>
      <c r="M248" s="77" t="s">
        <v>619</v>
      </c>
      <c r="N248" s="77" t="s">
        <v>620</v>
      </c>
      <c r="O248" s="77" t="s">
        <v>621</v>
      </c>
      <c r="P248" s="77" t="s">
        <v>622</v>
      </c>
      <c r="Q248" s="77" t="s">
        <v>623</v>
      </c>
      <c r="R248" s="77" t="s">
        <v>624</v>
      </c>
      <c r="S248" s="77" t="s">
        <v>625</v>
      </c>
      <c r="T248" s="77" t="s">
        <v>626</v>
      </c>
      <c r="U248" s="77" t="s">
        <v>627</v>
      </c>
      <c r="V248" s="77" t="s">
        <v>628</v>
      </c>
      <c r="W248" s="77" t="s">
        <v>629</v>
      </c>
      <c r="X248" s="77" t="s">
        <v>630</v>
      </c>
      <c r="Y248" s="77" t="s">
        <v>631</v>
      </c>
      <c r="Z248" s="92" t="s">
        <v>44</v>
      </c>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row>
    <row r="249" spans="1:48" ht="75" customHeight="1">
      <c r="A249" s="867" t="s">
        <v>552</v>
      </c>
      <c r="B249" s="887" t="s">
        <v>632</v>
      </c>
      <c r="C249" s="76" t="s">
        <v>633</v>
      </c>
      <c r="D249" s="79"/>
      <c r="E249" s="79"/>
      <c r="F249" s="79"/>
      <c r="G249" s="79"/>
      <c r="H249" s="79"/>
      <c r="I249" s="79"/>
      <c r="J249" s="79"/>
      <c r="K249" s="79"/>
      <c r="L249" s="79"/>
      <c r="M249" s="79"/>
      <c r="N249" s="79"/>
      <c r="O249" s="79"/>
      <c r="P249" s="79"/>
      <c r="Q249" s="79"/>
      <c r="R249" s="79"/>
      <c r="S249" s="79"/>
      <c r="T249" s="79"/>
      <c r="U249" s="79"/>
      <c r="V249" s="79"/>
      <c r="W249" s="79"/>
      <c r="X249" s="79"/>
      <c r="Y249" s="79"/>
      <c r="Z249" s="93"/>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5"/>
    </row>
    <row r="250" spans="1:48" ht="15">
      <c r="A250" s="868"/>
      <c r="B250" s="888"/>
      <c r="C250" s="65" t="s">
        <v>637</v>
      </c>
      <c r="D250" s="80"/>
      <c r="E250" s="80"/>
      <c r="F250" s="80"/>
      <c r="G250" s="80"/>
      <c r="H250" s="80"/>
      <c r="I250" s="80"/>
      <c r="J250" s="80"/>
      <c r="K250" s="80"/>
      <c r="L250" s="80"/>
      <c r="M250" s="80"/>
      <c r="N250" s="80"/>
      <c r="O250" s="80"/>
      <c r="P250" s="80"/>
      <c r="Q250" s="80"/>
      <c r="R250" s="80"/>
      <c r="S250" s="80"/>
      <c r="T250" s="80"/>
      <c r="U250" s="80"/>
      <c r="V250" s="80"/>
      <c r="W250" s="80"/>
      <c r="X250" s="80"/>
      <c r="Y250" s="80"/>
      <c r="Z250" s="96"/>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97"/>
    </row>
    <row r="251" spans="1:48" ht="15.75" thickBot="1">
      <c r="A251" s="868"/>
      <c r="B251" s="889"/>
      <c r="C251" s="65" t="s">
        <v>551</v>
      </c>
      <c r="D251" s="80"/>
      <c r="E251" s="80"/>
      <c r="F251" s="80"/>
      <c r="G251" s="80"/>
      <c r="H251" s="80"/>
      <c r="I251" s="80"/>
      <c r="J251" s="80"/>
      <c r="K251" s="80"/>
      <c r="L251" s="80"/>
      <c r="M251" s="80"/>
      <c r="N251" s="80"/>
      <c r="O251" s="80"/>
      <c r="P251" s="80"/>
      <c r="Q251" s="80"/>
      <c r="R251" s="80"/>
      <c r="S251" s="80"/>
      <c r="T251" s="80"/>
      <c r="U251" s="80"/>
      <c r="V251" s="80"/>
      <c r="W251" s="80"/>
      <c r="X251" s="80"/>
      <c r="Y251" s="80"/>
      <c r="Z251" s="96"/>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97"/>
    </row>
    <row r="252" spans="1:48" ht="15.75" thickBot="1">
      <c r="A252" s="869"/>
      <c r="B252" s="108">
        <f>'2. Samlet budgetoversigt'!E356-(SUM('1. Projektets omkostninger'!D274:Y274))</f>
        <v>0</v>
      </c>
      <c r="C252" s="66" t="s">
        <v>639</v>
      </c>
      <c r="D252" s="73" t="str">
        <f>IF(D250*D251=0,"",(D250*D251))</f>
        <v/>
      </c>
      <c r="E252" s="73" t="str">
        <f t="shared" ref="E252:AV252" si="22">IF(E250*E251=0,"",(E250*E251))</f>
        <v/>
      </c>
      <c r="F252" s="73" t="str">
        <f t="shared" si="22"/>
        <v/>
      </c>
      <c r="G252" s="73" t="str">
        <f t="shared" si="22"/>
        <v/>
      </c>
      <c r="H252" s="73" t="str">
        <f t="shared" si="22"/>
        <v/>
      </c>
      <c r="I252" s="73" t="str">
        <f t="shared" si="22"/>
        <v/>
      </c>
      <c r="J252" s="73" t="str">
        <f t="shared" si="22"/>
        <v/>
      </c>
      <c r="K252" s="73" t="str">
        <f t="shared" si="22"/>
        <v/>
      </c>
      <c r="L252" s="73" t="str">
        <f t="shared" si="22"/>
        <v/>
      </c>
      <c r="M252" s="73" t="str">
        <f t="shared" si="22"/>
        <v/>
      </c>
      <c r="N252" s="73" t="str">
        <f t="shared" si="22"/>
        <v/>
      </c>
      <c r="O252" s="73" t="str">
        <f t="shared" si="22"/>
        <v/>
      </c>
      <c r="P252" s="73" t="str">
        <f t="shared" si="22"/>
        <v/>
      </c>
      <c r="Q252" s="73" t="str">
        <f t="shared" si="22"/>
        <v/>
      </c>
      <c r="R252" s="73" t="str">
        <f t="shared" si="22"/>
        <v/>
      </c>
      <c r="S252" s="73" t="str">
        <f t="shared" si="22"/>
        <v/>
      </c>
      <c r="T252" s="73" t="str">
        <f t="shared" si="22"/>
        <v/>
      </c>
      <c r="U252" s="73" t="str">
        <f t="shared" si="22"/>
        <v/>
      </c>
      <c r="V252" s="73" t="str">
        <f t="shared" si="22"/>
        <v/>
      </c>
      <c r="W252" s="73" t="str">
        <f t="shared" si="22"/>
        <v/>
      </c>
      <c r="X252" s="73" t="str">
        <f t="shared" si="22"/>
        <v/>
      </c>
      <c r="Y252" s="73" t="str">
        <f t="shared" si="22"/>
        <v/>
      </c>
      <c r="Z252" s="101" t="str">
        <f t="shared" si="22"/>
        <v/>
      </c>
      <c r="AA252" s="102" t="str">
        <f t="shared" si="22"/>
        <v/>
      </c>
      <c r="AB252" s="102" t="str">
        <f t="shared" si="22"/>
        <v/>
      </c>
      <c r="AC252" s="102" t="str">
        <f t="shared" si="22"/>
        <v/>
      </c>
      <c r="AD252" s="102" t="str">
        <f t="shared" si="22"/>
        <v/>
      </c>
      <c r="AE252" s="102" t="str">
        <f t="shared" si="22"/>
        <v/>
      </c>
      <c r="AF252" s="102" t="str">
        <f t="shared" si="22"/>
        <v/>
      </c>
      <c r="AG252" s="102" t="str">
        <f t="shared" si="22"/>
        <v/>
      </c>
      <c r="AH252" s="102" t="str">
        <f t="shared" si="22"/>
        <v/>
      </c>
      <c r="AI252" s="102" t="str">
        <f t="shared" si="22"/>
        <v/>
      </c>
      <c r="AJ252" s="102" t="str">
        <f t="shared" si="22"/>
        <v/>
      </c>
      <c r="AK252" s="102" t="str">
        <f t="shared" si="22"/>
        <v/>
      </c>
      <c r="AL252" s="102" t="str">
        <f t="shared" si="22"/>
        <v/>
      </c>
      <c r="AM252" s="102" t="str">
        <f t="shared" si="22"/>
        <v/>
      </c>
      <c r="AN252" s="102" t="str">
        <f t="shared" si="22"/>
        <v/>
      </c>
      <c r="AO252" s="102" t="str">
        <f t="shared" si="22"/>
        <v/>
      </c>
      <c r="AP252" s="102" t="str">
        <f t="shared" si="22"/>
        <v/>
      </c>
      <c r="AQ252" s="102" t="str">
        <f t="shared" si="22"/>
        <v/>
      </c>
      <c r="AR252" s="102" t="str">
        <f t="shared" si="22"/>
        <v/>
      </c>
      <c r="AS252" s="102" t="str">
        <f t="shared" si="22"/>
        <v/>
      </c>
      <c r="AT252" s="102" t="str">
        <f t="shared" si="22"/>
        <v/>
      </c>
      <c r="AU252" s="102" t="str">
        <f t="shared" si="22"/>
        <v/>
      </c>
      <c r="AV252" s="103" t="str">
        <f t="shared" si="22"/>
        <v/>
      </c>
    </row>
    <row r="253" spans="1:48" ht="75" customHeight="1">
      <c r="A253" s="868" t="s">
        <v>553</v>
      </c>
      <c r="B253" s="886">
        <f>'2. Samlet budgetoversigt'!E357-(SUM('1. Projektets omkostninger'!D278:Y278))</f>
        <v>0</v>
      </c>
      <c r="C253" s="70" t="s">
        <v>633</v>
      </c>
      <c r="D253" s="81"/>
      <c r="E253" s="81"/>
      <c r="F253" s="81"/>
      <c r="G253" s="81"/>
      <c r="H253" s="81"/>
      <c r="I253" s="81"/>
      <c r="J253" s="81"/>
      <c r="K253" s="81"/>
      <c r="L253" s="81"/>
      <c r="M253" s="81"/>
      <c r="N253" s="81"/>
      <c r="O253" s="81"/>
      <c r="P253" s="81"/>
      <c r="Q253" s="81"/>
      <c r="R253" s="81"/>
      <c r="S253" s="81"/>
      <c r="T253" s="81"/>
      <c r="U253" s="81"/>
      <c r="V253" s="81"/>
      <c r="W253" s="81"/>
      <c r="X253" s="81"/>
      <c r="Y253" s="81"/>
      <c r="Z253" s="96"/>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97"/>
    </row>
    <row r="254" spans="1:48" ht="15">
      <c r="A254" s="868"/>
      <c r="B254" s="886"/>
      <c r="C254" s="65" t="s">
        <v>637</v>
      </c>
      <c r="D254" s="80"/>
      <c r="E254" s="80"/>
      <c r="F254" s="80"/>
      <c r="G254" s="80"/>
      <c r="H254" s="80"/>
      <c r="I254" s="80"/>
      <c r="J254" s="80"/>
      <c r="K254" s="80"/>
      <c r="L254" s="80"/>
      <c r="M254" s="80"/>
      <c r="N254" s="80"/>
      <c r="O254" s="80"/>
      <c r="P254" s="80"/>
      <c r="Q254" s="80"/>
      <c r="R254" s="80"/>
      <c r="S254" s="80"/>
      <c r="T254" s="80"/>
      <c r="U254" s="80"/>
      <c r="V254" s="80"/>
      <c r="W254" s="80"/>
      <c r="X254" s="80"/>
      <c r="Y254" s="80"/>
      <c r="Z254" s="96"/>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97"/>
    </row>
    <row r="255" spans="1:48" ht="15">
      <c r="A255" s="868"/>
      <c r="B255" s="886"/>
      <c r="C255" s="65" t="s">
        <v>551</v>
      </c>
      <c r="D255" s="80"/>
      <c r="E255" s="80"/>
      <c r="F255" s="80"/>
      <c r="G255" s="80"/>
      <c r="H255" s="80"/>
      <c r="I255" s="80"/>
      <c r="J255" s="80"/>
      <c r="K255" s="80"/>
      <c r="L255" s="80"/>
      <c r="M255" s="80"/>
      <c r="N255" s="80"/>
      <c r="O255" s="80"/>
      <c r="P255" s="80"/>
      <c r="Q255" s="80"/>
      <c r="R255" s="80"/>
      <c r="S255" s="80"/>
      <c r="T255" s="80"/>
      <c r="U255" s="80"/>
      <c r="V255" s="80"/>
      <c r="W255" s="80"/>
      <c r="X255" s="80"/>
      <c r="Y255" s="80"/>
      <c r="Z255" s="96"/>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97"/>
    </row>
    <row r="256" spans="1:48" ht="15.75" thickBot="1">
      <c r="A256" s="868"/>
      <c r="B256" s="886"/>
      <c r="C256" s="68" t="s">
        <v>639</v>
      </c>
      <c r="D256" s="75" t="str">
        <f>IF(D254*D255=0,"",(D254*D255))</f>
        <v/>
      </c>
      <c r="E256" s="75" t="str">
        <f t="shared" ref="E256:AV256" si="23">IF(E254*E255=0,"",(E254*E255))</f>
        <v/>
      </c>
      <c r="F256" s="75" t="str">
        <f t="shared" si="23"/>
        <v/>
      </c>
      <c r="G256" s="75" t="str">
        <f t="shared" si="23"/>
        <v/>
      </c>
      <c r="H256" s="75" t="str">
        <f t="shared" si="23"/>
        <v/>
      </c>
      <c r="I256" s="75" t="str">
        <f t="shared" si="23"/>
        <v/>
      </c>
      <c r="J256" s="75" t="str">
        <f t="shared" si="23"/>
        <v/>
      </c>
      <c r="K256" s="75" t="str">
        <f t="shared" si="23"/>
        <v/>
      </c>
      <c r="L256" s="75" t="str">
        <f t="shared" si="23"/>
        <v/>
      </c>
      <c r="M256" s="75" t="str">
        <f t="shared" si="23"/>
        <v/>
      </c>
      <c r="N256" s="75" t="str">
        <f t="shared" si="23"/>
        <v/>
      </c>
      <c r="O256" s="75" t="str">
        <f t="shared" si="23"/>
        <v/>
      </c>
      <c r="P256" s="75" t="str">
        <f t="shared" si="23"/>
        <v/>
      </c>
      <c r="Q256" s="75" t="str">
        <f t="shared" si="23"/>
        <v/>
      </c>
      <c r="R256" s="75" t="str">
        <f t="shared" si="23"/>
        <v/>
      </c>
      <c r="S256" s="75" t="str">
        <f t="shared" si="23"/>
        <v/>
      </c>
      <c r="T256" s="75" t="str">
        <f t="shared" si="23"/>
        <v/>
      </c>
      <c r="U256" s="75" t="str">
        <f t="shared" si="23"/>
        <v/>
      </c>
      <c r="V256" s="75" t="str">
        <f t="shared" si="23"/>
        <v/>
      </c>
      <c r="W256" s="75" t="str">
        <f t="shared" si="23"/>
        <v/>
      </c>
      <c r="X256" s="75" t="str">
        <f t="shared" si="23"/>
        <v/>
      </c>
      <c r="Y256" s="75" t="str">
        <f t="shared" si="23"/>
        <v/>
      </c>
      <c r="Z256" s="101" t="str">
        <f t="shared" si="23"/>
        <v/>
      </c>
      <c r="AA256" s="102" t="str">
        <f t="shared" si="23"/>
        <v/>
      </c>
      <c r="AB256" s="102" t="str">
        <f t="shared" si="23"/>
        <v/>
      </c>
      <c r="AC256" s="102" t="str">
        <f t="shared" si="23"/>
        <v/>
      </c>
      <c r="AD256" s="102" t="str">
        <f t="shared" si="23"/>
        <v/>
      </c>
      <c r="AE256" s="102" t="str">
        <f t="shared" si="23"/>
        <v/>
      </c>
      <c r="AF256" s="102" t="str">
        <f t="shared" si="23"/>
        <v/>
      </c>
      <c r="AG256" s="102" t="str">
        <f t="shared" si="23"/>
        <v/>
      </c>
      <c r="AH256" s="102" t="str">
        <f t="shared" si="23"/>
        <v/>
      </c>
      <c r="AI256" s="102" t="str">
        <f t="shared" si="23"/>
        <v/>
      </c>
      <c r="AJ256" s="102" t="str">
        <f t="shared" si="23"/>
        <v/>
      </c>
      <c r="AK256" s="102" t="str">
        <f t="shared" si="23"/>
        <v/>
      </c>
      <c r="AL256" s="102" t="str">
        <f t="shared" si="23"/>
        <v/>
      </c>
      <c r="AM256" s="102" t="str">
        <f t="shared" si="23"/>
        <v/>
      </c>
      <c r="AN256" s="102" t="str">
        <f t="shared" si="23"/>
        <v/>
      </c>
      <c r="AO256" s="102" t="str">
        <f t="shared" si="23"/>
        <v/>
      </c>
      <c r="AP256" s="102" t="str">
        <f t="shared" si="23"/>
        <v/>
      </c>
      <c r="AQ256" s="102" t="str">
        <f t="shared" si="23"/>
        <v/>
      </c>
      <c r="AR256" s="102" t="str">
        <f t="shared" si="23"/>
        <v/>
      </c>
      <c r="AS256" s="102" t="str">
        <f t="shared" si="23"/>
        <v/>
      </c>
      <c r="AT256" s="102" t="str">
        <f t="shared" si="23"/>
        <v/>
      </c>
      <c r="AU256" s="102" t="str">
        <f t="shared" si="23"/>
        <v/>
      </c>
      <c r="AV256" s="103" t="str">
        <f t="shared" si="23"/>
        <v/>
      </c>
    </row>
    <row r="257" spans="1:48" ht="75" customHeight="1" thickBot="1">
      <c r="A257" s="872" t="s">
        <v>554</v>
      </c>
      <c r="B257" s="885">
        <f>'2. Samlet budgetoversigt'!E358-(SUM('1. Projektets omkostninger'!D280:Y280))</f>
        <v>0</v>
      </c>
      <c r="C257" s="67" t="s">
        <v>633</v>
      </c>
      <c r="D257" s="79"/>
      <c r="E257" s="79"/>
      <c r="F257" s="79"/>
      <c r="G257" s="79"/>
      <c r="H257" s="79"/>
      <c r="I257" s="79"/>
      <c r="J257" s="79"/>
      <c r="K257" s="79"/>
      <c r="L257" s="79"/>
      <c r="M257" s="79"/>
      <c r="N257" s="79"/>
      <c r="O257" s="79"/>
      <c r="P257" s="79"/>
      <c r="Q257" s="79"/>
      <c r="R257" s="79"/>
      <c r="S257" s="79"/>
      <c r="T257" s="79"/>
      <c r="U257" s="79"/>
      <c r="V257" s="79"/>
      <c r="W257" s="79"/>
      <c r="X257" s="79"/>
      <c r="Y257" s="79"/>
      <c r="Z257" s="96"/>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97"/>
    </row>
    <row r="258" spans="1:48" ht="15.75" thickBot="1">
      <c r="A258" s="872"/>
      <c r="B258" s="885"/>
      <c r="C258" s="66" t="s">
        <v>639</v>
      </c>
      <c r="D258" s="82"/>
      <c r="E258" s="82"/>
      <c r="F258" s="82"/>
      <c r="G258" s="82"/>
      <c r="H258" s="82"/>
      <c r="I258" s="82"/>
      <c r="J258" s="82"/>
      <c r="K258" s="82"/>
      <c r="L258" s="82"/>
      <c r="M258" s="82"/>
      <c r="N258" s="82"/>
      <c r="O258" s="82"/>
      <c r="P258" s="82"/>
      <c r="Q258" s="82"/>
      <c r="R258" s="82"/>
      <c r="S258" s="82"/>
      <c r="T258" s="82"/>
      <c r="U258" s="82"/>
      <c r="V258" s="82"/>
      <c r="W258" s="82"/>
      <c r="X258" s="82"/>
      <c r="Y258" s="82"/>
      <c r="Z258" s="96"/>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97"/>
    </row>
    <row r="259" spans="1:48" ht="75" customHeight="1" thickBot="1">
      <c r="A259" s="872" t="s">
        <v>647</v>
      </c>
      <c r="B259" s="885">
        <f>'2. Samlet budgetoversigt'!E359-(SUM('1. Projektets omkostninger'!D282:Y282))</f>
        <v>0</v>
      </c>
      <c r="C259" s="67" t="s">
        <v>633</v>
      </c>
      <c r="D259" s="79"/>
      <c r="E259" s="79"/>
      <c r="F259" s="79"/>
      <c r="G259" s="79"/>
      <c r="H259" s="79"/>
      <c r="I259" s="79"/>
      <c r="J259" s="79"/>
      <c r="K259" s="79"/>
      <c r="L259" s="79"/>
      <c r="M259" s="79"/>
      <c r="N259" s="79"/>
      <c r="O259" s="79"/>
      <c r="P259" s="79"/>
      <c r="Q259" s="79"/>
      <c r="R259" s="79"/>
      <c r="S259" s="79"/>
      <c r="T259" s="79"/>
      <c r="U259" s="79"/>
      <c r="V259" s="79"/>
      <c r="W259" s="79"/>
      <c r="X259" s="79"/>
      <c r="Y259" s="79"/>
      <c r="Z259" s="96"/>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97"/>
    </row>
    <row r="260" spans="1:48" ht="15.75" thickBot="1">
      <c r="A260" s="872"/>
      <c r="B260" s="885"/>
      <c r="C260" s="68" t="s">
        <v>639</v>
      </c>
      <c r="D260" s="82"/>
      <c r="E260" s="82"/>
      <c r="F260" s="82"/>
      <c r="G260" s="82"/>
      <c r="H260" s="82"/>
      <c r="I260" s="82"/>
      <c r="J260" s="82"/>
      <c r="K260" s="82"/>
      <c r="L260" s="82"/>
      <c r="M260" s="82"/>
      <c r="N260" s="82"/>
      <c r="O260" s="82"/>
      <c r="P260" s="82"/>
      <c r="Q260" s="82"/>
      <c r="R260" s="82"/>
      <c r="S260" s="82"/>
      <c r="T260" s="82"/>
      <c r="U260" s="82"/>
      <c r="V260" s="82"/>
      <c r="W260" s="82"/>
      <c r="X260" s="82"/>
      <c r="Y260" s="82"/>
      <c r="Z260" s="96"/>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97"/>
    </row>
    <row r="261" spans="1:48" ht="15.75" thickBot="1">
      <c r="A261" s="770" t="s">
        <v>648</v>
      </c>
      <c r="B261" s="771">
        <f>'2. Samlet budgetoversigt'!E360-(SUM('1. Projektets omkostninger'!D283:Y283))</f>
        <v>0</v>
      </c>
      <c r="C261" s="69" t="s">
        <v>648</v>
      </c>
      <c r="D261" s="83"/>
      <c r="E261" s="83"/>
      <c r="F261" s="83"/>
      <c r="G261" s="83"/>
      <c r="H261" s="83"/>
      <c r="I261" s="83"/>
      <c r="J261" s="83"/>
      <c r="K261" s="83"/>
      <c r="L261" s="83"/>
      <c r="M261" s="83"/>
      <c r="N261" s="83"/>
      <c r="O261" s="83"/>
      <c r="P261" s="83"/>
      <c r="Q261" s="83"/>
      <c r="R261" s="83"/>
      <c r="S261" s="83"/>
      <c r="T261" s="83"/>
      <c r="U261" s="83"/>
      <c r="V261" s="83"/>
      <c r="W261" s="83"/>
      <c r="X261" s="83"/>
      <c r="Y261" s="83"/>
      <c r="Z261" s="96"/>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97"/>
    </row>
    <row r="262" spans="1:48" ht="75" customHeight="1" thickBot="1">
      <c r="A262" s="872" t="s">
        <v>57</v>
      </c>
      <c r="B262" s="885">
        <f>'2. Samlet budgetoversigt'!E362-(SUM('1. Projektets omkostninger'!D285:Y285))</f>
        <v>0</v>
      </c>
      <c r="C262" s="70" t="s">
        <v>633</v>
      </c>
      <c r="D262" s="79"/>
      <c r="E262" s="79"/>
      <c r="F262" s="79"/>
      <c r="G262" s="79"/>
      <c r="H262" s="79"/>
      <c r="I262" s="79"/>
      <c r="J262" s="79"/>
      <c r="K262" s="79"/>
      <c r="L262" s="79"/>
      <c r="M262" s="79"/>
      <c r="N262" s="79"/>
      <c r="O262" s="79"/>
      <c r="P262" s="79"/>
      <c r="Q262" s="79"/>
      <c r="R262" s="79"/>
      <c r="S262" s="79"/>
      <c r="T262" s="79"/>
      <c r="U262" s="79"/>
      <c r="V262" s="79"/>
      <c r="W262" s="79"/>
      <c r="X262" s="79"/>
      <c r="Y262" s="79"/>
      <c r="Z262" s="96"/>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97"/>
    </row>
    <row r="263" spans="1:48" ht="15.75" thickBot="1">
      <c r="A263" s="872"/>
      <c r="B263" s="885"/>
      <c r="C263" s="66" t="s">
        <v>639</v>
      </c>
      <c r="D263" s="84"/>
      <c r="E263" s="82"/>
      <c r="F263" s="82"/>
      <c r="G263" s="82"/>
      <c r="H263" s="82"/>
      <c r="I263" s="82"/>
      <c r="J263" s="82"/>
      <c r="K263" s="82"/>
      <c r="L263" s="82"/>
      <c r="M263" s="82"/>
      <c r="N263" s="82"/>
      <c r="O263" s="82"/>
      <c r="P263" s="82"/>
      <c r="Q263" s="82"/>
      <c r="R263" s="82"/>
      <c r="S263" s="82"/>
      <c r="T263" s="82"/>
      <c r="U263" s="82"/>
      <c r="V263" s="82"/>
      <c r="W263" s="82"/>
      <c r="X263" s="82"/>
      <c r="Y263" s="82"/>
      <c r="Z263" s="98"/>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100"/>
    </row>
    <row r="268" spans="1:48" ht="15">
      <c r="A268" s="8" t="s">
        <v>560</v>
      </c>
      <c r="B268" s="72" t="str">
        <f>IF('2. Samlet budgetoversigt'!B381="","",'2. Samlet budgetoversigt'!B381)</f>
        <v/>
      </c>
      <c r="C268" s="8" t="s">
        <v>160</v>
      </c>
    </row>
    <row r="270" spans="1:48" ht="15.75" thickBot="1">
      <c r="B270" s="8" t="s">
        <v>609</v>
      </c>
      <c r="C270" s="74" t="s">
        <v>130</v>
      </c>
      <c r="D270" s="77" t="s">
        <v>610</v>
      </c>
      <c r="E270" s="77" t="s">
        <v>611</v>
      </c>
      <c r="F270" s="77" t="s">
        <v>612</v>
      </c>
      <c r="G270" s="77" t="s">
        <v>613</v>
      </c>
      <c r="H270" s="77" t="s">
        <v>614</v>
      </c>
      <c r="I270" s="77" t="s">
        <v>615</v>
      </c>
      <c r="J270" s="77" t="s">
        <v>616</v>
      </c>
      <c r="K270" s="77" t="s">
        <v>617</v>
      </c>
      <c r="L270" s="77" t="s">
        <v>618</v>
      </c>
      <c r="M270" s="77" t="s">
        <v>619</v>
      </c>
      <c r="N270" s="77" t="s">
        <v>620</v>
      </c>
      <c r="O270" s="77" t="s">
        <v>621</v>
      </c>
      <c r="P270" s="77" t="s">
        <v>622</v>
      </c>
      <c r="Q270" s="77" t="s">
        <v>623</v>
      </c>
      <c r="R270" s="77" t="s">
        <v>624</v>
      </c>
      <c r="S270" s="77" t="s">
        <v>625</v>
      </c>
      <c r="T270" s="77" t="s">
        <v>626</v>
      </c>
      <c r="U270" s="77" t="s">
        <v>627</v>
      </c>
      <c r="V270" s="77" t="s">
        <v>628</v>
      </c>
      <c r="W270" s="77" t="s">
        <v>629</v>
      </c>
      <c r="X270" s="77" t="s">
        <v>630</v>
      </c>
      <c r="Y270" s="77" t="s">
        <v>631</v>
      </c>
      <c r="Z270" s="92" t="s">
        <v>44</v>
      </c>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row>
    <row r="271" spans="1:48" ht="75" customHeight="1">
      <c r="A271" s="867" t="s">
        <v>552</v>
      </c>
      <c r="B271" s="887" t="s">
        <v>632</v>
      </c>
      <c r="C271" s="76" t="s">
        <v>633</v>
      </c>
      <c r="D271" s="79"/>
      <c r="E271" s="79"/>
      <c r="F271" s="79"/>
      <c r="G271" s="79"/>
      <c r="H271" s="79"/>
      <c r="I271" s="79"/>
      <c r="J271" s="79"/>
      <c r="K271" s="79"/>
      <c r="L271" s="79"/>
      <c r="M271" s="79"/>
      <c r="N271" s="79"/>
      <c r="O271" s="79"/>
      <c r="P271" s="79"/>
      <c r="Q271" s="79"/>
      <c r="R271" s="79"/>
      <c r="S271" s="79"/>
      <c r="T271" s="79"/>
      <c r="U271" s="79"/>
      <c r="V271" s="79"/>
      <c r="W271" s="79"/>
      <c r="X271" s="79"/>
      <c r="Y271" s="79"/>
      <c r="Z271" s="93"/>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5"/>
    </row>
    <row r="272" spans="1:48" ht="15">
      <c r="A272" s="868"/>
      <c r="B272" s="888"/>
      <c r="C272" s="65" t="s">
        <v>637</v>
      </c>
      <c r="D272" s="80"/>
      <c r="E272" s="80"/>
      <c r="F272" s="80"/>
      <c r="G272" s="80"/>
      <c r="H272" s="80"/>
      <c r="I272" s="80"/>
      <c r="J272" s="80"/>
      <c r="K272" s="80"/>
      <c r="L272" s="80"/>
      <c r="M272" s="80"/>
      <c r="N272" s="80"/>
      <c r="O272" s="80"/>
      <c r="P272" s="80"/>
      <c r="Q272" s="80"/>
      <c r="R272" s="80"/>
      <c r="S272" s="80"/>
      <c r="T272" s="80"/>
      <c r="U272" s="80"/>
      <c r="V272" s="80"/>
      <c r="W272" s="80"/>
      <c r="X272" s="80"/>
      <c r="Y272" s="80"/>
      <c r="Z272" s="96"/>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97"/>
    </row>
    <row r="273" spans="1:48" ht="15.75" thickBot="1">
      <c r="A273" s="868"/>
      <c r="B273" s="889"/>
      <c r="C273" s="65" t="s">
        <v>551</v>
      </c>
      <c r="D273" s="80"/>
      <c r="E273" s="80"/>
      <c r="F273" s="80"/>
      <c r="G273" s="80"/>
      <c r="H273" s="80"/>
      <c r="I273" s="80"/>
      <c r="J273" s="80"/>
      <c r="K273" s="80"/>
      <c r="L273" s="80"/>
      <c r="M273" s="80"/>
      <c r="N273" s="80"/>
      <c r="O273" s="80"/>
      <c r="P273" s="80"/>
      <c r="Q273" s="80"/>
      <c r="R273" s="80"/>
      <c r="S273" s="80"/>
      <c r="T273" s="80"/>
      <c r="U273" s="80"/>
      <c r="V273" s="80"/>
      <c r="W273" s="80"/>
      <c r="X273" s="80"/>
      <c r="Y273" s="80"/>
      <c r="Z273" s="96"/>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97"/>
    </row>
    <row r="274" spans="1:48" ht="15.75" thickBot="1">
      <c r="A274" s="869"/>
      <c r="B274" s="108">
        <f>'2. Samlet budgetoversigt'!E386-(SUM('1. Projektets omkostninger'!D296:Y296))</f>
        <v>0</v>
      </c>
      <c r="C274" s="66" t="s">
        <v>639</v>
      </c>
      <c r="D274" s="73" t="str">
        <f>IF(D272*D273=0,"",(D272*D273))</f>
        <v/>
      </c>
      <c r="E274" s="73" t="str">
        <f t="shared" ref="E274:AV274" si="24">IF(E272*E273=0,"",(E272*E273))</f>
        <v/>
      </c>
      <c r="F274" s="73" t="str">
        <f t="shared" si="24"/>
        <v/>
      </c>
      <c r="G274" s="73" t="str">
        <f t="shared" si="24"/>
        <v/>
      </c>
      <c r="H274" s="73" t="str">
        <f t="shared" si="24"/>
        <v/>
      </c>
      <c r="I274" s="73" t="str">
        <f t="shared" si="24"/>
        <v/>
      </c>
      <c r="J274" s="73" t="str">
        <f t="shared" si="24"/>
        <v/>
      </c>
      <c r="K274" s="73" t="str">
        <f t="shared" si="24"/>
        <v/>
      </c>
      <c r="L274" s="73" t="str">
        <f t="shared" si="24"/>
        <v/>
      </c>
      <c r="M274" s="73" t="str">
        <f t="shared" si="24"/>
        <v/>
      </c>
      <c r="N274" s="73" t="str">
        <f t="shared" si="24"/>
        <v/>
      </c>
      <c r="O274" s="73" t="str">
        <f t="shared" si="24"/>
        <v/>
      </c>
      <c r="P274" s="73" t="str">
        <f t="shared" si="24"/>
        <v/>
      </c>
      <c r="Q274" s="73" t="str">
        <f t="shared" si="24"/>
        <v/>
      </c>
      <c r="R274" s="73" t="str">
        <f t="shared" si="24"/>
        <v/>
      </c>
      <c r="S274" s="73" t="str">
        <f t="shared" si="24"/>
        <v/>
      </c>
      <c r="T274" s="73" t="str">
        <f t="shared" si="24"/>
        <v/>
      </c>
      <c r="U274" s="73" t="str">
        <f t="shared" si="24"/>
        <v/>
      </c>
      <c r="V274" s="73" t="str">
        <f t="shared" si="24"/>
        <v/>
      </c>
      <c r="W274" s="73" t="str">
        <f t="shared" si="24"/>
        <v/>
      </c>
      <c r="X274" s="73" t="str">
        <f t="shared" si="24"/>
        <v/>
      </c>
      <c r="Y274" s="73" t="str">
        <f t="shared" si="24"/>
        <v/>
      </c>
      <c r="Z274" s="101" t="str">
        <f t="shared" si="24"/>
        <v/>
      </c>
      <c r="AA274" s="102" t="str">
        <f t="shared" si="24"/>
        <v/>
      </c>
      <c r="AB274" s="102" t="str">
        <f t="shared" si="24"/>
        <v/>
      </c>
      <c r="AC274" s="102" t="str">
        <f t="shared" si="24"/>
        <v/>
      </c>
      <c r="AD274" s="102" t="str">
        <f t="shared" si="24"/>
        <v/>
      </c>
      <c r="AE274" s="102" t="str">
        <f t="shared" si="24"/>
        <v/>
      </c>
      <c r="AF274" s="102" t="str">
        <f t="shared" si="24"/>
        <v/>
      </c>
      <c r="AG274" s="102" t="str">
        <f t="shared" si="24"/>
        <v/>
      </c>
      <c r="AH274" s="102" t="str">
        <f t="shared" si="24"/>
        <v/>
      </c>
      <c r="AI274" s="102" t="str">
        <f t="shared" si="24"/>
        <v/>
      </c>
      <c r="AJ274" s="102" t="str">
        <f t="shared" si="24"/>
        <v/>
      </c>
      <c r="AK274" s="102" t="str">
        <f t="shared" si="24"/>
        <v/>
      </c>
      <c r="AL274" s="102" t="str">
        <f t="shared" si="24"/>
        <v/>
      </c>
      <c r="AM274" s="102" t="str">
        <f t="shared" si="24"/>
        <v/>
      </c>
      <c r="AN274" s="102" t="str">
        <f t="shared" si="24"/>
        <v/>
      </c>
      <c r="AO274" s="102" t="str">
        <f t="shared" si="24"/>
        <v/>
      </c>
      <c r="AP274" s="102" t="str">
        <f t="shared" si="24"/>
        <v/>
      </c>
      <c r="AQ274" s="102" t="str">
        <f t="shared" si="24"/>
        <v/>
      </c>
      <c r="AR274" s="102" t="str">
        <f t="shared" si="24"/>
        <v/>
      </c>
      <c r="AS274" s="102" t="str">
        <f t="shared" si="24"/>
        <v/>
      </c>
      <c r="AT274" s="102" t="str">
        <f t="shared" si="24"/>
        <v/>
      </c>
      <c r="AU274" s="102" t="str">
        <f t="shared" si="24"/>
        <v/>
      </c>
      <c r="AV274" s="103" t="str">
        <f t="shared" si="24"/>
        <v/>
      </c>
    </row>
    <row r="275" spans="1:48" ht="75" customHeight="1">
      <c r="A275" s="868" t="s">
        <v>553</v>
      </c>
      <c r="B275" s="886">
        <f>'2. Samlet budgetoversigt'!E387-(SUM('1. Projektets omkostninger'!D300:Y300))</f>
        <v>0</v>
      </c>
      <c r="C275" s="70" t="s">
        <v>633</v>
      </c>
      <c r="D275" s="81"/>
      <c r="E275" s="81"/>
      <c r="F275" s="81"/>
      <c r="G275" s="81"/>
      <c r="H275" s="81"/>
      <c r="I275" s="81"/>
      <c r="J275" s="81"/>
      <c r="K275" s="81"/>
      <c r="L275" s="81"/>
      <c r="M275" s="81"/>
      <c r="N275" s="81"/>
      <c r="O275" s="81"/>
      <c r="P275" s="81"/>
      <c r="Q275" s="81"/>
      <c r="R275" s="81"/>
      <c r="S275" s="81"/>
      <c r="T275" s="81"/>
      <c r="U275" s="81"/>
      <c r="V275" s="81"/>
      <c r="W275" s="81"/>
      <c r="X275" s="81"/>
      <c r="Y275" s="81"/>
      <c r="Z275" s="96"/>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97"/>
    </row>
    <row r="276" spans="1:48" ht="15">
      <c r="A276" s="868"/>
      <c r="B276" s="886"/>
      <c r="C276" s="65" t="s">
        <v>637</v>
      </c>
      <c r="D276" s="80"/>
      <c r="E276" s="80"/>
      <c r="F276" s="80"/>
      <c r="G276" s="80"/>
      <c r="H276" s="80"/>
      <c r="I276" s="80"/>
      <c r="J276" s="80"/>
      <c r="K276" s="80"/>
      <c r="L276" s="80"/>
      <c r="M276" s="80"/>
      <c r="N276" s="80"/>
      <c r="O276" s="80"/>
      <c r="P276" s="80"/>
      <c r="Q276" s="80"/>
      <c r="R276" s="80"/>
      <c r="S276" s="80"/>
      <c r="T276" s="80"/>
      <c r="U276" s="80"/>
      <c r="V276" s="80"/>
      <c r="W276" s="80"/>
      <c r="X276" s="80"/>
      <c r="Y276" s="80"/>
      <c r="Z276" s="96"/>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97"/>
    </row>
    <row r="277" spans="1:48" ht="15">
      <c r="A277" s="868"/>
      <c r="B277" s="886"/>
      <c r="C277" s="65" t="s">
        <v>551</v>
      </c>
      <c r="D277" s="80"/>
      <c r="E277" s="80"/>
      <c r="F277" s="80"/>
      <c r="G277" s="80"/>
      <c r="H277" s="80"/>
      <c r="I277" s="80"/>
      <c r="J277" s="80"/>
      <c r="K277" s="80"/>
      <c r="L277" s="80"/>
      <c r="M277" s="80"/>
      <c r="N277" s="80"/>
      <c r="O277" s="80"/>
      <c r="P277" s="80"/>
      <c r="Q277" s="80"/>
      <c r="R277" s="80"/>
      <c r="S277" s="80"/>
      <c r="T277" s="80"/>
      <c r="U277" s="80"/>
      <c r="V277" s="80"/>
      <c r="W277" s="80"/>
      <c r="X277" s="80"/>
      <c r="Y277" s="80"/>
      <c r="Z277" s="96"/>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97"/>
    </row>
    <row r="278" spans="1:48" ht="15.75" thickBot="1">
      <c r="A278" s="868"/>
      <c r="B278" s="886"/>
      <c r="C278" s="68" t="s">
        <v>639</v>
      </c>
      <c r="D278" s="75" t="str">
        <f>IF(D276*D277=0,"",(D276*D277))</f>
        <v/>
      </c>
      <c r="E278" s="75" t="str">
        <f t="shared" ref="E278:AV278" si="25">IF(E276*E277=0,"",(E276*E277))</f>
        <v/>
      </c>
      <c r="F278" s="75" t="str">
        <f t="shared" si="25"/>
        <v/>
      </c>
      <c r="G278" s="75" t="str">
        <f t="shared" si="25"/>
        <v/>
      </c>
      <c r="H278" s="75" t="str">
        <f t="shared" si="25"/>
        <v/>
      </c>
      <c r="I278" s="75" t="str">
        <f t="shared" si="25"/>
        <v/>
      </c>
      <c r="J278" s="75" t="str">
        <f t="shared" si="25"/>
        <v/>
      </c>
      <c r="K278" s="75" t="str">
        <f t="shared" si="25"/>
        <v/>
      </c>
      <c r="L278" s="75" t="str">
        <f t="shared" si="25"/>
        <v/>
      </c>
      <c r="M278" s="75" t="str">
        <f t="shared" si="25"/>
        <v/>
      </c>
      <c r="N278" s="75" t="str">
        <f t="shared" si="25"/>
        <v/>
      </c>
      <c r="O278" s="75" t="str">
        <f t="shared" si="25"/>
        <v/>
      </c>
      <c r="P278" s="75" t="str">
        <f t="shared" si="25"/>
        <v/>
      </c>
      <c r="Q278" s="75" t="str">
        <f t="shared" si="25"/>
        <v/>
      </c>
      <c r="R278" s="75" t="str">
        <f t="shared" si="25"/>
        <v/>
      </c>
      <c r="S278" s="75" t="str">
        <f t="shared" si="25"/>
        <v/>
      </c>
      <c r="T278" s="75" t="str">
        <f t="shared" si="25"/>
        <v/>
      </c>
      <c r="U278" s="75" t="str">
        <f t="shared" si="25"/>
        <v/>
      </c>
      <c r="V278" s="75" t="str">
        <f t="shared" si="25"/>
        <v/>
      </c>
      <c r="W278" s="75" t="str">
        <f t="shared" si="25"/>
        <v/>
      </c>
      <c r="X278" s="75" t="str">
        <f t="shared" si="25"/>
        <v/>
      </c>
      <c r="Y278" s="75" t="str">
        <f t="shared" si="25"/>
        <v/>
      </c>
      <c r="Z278" s="101" t="str">
        <f t="shared" si="25"/>
        <v/>
      </c>
      <c r="AA278" s="102" t="str">
        <f t="shared" si="25"/>
        <v/>
      </c>
      <c r="AB278" s="102" t="str">
        <f t="shared" si="25"/>
        <v/>
      </c>
      <c r="AC278" s="102" t="str">
        <f t="shared" si="25"/>
        <v/>
      </c>
      <c r="AD278" s="102" t="str">
        <f t="shared" si="25"/>
        <v/>
      </c>
      <c r="AE278" s="102" t="str">
        <f t="shared" si="25"/>
        <v/>
      </c>
      <c r="AF278" s="102" t="str">
        <f t="shared" si="25"/>
        <v/>
      </c>
      <c r="AG278" s="102" t="str">
        <f t="shared" si="25"/>
        <v/>
      </c>
      <c r="AH278" s="102" t="str">
        <f t="shared" si="25"/>
        <v/>
      </c>
      <c r="AI278" s="102" t="str">
        <f t="shared" si="25"/>
        <v/>
      </c>
      <c r="AJ278" s="102" t="str">
        <f t="shared" si="25"/>
        <v/>
      </c>
      <c r="AK278" s="102" t="str">
        <f t="shared" si="25"/>
        <v/>
      </c>
      <c r="AL278" s="102" t="str">
        <f t="shared" si="25"/>
        <v/>
      </c>
      <c r="AM278" s="102" t="str">
        <f t="shared" si="25"/>
        <v/>
      </c>
      <c r="AN278" s="102" t="str">
        <f t="shared" si="25"/>
        <v/>
      </c>
      <c r="AO278" s="102" t="str">
        <f t="shared" si="25"/>
        <v/>
      </c>
      <c r="AP278" s="102" t="str">
        <f t="shared" si="25"/>
        <v/>
      </c>
      <c r="AQ278" s="102" t="str">
        <f t="shared" si="25"/>
        <v/>
      </c>
      <c r="AR278" s="102" t="str">
        <f t="shared" si="25"/>
        <v/>
      </c>
      <c r="AS278" s="102" t="str">
        <f t="shared" si="25"/>
        <v/>
      </c>
      <c r="AT278" s="102" t="str">
        <f t="shared" si="25"/>
        <v/>
      </c>
      <c r="AU278" s="102" t="str">
        <f t="shared" si="25"/>
        <v/>
      </c>
      <c r="AV278" s="103" t="str">
        <f t="shared" si="25"/>
        <v/>
      </c>
    </row>
    <row r="279" spans="1:48" ht="75" customHeight="1" thickBot="1">
      <c r="A279" s="872" t="s">
        <v>554</v>
      </c>
      <c r="B279" s="885">
        <f>'2. Samlet budgetoversigt'!E388-(SUM('1. Projektets omkostninger'!D302:Y302))</f>
        <v>0</v>
      </c>
      <c r="C279" s="67" t="s">
        <v>633</v>
      </c>
      <c r="D279" s="79"/>
      <c r="E279" s="79"/>
      <c r="F279" s="79"/>
      <c r="G279" s="79"/>
      <c r="H279" s="79"/>
      <c r="I279" s="79"/>
      <c r="J279" s="79"/>
      <c r="K279" s="79"/>
      <c r="L279" s="79"/>
      <c r="M279" s="79"/>
      <c r="N279" s="79"/>
      <c r="O279" s="79"/>
      <c r="P279" s="79"/>
      <c r="Q279" s="79"/>
      <c r="R279" s="79"/>
      <c r="S279" s="79"/>
      <c r="T279" s="79"/>
      <c r="U279" s="79"/>
      <c r="V279" s="79"/>
      <c r="W279" s="79"/>
      <c r="X279" s="79"/>
      <c r="Y279" s="79"/>
      <c r="Z279" s="96"/>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97"/>
    </row>
    <row r="280" spans="1:48" ht="15.75" thickBot="1">
      <c r="A280" s="872"/>
      <c r="B280" s="885"/>
      <c r="C280" s="66" t="s">
        <v>639</v>
      </c>
      <c r="D280" s="82"/>
      <c r="E280" s="82"/>
      <c r="F280" s="82"/>
      <c r="G280" s="82"/>
      <c r="H280" s="82"/>
      <c r="I280" s="82"/>
      <c r="J280" s="82"/>
      <c r="K280" s="82"/>
      <c r="L280" s="82"/>
      <c r="M280" s="82"/>
      <c r="N280" s="82"/>
      <c r="O280" s="82"/>
      <c r="P280" s="82"/>
      <c r="Q280" s="82"/>
      <c r="R280" s="82"/>
      <c r="S280" s="82"/>
      <c r="T280" s="82"/>
      <c r="U280" s="82"/>
      <c r="V280" s="82"/>
      <c r="W280" s="82"/>
      <c r="X280" s="82"/>
      <c r="Y280" s="82"/>
      <c r="Z280" s="96"/>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97"/>
    </row>
    <row r="281" spans="1:48" ht="75" customHeight="1" thickBot="1">
      <c r="A281" s="872" t="s">
        <v>647</v>
      </c>
      <c r="B281" s="885">
        <f>'2. Samlet budgetoversigt'!E389-(SUM('1. Projektets omkostninger'!D304:Y304))</f>
        <v>0</v>
      </c>
      <c r="C281" s="67" t="s">
        <v>633</v>
      </c>
      <c r="D281" s="79"/>
      <c r="E281" s="79"/>
      <c r="F281" s="79"/>
      <c r="G281" s="79"/>
      <c r="H281" s="79"/>
      <c r="I281" s="79"/>
      <c r="J281" s="79"/>
      <c r="K281" s="79"/>
      <c r="L281" s="79"/>
      <c r="M281" s="79"/>
      <c r="N281" s="79"/>
      <c r="O281" s="79"/>
      <c r="P281" s="79"/>
      <c r="Q281" s="79"/>
      <c r="R281" s="79"/>
      <c r="S281" s="79"/>
      <c r="T281" s="79"/>
      <c r="U281" s="79"/>
      <c r="V281" s="79"/>
      <c r="W281" s="79"/>
      <c r="X281" s="79"/>
      <c r="Y281" s="79"/>
      <c r="Z281" s="96"/>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97"/>
    </row>
    <row r="282" spans="1:48" ht="15.75" thickBot="1">
      <c r="A282" s="872"/>
      <c r="B282" s="885"/>
      <c r="C282" s="68" t="s">
        <v>639</v>
      </c>
      <c r="D282" s="82"/>
      <c r="E282" s="82"/>
      <c r="F282" s="82"/>
      <c r="G282" s="82"/>
      <c r="H282" s="82"/>
      <c r="I282" s="82"/>
      <c r="J282" s="82"/>
      <c r="K282" s="82"/>
      <c r="L282" s="82"/>
      <c r="M282" s="82"/>
      <c r="N282" s="82"/>
      <c r="O282" s="82"/>
      <c r="P282" s="82"/>
      <c r="Q282" s="82"/>
      <c r="R282" s="82"/>
      <c r="S282" s="82"/>
      <c r="T282" s="82"/>
      <c r="U282" s="82"/>
      <c r="V282" s="82"/>
      <c r="W282" s="82"/>
      <c r="X282" s="82"/>
      <c r="Y282" s="82"/>
      <c r="Z282" s="96"/>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97"/>
    </row>
    <row r="283" spans="1:48" ht="15.75" thickBot="1">
      <c r="A283" s="770" t="s">
        <v>648</v>
      </c>
      <c r="B283" s="771">
        <f>'2. Samlet budgetoversigt'!E390-(SUM('1. Projektets omkostninger'!D305:Y305))</f>
        <v>0</v>
      </c>
      <c r="C283" s="69" t="s">
        <v>648</v>
      </c>
      <c r="D283" s="83"/>
      <c r="E283" s="83"/>
      <c r="F283" s="83"/>
      <c r="G283" s="83"/>
      <c r="H283" s="83"/>
      <c r="I283" s="83"/>
      <c r="J283" s="83"/>
      <c r="K283" s="83"/>
      <c r="L283" s="83"/>
      <c r="M283" s="83"/>
      <c r="N283" s="83"/>
      <c r="O283" s="83"/>
      <c r="P283" s="83"/>
      <c r="Q283" s="83"/>
      <c r="R283" s="83"/>
      <c r="S283" s="83"/>
      <c r="T283" s="83"/>
      <c r="U283" s="83"/>
      <c r="V283" s="83"/>
      <c r="W283" s="83"/>
      <c r="X283" s="83"/>
      <c r="Y283" s="83"/>
      <c r="Z283" s="96"/>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97"/>
    </row>
    <row r="284" spans="1:48" ht="75" customHeight="1" thickBot="1">
      <c r="A284" s="872" t="s">
        <v>57</v>
      </c>
      <c r="B284" s="885">
        <f>'2. Samlet budgetoversigt'!E392-(SUM('1. Projektets omkostninger'!D307:Y307))</f>
        <v>0</v>
      </c>
      <c r="C284" s="70" t="s">
        <v>633</v>
      </c>
      <c r="D284" s="79"/>
      <c r="E284" s="79"/>
      <c r="F284" s="79"/>
      <c r="G284" s="79"/>
      <c r="H284" s="79"/>
      <c r="I284" s="79"/>
      <c r="J284" s="79"/>
      <c r="K284" s="79"/>
      <c r="L284" s="79"/>
      <c r="M284" s="79"/>
      <c r="N284" s="79"/>
      <c r="O284" s="79"/>
      <c r="P284" s="79"/>
      <c r="Q284" s="79"/>
      <c r="R284" s="79"/>
      <c r="S284" s="79"/>
      <c r="T284" s="79"/>
      <c r="U284" s="79"/>
      <c r="V284" s="79"/>
      <c r="W284" s="79"/>
      <c r="X284" s="79"/>
      <c r="Y284" s="79"/>
      <c r="Z284" s="96"/>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97"/>
    </row>
    <row r="285" spans="1:48" ht="15.75" thickBot="1">
      <c r="A285" s="872"/>
      <c r="B285" s="885"/>
      <c r="C285" s="66" t="s">
        <v>639</v>
      </c>
      <c r="D285" s="84"/>
      <c r="E285" s="82"/>
      <c r="F285" s="82"/>
      <c r="G285" s="82"/>
      <c r="H285" s="82"/>
      <c r="I285" s="82"/>
      <c r="J285" s="82"/>
      <c r="K285" s="82"/>
      <c r="L285" s="82"/>
      <c r="M285" s="82"/>
      <c r="N285" s="82"/>
      <c r="O285" s="82"/>
      <c r="P285" s="82"/>
      <c r="Q285" s="82"/>
      <c r="R285" s="82"/>
      <c r="S285" s="82"/>
      <c r="T285" s="82"/>
      <c r="U285" s="82"/>
      <c r="V285" s="82"/>
      <c r="W285" s="82"/>
      <c r="X285" s="82"/>
      <c r="Y285" s="82"/>
      <c r="Z285" s="98"/>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100"/>
    </row>
    <row r="290" spans="1:48" ht="15">
      <c r="A290" s="8" t="s">
        <v>560</v>
      </c>
      <c r="B290" s="72" t="str">
        <f>IF('2. Samlet budgetoversigt'!B411="","",'2. Samlet budgetoversigt'!B411)</f>
        <v/>
      </c>
      <c r="C290" s="8" t="s">
        <v>161</v>
      </c>
    </row>
    <row r="292" spans="1:48" ht="15.75" thickBot="1">
      <c r="B292" s="8" t="s">
        <v>609</v>
      </c>
      <c r="C292" s="74" t="s">
        <v>130</v>
      </c>
      <c r="D292" s="77" t="s">
        <v>610</v>
      </c>
      <c r="E292" s="77" t="s">
        <v>611</v>
      </c>
      <c r="F292" s="77" t="s">
        <v>612</v>
      </c>
      <c r="G292" s="77" t="s">
        <v>613</v>
      </c>
      <c r="H292" s="77" t="s">
        <v>614</v>
      </c>
      <c r="I292" s="77" t="s">
        <v>615</v>
      </c>
      <c r="J292" s="77" t="s">
        <v>616</v>
      </c>
      <c r="K292" s="77" t="s">
        <v>617</v>
      </c>
      <c r="L292" s="77" t="s">
        <v>618</v>
      </c>
      <c r="M292" s="77" t="s">
        <v>619</v>
      </c>
      <c r="N292" s="77" t="s">
        <v>620</v>
      </c>
      <c r="O292" s="77" t="s">
        <v>621</v>
      </c>
      <c r="P292" s="77" t="s">
        <v>622</v>
      </c>
      <c r="Q292" s="77" t="s">
        <v>623</v>
      </c>
      <c r="R292" s="77" t="s">
        <v>624</v>
      </c>
      <c r="S292" s="77" t="s">
        <v>625</v>
      </c>
      <c r="T292" s="77" t="s">
        <v>626</v>
      </c>
      <c r="U292" s="77" t="s">
        <v>627</v>
      </c>
      <c r="V292" s="77" t="s">
        <v>628</v>
      </c>
      <c r="W292" s="77" t="s">
        <v>629</v>
      </c>
      <c r="X292" s="77" t="s">
        <v>630</v>
      </c>
      <c r="Y292" s="77" t="s">
        <v>631</v>
      </c>
      <c r="Z292" s="92" t="s">
        <v>44</v>
      </c>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row>
    <row r="293" spans="1:48" ht="75" customHeight="1">
      <c r="A293" s="867" t="s">
        <v>552</v>
      </c>
      <c r="B293" s="887" t="s">
        <v>632</v>
      </c>
      <c r="C293" s="76" t="s">
        <v>633</v>
      </c>
      <c r="D293" s="79"/>
      <c r="E293" s="79"/>
      <c r="F293" s="79"/>
      <c r="G293" s="79"/>
      <c r="H293" s="79"/>
      <c r="I293" s="79"/>
      <c r="J293" s="79"/>
      <c r="K293" s="79"/>
      <c r="L293" s="79"/>
      <c r="M293" s="79"/>
      <c r="N293" s="79"/>
      <c r="O293" s="79"/>
      <c r="P293" s="79"/>
      <c r="Q293" s="79"/>
      <c r="R293" s="79"/>
      <c r="S293" s="79"/>
      <c r="T293" s="79"/>
      <c r="U293" s="79"/>
      <c r="V293" s="79"/>
      <c r="W293" s="79"/>
      <c r="X293" s="79"/>
      <c r="Y293" s="79"/>
      <c r="Z293" s="93"/>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5"/>
    </row>
    <row r="294" spans="1:48" ht="15">
      <c r="A294" s="868"/>
      <c r="B294" s="888"/>
      <c r="C294" s="65" t="s">
        <v>637</v>
      </c>
      <c r="D294" s="80"/>
      <c r="E294" s="80"/>
      <c r="F294" s="80"/>
      <c r="G294" s="80"/>
      <c r="H294" s="80"/>
      <c r="I294" s="80"/>
      <c r="J294" s="80"/>
      <c r="K294" s="80"/>
      <c r="L294" s="80"/>
      <c r="M294" s="80"/>
      <c r="N294" s="80"/>
      <c r="O294" s="80"/>
      <c r="P294" s="80"/>
      <c r="Q294" s="80"/>
      <c r="R294" s="80"/>
      <c r="S294" s="80"/>
      <c r="T294" s="80"/>
      <c r="U294" s="80"/>
      <c r="V294" s="80"/>
      <c r="W294" s="80"/>
      <c r="X294" s="80"/>
      <c r="Y294" s="80"/>
      <c r="Z294" s="96"/>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97"/>
    </row>
    <row r="295" spans="1:48" ht="15.75" thickBot="1">
      <c r="A295" s="868"/>
      <c r="B295" s="889"/>
      <c r="C295" s="65" t="s">
        <v>551</v>
      </c>
      <c r="D295" s="80"/>
      <c r="E295" s="80"/>
      <c r="F295" s="80"/>
      <c r="G295" s="80"/>
      <c r="H295" s="80"/>
      <c r="I295" s="80"/>
      <c r="J295" s="80"/>
      <c r="K295" s="80"/>
      <c r="L295" s="80"/>
      <c r="M295" s="80"/>
      <c r="N295" s="80"/>
      <c r="O295" s="80"/>
      <c r="P295" s="80"/>
      <c r="Q295" s="80"/>
      <c r="R295" s="80"/>
      <c r="S295" s="80"/>
      <c r="T295" s="80"/>
      <c r="U295" s="80"/>
      <c r="V295" s="80"/>
      <c r="W295" s="80"/>
      <c r="X295" s="80"/>
      <c r="Y295" s="80"/>
      <c r="Z295" s="96"/>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97"/>
    </row>
    <row r="296" spans="1:48" ht="15.75" thickBot="1">
      <c r="A296" s="869"/>
      <c r="B296" s="108">
        <f>'2. Samlet budgetoversigt'!E416-(SUM('1. Projektets omkostninger'!D318:Y318))</f>
        <v>0</v>
      </c>
      <c r="C296" s="66" t="s">
        <v>639</v>
      </c>
      <c r="D296" s="73" t="str">
        <f>IF(D294*D295=0,"",(D294*D295))</f>
        <v/>
      </c>
      <c r="E296" s="73" t="str">
        <f t="shared" ref="E296:AV296" si="26">IF(E294*E295=0,"",(E294*E295))</f>
        <v/>
      </c>
      <c r="F296" s="73" t="str">
        <f t="shared" si="26"/>
        <v/>
      </c>
      <c r="G296" s="73" t="str">
        <f t="shared" si="26"/>
        <v/>
      </c>
      <c r="H296" s="73" t="str">
        <f t="shared" si="26"/>
        <v/>
      </c>
      <c r="I296" s="73" t="str">
        <f t="shared" si="26"/>
        <v/>
      </c>
      <c r="J296" s="73" t="str">
        <f t="shared" si="26"/>
        <v/>
      </c>
      <c r="K296" s="73" t="str">
        <f t="shared" si="26"/>
        <v/>
      </c>
      <c r="L296" s="73" t="str">
        <f t="shared" si="26"/>
        <v/>
      </c>
      <c r="M296" s="73" t="str">
        <f t="shared" si="26"/>
        <v/>
      </c>
      <c r="N296" s="73" t="str">
        <f t="shared" si="26"/>
        <v/>
      </c>
      <c r="O296" s="73" t="str">
        <f t="shared" si="26"/>
        <v/>
      </c>
      <c r="P296" s="73" t="str">
        <f t="shared" si="26"/>
        <v/>
      </c>
      <c r="Q296" s="73" t="str">
        <f t="shared" si="26"/>
        <v/>
      </c>
      <c r="R296" s="73" t="str">
        <f t="shared" si="26"/>
        <v/>
      </c>
      <c r="S296" s="73" t="str">
        <f t="shared" si="26"/>
        <v/>
      </c>
      <c r="T296" s="73" t="str">
        <f t="shared" si="26"/>
        <v/>
      </c>
      <c r="U296" s="73" t="str">
        <f t="shared" si="26"/>
        <v/>
      </c>
      <c r="V296" s="73" t="str">
        <f t="shared" si="26"/>
        <v/>
      </c>
      <c r="W296" s="73" t="str">
        <f t="shared" si="26"/>
        <v/>
      </c>
      <c r="X296" s="73" t="str">
        <f t="shared" si="26"/>
        <v/>
      </c>
      <c r="Y296" s="73" t="str">
        <f t="shared" si="26"/>
        <v/>
      </c>
      <c r="Z296" s="101" t="str">
        <f t="shared" si="26"/>
        <v/>
      </c>
      <c r="AA296" s="102" t="str">
        <f t="shared" si="26"/>
        <v/>
      </c>
      <c r="AB296" s="102" t="str">
        <f t="shared" si="26"/>
        <v/>
      </c>
      <c r="AC296" s="102" t="str">
        <f t="shared" si="26"/>
        <v/>
      </c>
      <c r="AD296" s="102" t="str">
        <f t="shared" si="26"/>
        <v/>
      </c>
      <c r="AE296" s="102" t="str">
        <f t="shared" si="26"/>
        <v/>
      </c>
      <c r="AF296" s="102" t="str">
        <f t="shared" si="26"/>
        <v/>
      </c>
      <c r="AG296" s="102" t="str">
        <f t="shared" si="26"/>
        <v/>
      </c>
      <c r="AH296" s="102" t="str">
        <f t="shared" si="26"/>
        <v/>
      </c>
      <c r="AI296" s="102" t="str">
        <f t="shared" si="26"/>
        <v/>
      </c>
      <c r="AJ296" s="102" t="str">
        <f t="shared" si="26"/>
        <v/>
      </c>
      <c r="AK296" s="102" t="str">
        <f t="shared" si="26"/>
        <v/>
      </c>
      <c r="AL296" s="102" t="str">
        <f t="shared" si="26"/>
        <v/>
      </c>
      <c r="AM296" s="102" t="str">
        <f t="shared" si="26"/>
        <v/>
      </c>
      <c r="AN296" s="102" t="str">
        <f t="shared" si="26"/>
        <v/>
      </c>
      <c r="AO296" s="102" t="str">
        <f t="shared" si="26"/>
        <v/>
      </c>
      <c r="AP296" s="102" t="str">
        <f t="shared" si="26"/>
        <v/>
      </c>
      <c r="AQ296" s="102" t="str">
        <f t="shared" si="26"/>
        <v/>
      </c>
      <c r="AR296" s="102" t="str">
        <f t="shared" si="26"/>
        <v/>
      </c>
      <c r="AS296" s="102" t="str">
        <f t="shared" si="26"/>
        <v/>
      </c>
      <c r="AT296" s="102" t="str">
        <f t="shared" si="26"/>
        <v/>
      </c>
      <c r="AU296" s="102" t="str">
        <f t="shared" si="26"/>
        <v/>
      </c>
      <c r="AV296" s="103" t="str">
        <f t="shared" si="26"/>
        <v/>
      </c>
    </row>
    <row r="297" spans="1:48" ht="75" customHeight="1">
      <c r="A297" s="868" t="s">
        <v>553</v>
      </c>
      <c r="B297" s="886">
        <f>'2. Samlet budgetoversigt'!E417-(SUM('1. Projektets omkostninger'!D322:Y322))</f>
        <v>0</v>
      </c>
      <c r="C297" s="70" t="s">
        <v>633</v>
      </c>
      <c r="D297" s="81"/>
      <c r="E297" s="81"/>
      <c r="F297" s="81"/>
      <c r="G297" s="81"/>
      <c r="H297" s="81"/>
      <c r="I297" s="81"/>
      <c r="J297" s="81"/>
      <c r="K297" s="81"/>
      <c r="L297" s="81"/>
      <c r="M297" s="81"/>
      <c r="N297" s="81"/>
      <c r="O297" s="81"/>
      <c r="P297" s="81"/>
      <c r="Q297" s="81"/>
      <c r="R297" s="81"/>
      <c r="S297" s="81"/>
      <c r="T297" s="81"/>
      <c r="U297" s="81"/>
      <c r="V297" s="81"/>
      <c r="W297" s="81"/>
      <c r="X297" s="81"/>
      <c r="Y297" s="81"/>
      <c r="Z297" s="96"/>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97"/>
    </row>
    <row r="298" spans="1:48" ht="15">
      <c r="A298" s="868"/>
      <c r="B298" s="886"/>
      <c r="C298" s="65" t="s">
        <v>637</v>
      </c>
      <c r="D298" s="80"/>
      <c r="E298" s="80"/>
      <c r="F298" s="80"/>
      <c r="G298" s="80"/>
      <c r="H298" s="80"/>
      <c r="I298" s="80"/>
      <c r="J298" s="80"/>
      <c r="K298" s="80"/>
      <c r="L298" s="80"/>
      <c r="M298" s="80"/>
      <c r="N298" s="80"/>
      <c r="O298" s="80"/>
      <c r="P298" s="80"/>
      <c r="Q298" s="80"/>
      <c r="R298" s="80"/>
      <c r="S298" s="80"/>
      <c r="T298" s="80"/>
      <c r="U298" s="80"/>
      <c r="V298" s="80"/>
      <c r="W298" s="80"/>
      <c r="X298" s="80"/>
      <c r="Y298" s="80"/>
      <c r="Z298" s="96"/>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97"/>
    </row>
    <row r="299" spans="1:48" ht="15">
      <c r="A299" s="868"/>
      <c r="B299" s="886"/>
      <c r="C299" s="65" t="s">
        <v>551</v>
      </c>
      <c r="D299" s="80"/>
      <c r="E299" s="80"/>
      <c r="F299" s="80"/>
      <c r="G299" s="80"/>
      <c r="H299" s="80"/>
      <c r="I299" s="80"/>
      <c r="J299" s="80"/>
      <c r="K299" s="80"/>
      <c r="L299" s="80"/>
      <c r="M299" s="80"/>
      <c r="N299" s="80"/>
      <c r="O299" s="80"/>
      <c r="P299" s="80"/>
      <c r="Q299" s="80"/>
      <c r="R299" s="80"/>
      <c r="S299" s="80"/>
      <c r="T299" s="80"/>
      <c r="U299" s="80"/>
      <c r="V299" s="80"/>
      <c r="W299" s="80"/>
      <c r="X299" s="80"/>
      <c r="Y299" s="80"/>
      <c r="Z299" s="96"/>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97"/>
    </row>
    <row r="300" spans="1:48" ht="15.75" thickBot="1">
      <c r="A300" s="868"/>
      <c r="B300" s="886"/>
      <c r="C300" s="68" t="s">
        <v>639</v>
      </c>
      <c r="D300" s="75" t="str">
        <f>IF(D298*D299=0,"",(D298*D299))</f>
        <v/>
      </c>
      <c r="E300" s="75" t="str">
        <f t="shared" ref="E300:AV300" si="27">IF(E298*E299=0,"",(E298*E299))</f>
        <v/>
      </c>
      <c r="F300" s="75" t="str">
        <f t="shared" si="27"/>
        <v/>
      </c>
      <c r="G300" s="75" t="str">
        <f t="shared" si="27"/>
        <v/>
      </c>
      <c r="H300" s="75" t="str">
        <f t="shared" si="27"/>
        <v/>
      </c>
      <c r="I300" s="75" t="str">
        <f t="shared" si="27"/>
        <v/>
      </c>
      <c r="J300" s="75" t="str">
        <f t="shared" si="27"/>
        <v/>
      </c>
      <c r="K300" s="75" t="str">
        <f t="shared" si="27"/>
        <v/>
      </c>
      <c r="L300" s="75" t="str">
        <f t="shared" si="27"/>
        <v/>
      </c>
      <c r="M300" s="75" t="str">
        <f t="shared" si="27"/>
        <v/>
      </c>
      <c r="N300" s="75" t="str">
        <f t="shared" si="27"/>
        <v/>
      </c>
      <c r="O300" s="75" t="str">
        <f t="shared" si="27"/>
        <v/>
      </c>
      <c r="P300" s="75" t="str">
        <f t="shared" si="27"/>
        <v/>
      </c>
      <c r="Q300" s="75" t="str">
        <f t="shared" si="27"/>
        <v/>
      </c>
      <c r="R300" s="75" t="str">
        <f t="shared" si="27"/>
        <v/>
      </c>
      <c r="S300" s="75" t="str">
        <f t="shared" si="27"/>
        <v/>
      </c>
      <c r="T300" s="75" t="str">
        <f t="shared" si="27"/>
        <v/>
      </c>
      <c r="U300" s="75" t="str">
        <f t="shared" si="27"/>
        <v/>
      </c>
      <c r="V300" s="75" t="str">
        <f t="shared" si="27"/>
        <v/>
      </c>
      <c r="W300" s="75" t="str">
        <f t="shared" si="27"/>
        <v/>
      </c>
      <c r="X300" s="75" t="str">
        <f t="shared" si="27"/>
        <v/>
      </c>
      <c r="Y300" s="75" t="str">
        <f t="shared" si="27"/>
        <v/>
      </c>
      <c r="Z300" s="101" t="str">
        <f t="shared" si="27"/>
        <v/>
      </c>
      <c r="AA300" s="102" t="str">
        <f t="shared" si="27"/>
        <v/>
      </c>
      <c r="AB300" s="102" t="str">
        <f t="shared" si="27"/>
        <v/>
      </c>
      <c r="AC300" s="102" t="str">
        <f t="shared" si="27"/>
        <v/>
      </c>
      <c r="AD300" s="102" t="str">
        <f t="shared" si="27"/>
        <v/>
      </c>
      <c r="AE300" s="102" t="str">
        <f t="shared" si="27"/>
        <v/>
      </c>
      <c r="AF300" s="102" t="str">
        <f t="shared" si="27"/>
        <v/>
      </c>
      <c r="AG300" s="102" t="str">
        <f t="shared" si="27"/>
        <v/>
      </c>
      <c r="AH300" s="102" t="str">
        <f t="shared" si="27"/>
        <v/>
      </c>
      <c r="AI300" s="102" t="str">
        <f t="shared" si="27"/>
        <v/>
      </c>
      <c r="AJ300" s="102" t="str">
        <f t="shared" si="27"/>
        <v/>
      </c>
      <c r="AK300" s="102" t="str">
        <f t="shared" si="27"/>
        <v/>
      </c>
      <c r="AL300" s="102" t="str">
        <f t="shared" si="27"/>
        <v/>
      </c>
      <c r="AM300" s="102" t="str">
        <f t="shared" si="27"/>
        <v/>
      </c>
      <c r="AN300" s="102" t="str">
        <f t="shared" si="27"/>
        <v/>
      </c>
      <c r="AO300" s="102" t="str">
        <f t="shared" si="27"/>
        <v/>
      </c>
      <c r="AP300" s="102" t="str">
        <f t="shared" si="27"/>
        <v/>
      </c>
      <c r="AQ300" s="102" t="str">
        <f t="shared" si="27"/>
        <v/>
      </c>
      <c r="AR300" s="102" t="str">
        <f t="shared" si="27"/>
        <v/>
      </c>
      <c r="AS300" s="102" t="str">
        <f t="shared" si="27"/>
        <v/>
      </c>
      <c r="AT300" s="102" t="str">
        <f t="shared" si="27"/>
        <v/>
      </c>
      <c r="AU300" s="102" t="str">
        <f t="shared" si="27"/>
        <v/>
      </c>
      <c r="AV300" s="103" t="str">
        <f t="shared" si="27"/>
        <v/>
      </c>
    </row>
    <row r="301" spans="1:48" ht="75" customHeight="1" thickBot="1">
      <c r="A301" s="872" t="s">
        <v>554</v>
      </c>
      <c r="B301" s="885">
        <f>'2. Samlet budgetoversigt'!E418-(SUM('1. Projektets omkostninger'!D324:Y324))</f>
        <v>0</v>
      </c>
      <c r="C301" s="67" t="s">
        <v>633</v>
      </c>
      <c r="D301" s="79"/>
      <c r="E301" s="79"/>
      <c r="F301" s="79"/>
      <c r="G301" s="79"/>
      <c r="H301" s="79"/>
      <c r="I301" s="79"/>
      <c r="J301" s="79"/>
      <c r="K301" s="79"/>
      <c r="L301" s="79"/>
      <c r="M301" s="79"/>
      <c r="N301" s="79"/>
      <c r="O301" s="79"/>
      <c r="P301" s="79"/>
      <c r="Q301" s="79"/>
      <c r="R301" s="79"/>
      <c r="S301" s="79"/>
      <c r="T301" s="79"/>
      <c r="U301" s="79"/>
      <c r="V301" s="79"/>
      <c r="W301" s="79"/>
      <c r="X301" s="79"/>
      <c r="Y301" s="79"/>
      <c r="Z301" s="96"/>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97"/>
    </row>
    <row r="302" spans="1:48" ht="15.75" thickBot="1">
      <c r="A302" s="872"/>
      <c r="B302" s="885"/>
      <c r="C302" s="66" t="s">
        <v>639</v>
      </c>
      <c r="D302" s="82"/>
      <c r="E302" s="82"/>
      <c r="F302" s="82"/>
      <c r="G302" s="82"/>
      <c r="H302" s="82"/>
      <c r="I302" s="82"/>
      <c r="J302" s="82"/>
      <c r="K302" s="82"/>
      <c r="L302" s="82"/>
      <c r="M302" s="82"/>
      <c r="N302" s="82"/>
      <c r="O302" s="82"/>
      <c r="P302" s="82"/>
      <c r="Q302" s="82"/>
      <c r="R302" s="82"/>
      <c r="S302" s="82"/>
      <c r="T302" s="82"/>
      <c r="U302" s="82"/>
      <c r="V302" s="82"/>
      <c r="W302" s="82"/>
      <c r="X302" s="82"/>
      <c r="Y302" s="82"/>
      <c r="Z302" s="96"/>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97"/>
    </row>
    <row r="303" spans="1:48" ht="75" customHeight="1" thickBot="1">
      <c r="A303" s="872" t="s">
        <v>647</v>
      </c>
      <c r="B303" s="885">
        <f>'2. Samlet budgetoversigt'!E419-(SUM('1. Projektets omkostninger'!D326:Y326))</f>
        <v>0</v>
      </c>
      <c r="C303" s="67" t="s">
        <v>633</v>
      </c>
      <c r="D303" s="79"/>
      <c r="E303" s="79"/>
      <c r="F303" s="79"/>
      <c r="G303" s="79"/>
      <c r="H303" s="79"/>
      <c r="I303" s="79"/>
      <c r="J303" s="79"/>
      <c r="K303" s="79"/>
      <c r="L303" s="79"/>
      <c r="M303" s="79"/>
      <c r="N303" s="79"/>
      <c r="O303" s="79"/>
      <c r="P303" s="79"/>
      <c r="Q303" s="79"/>
      <c r="R303" s="79"/>
      <c r="S303" s="79"/>
      <c r="T303" s="79"/>
      <c r="U303" s="79"/>
      <c r="V303" s="79"/>
      <c r="W303" s="79"/>
      <c r="X303" s="79"/>
      <c r="Y303" s="79"/>
      <c r="Z303" s="96"/>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97"/>
    </row>
    <row r="304" spans="1:48" ht="15.75" thickBot="1">
      <c r="A304" s="872"/>
      <c r="B304" s="885"/>
      <c r="C304" s="68" t="s">
        <v>639</v>
      </c>
      <c r="D304" s="82"/>
      <c r="E304" s="82"/>
      <c r="F304" s="82"/>
      <c r="G304" s="82"/>
      <c r="H304" s="82"/>
      <c r="I304" s="82"/>
      <c r="J304" s="82"/>
      <c r="K304" s="82"/>
      <c r="L304" s="82"/>
      <c r="M304" s="82"/>
      <c r="N304" s="82"/>
      <c r="O304" s="82"/>
      <c r="P304" s="82"/>
      <c r="Q304" s="82"/>
      <c r="R304" s="82"/>
      <c r="S304" s="82"/>
      <c r="T304" s="82"/>
      <c r="U304" s="82"/>
      <c r="V304" s="82"/>
      <c r="W304" s="82"/>
      <c r="X304" s="82"/>
      <c r="Y304" s="82"/>
      <c r="Z304" s="96"/>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97"/>
    </row>
    <row r="305" spans="1:48" ht="15.75" thickBot="1">
      <c r="A305" s="770" t="s">
        <v>648</v>
      </c>
      <c r="B305" s="771">
        <f>'2. Samlet budgetoversigt'!E420-(SUM('1. Projektets omkostninger'!D327:Y327))</f>
        <v>0</v>
      </c>
      <c r="C305" s="69" t="s">
        <v>648</v>
      </c>
      <c r="D305" s="83"/>
      <c r="E305" s="83"/>
      <c r="F305" s="83"/>
      <c r="G305" s="83"/>
      <c r="H305" s="83"/>
      <c r="I305" s="83"/>
      <c r="J305" s="83"/>
      <c r="K305" s="83"/>
      <c r="L305" s="83"/>
      <c r="M305" s="83"/>
      <c r="N305" s="83"/>
      <c r="O305" s="83"/>
      <c r="P305" s="83"/>
      <c r="Q305" s="83"/>
      <c r="R305" s="83"/>
      <c r="S305" s="83"/>
      <c r="T305" s="83"/>
      <c r="U305" s="83"/>
      <c r="V305" s="83"/>
      <c r="W305" s="83"/>
      <c r="X305" s="83"/>
      <c r="Y305" s="83"/>
      <c r="Z305" s="96"/>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97"/>
    </row>
    <row r="306" spans="1:48" ht="75" customHeight="1" thickBot="1">
      <c r="A306" s="872" t="s">
        <v>57</v>
      </c>
      <c r="B306" s="885">
        <f>'2. Samlet budgetoversigt'!E422-(SUM('1. Projektets omkostninger'!D329:Y329))</f>
        <v>0</v>
      </c>
      <c r="C306" s="70" t="s">
        <v>633</v>
      </c>
      <c r="D306" s="79"/>
      <c r="E306" s="79"/>
      <c r="F306" s="79"/>
      <c r="G306" s="79"/>
      <c r="H306" s="79"/>
      <c r="I306" s="79"/>
      <c r="J306" s="79"/>
      <c r="K306" s="79"/>
      <c r="L306" s="79"/>
      <c r="M306" s="79"/>
      <c r="N306" s="79"/>
      <c r="O306" s="79"/>
      <c r="P306" s="79"/>
      <c r="Q306" s="79"/>
      <c r="R306" s="79"/>
      <c r="S306" s="79"/>
      <c r="T306" s="79"/>
      <c r="U306" s="79"/>
      <c r="V306" s="79"/>
      <c r="W306" s="79"/>
      <c r="X306" s="79"/>
      <c r="Y306" s="79"/>
      <c r="Z306" s="96"/>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97"/>
    </row>
    <row r="307" spans="1:48" ht="15.75" thickBot="1">
      <c r="A307" s="872"/>
      <c r="B307" s="885"/>
      <c r="C307" s="66" t="s">
        <v>639</v>
      </c>
      <c r="D307" s="84"/>
      <c r="E307" s="82"/>
      <c r="F307" s="82"/>
      <c r="G307" s="82"/>
      <c r="H307" s="82"/>
      <c r="I307" s="82"/>
      <c r="J307" s="82"/>
      <c r="K307" s="82"/>
      <c r="L307" s="82"/>
      <c r="M307" s="82"/>
      <c r="N307" s="82"/>
      <c r="O307" s="82"/>
      <c r="P307" s="82"/>
      <c r="Q307" s="82"/>
      <c r="R307" s="82"/>
      <c r="S307" s="82"/>
      <c r="T307" s="82"/>
      <c r="U307" s="82"/>
      <c r="V307" s="82"/>
      <c r="W307" s="82"/>
      <c r="X307" s="82"/>
      <c r="Y307" s="82"/>
      <c r="Z307" s="98"/>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100"/>
    </row>
    <row r="312" spans="1:48" ht="15">
      <c r="A312" s="8" t="s">
        <v>560</v>
      </c>
      <c r="B312" s="72" t="str">
        <f>IF('2. Samlet budgetoversigt'!B441="","",'2. Samlet budgetoversigt'!B441)</f>
        <v/>
      </c>
      <c r="C312" s="8" t="s">
        <v>162</v>
      </c>
    </row>
    <row r="314" spans="1:48" ht="15.75" thickBot="1">
      <c r="B314" s="8" t="s">
        <v>609</v>
      </c>
      <c r="C314" s="74" t="s">
        <v>130</v>
      </c>
      <c r="D314" s="77" t="s">
        <v>610</v>
      </c>
      <c r="E314" s="77" t="s">
        <v>611</v>
      </c>
      <c r="F314" s="77" t="s">
        <v>612</v>
      </c>
      <c r="G314" s="77" t="s">
        <v>613</v>
      </c>
      <c r="H314" s="77" t="s">
        <v>614</v>
      </c>
      <c r="I314" s="77" t="s">
        <v>615</v>
      </c>
      <c r="J314" s="77" t="s">
        <v>616</v>
      </c>
      <c r="K314" s="77" t="s">
        <v>617</v>
      </c>
      <c r="L314" s="77" t="s">
        <v>618</v>
      </c>
      <c r="M314" s="77" t="s">
        <v>619</v>
      </c>
      <c r="N314" s="77" t="s">
        <v>620</v>
      </c>
      <c r="O314" s="77" t="s">
        <v>621</v>
      </c>
      <c r="P314" s="77" t="s">
        <v>622</v>
      </c>
      <c r="Q314" s="77" t="s">
        <v>623</v>
      </c>
      <c r="R314" s="77" t="s">
        <v>624</v>
      </c>
      <c r="S314" s="77" t="s">
        <v>625</v>
      </c>
      <c r="T314" s="77" t="s">
        <v>626</v>
      </c>
      <c r="U314" s="77" t="s">
        <v>627</v>
      </c>
      <c r="V314" s="77" t="s">
        <v>628</v>
      </c>
      <c r="W314" s="77" t="s">
        <v>629</v>
      </c>
      <c r="X314" s="77" t="s">
        <v>630</v>
      </c>
      <c r="Y314" s="77" t="s">
        <v>631</v>
      </c>
      <c r="Z314" s="92" t="s">
        <v>44</v>
      </c>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row>
    <row r="315" spans="1:48" ht="75" customHeight="1">
      <c r="A315" s="867" t="s">
        <v>552</v>
      </c>
      <c r="B315" s="887" t="s">
        <v>632</v>
      </c>
      <c r="C315" s="76" t="s">
        <v>633</v>
      </c>
      <c r="D315" s="79"/>
      <c r="E315" s="79"/>
      <c r="F315" s="79"/>
      <c r="G315" s="79"/>
      <c r="H315" s="79"/>
      <c r="I315" s="79"/>
      <c r="J315" s="79"/>
      <c r="K315" s="79"/>
      <c r="L315" s="79"/>
      <c r="M315" s="79"/>
      <c r="N315" s="79"/>
      <c r="O315" s="79"/>
      <c r="P315" s="79"/>
      <c r="Q315" s="79"/>
      <c r="R315" s="79"/>
      <c r="S315" s="79"/>
      <c r="T315" s="79"/>
      <c r="U315" s="79"/>
      <c r="V315" s="79"/>
      <c r="W315" s="79"/>
      <c r="X315" s="79"/>
      <c r="Y315" s="79"/>
      <c r="Z315" s="93"/>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5"/>
    </row>
    <row r="316" spans="1:48" ht="15">
      <c r="A316" s="868"/>
      <c r="B316" s="888"/>
      <c r="C316" s="65" t="s">
        <v>637</v>
      </c>
      <c r="D316" s="80"/>
      <c r="E316" s="80"/>
      <c r="F316" s="80"/>
      <c r="G316" s="80"/>
      <c r="H316" s="80"/>
      <c r="I316" s="80"/>
      <c r="J316" s="80"/>
      <c r="K316" s="80"/>
      <c r="L316" s="80"/>
      <c r="M316" s="80"/>
      <c r="N316" s="80"/>
      <c r="O316" s="80"/>
      <c r="P316" s="80"/>
      <c r="Q316" s="80"/>
      <c r="R316" s="80"/>
      <c r="S316" s="80"/>
      <c r="T316" s="80"/>
      <c r="U316" s="80"/>
      <c r="V316" s="80"/>
      <c r="W316" s="80"/>
      <c r="X316" s="80"/>
      <c r="Y316" s="80"/>
      <c r="Z316" s="96"/>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97"/>
    </row>
    <row r="317" spans="1:48" ht="15.75" thickBot="1">
      <c r="A317" s="868"/>
      <c r="B317" s="889"/>
      <c r="C317" s="65" t="s">
        <v>551</v>
      </c>
      <c r="D317" s="80"/>
      <c r="E317" s="80"/>
      <c r="F317" s="80"/>
      <c r="G317" s="80"/>
      <c r="H317" s="80"/>
      <c r="I317" s="80"/>
      <c r="J317" s="80"/>
      <c r="K317" s="80"/>
      <c r="L317" s="80"/>
      <c r="M317" s="80"/>
      <c r="N317" s="80"/>
      <c r="O317" s="80"/>
      <c r="P317" s="80"/>
      <c r="Q317" s="80"/>
      <c r="R317" s="80"/>
      <c r="S317" s="80"/>
      <c r="T317" s="80"/>
      <c r="U317" s="80"/>
      <c r="V317" s="80"/>
      <c r="W317" s="80"/>
      <c r="X317" s="80"/>
      <c r="Y317" s="80"/>
      <c r="Z317" s="96"/>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97"/>
    </row>
    <row r="318" spans="1:48" ht="15.75" thickBot="1">
      <c r="A318" s="869"/>
      <c r="B318" s="108">
        <f>'2. Samlet budgetoversigt'!E446-(SUM('1. Projektets omkostninger'!D340:Y340))</f>
        <v>0</v>
      </c>
      <c r="C318" s="66" t="s">
        <v>639</v>
      </c>
      <c r="D318" s="73" t="str">
        <f>IF(D316*D317=0,"",(D316*D317))</f>
        <v/>
      </c>
      <c r="E318" s="73" t="str">
        <f t="shared" ref="E318:AV318" si="28">IF(E316*E317=0,"",(E316*E317))</f>
        <v/>
      </c>
      <c r="F318" s="73" t="str">
        <f t="shared" si="28"/>
        <v/>
      </c>
      <c r="G318" s="73" t="str">
        <f t="shared" si="28"/>
        <v/>
      </c>
      <c r="H318" s="73" t="str">
        <f t="shared" si="28"/>
        <v/>
      </c>
      <c r="I318" s="73" t="str">
        <f t="shared" si="28"/>
        <v/>
      </c>
      <c r="J318" s="73" t="str">
        <f t="shared" si="28"/>
        <v/>
      </c>
      <c r="K318" s="73" t="str">
        <f t="shared" si="28"/>
        <v/>
      </c>
      <c r="L318" s="73" t="str">
        <f t="shared" si="28"/>
        <v/>
      </c>
      <c r="M318" s="73" t="str">
        <f t="shared" si="28"/>
        <v/>
      </c>
      <c r="N318" s="73" t="str">
        <f t="shared" si="28"/>
        <v/>
      </c>
      <c r="O318" s="73" t="str">
        <f t="shared" si="28"/>
        <v/>
      </c>
      <c r="P318" s="73" t="str">
        <f t="shared" si="28"/>
        <v/>
      </c>
      <c r="Q318" s="73" t="str">
        <f t="shared" si="28"/>
        <v/>
      </c>
      <c r="R318" s="73" t="str">
        <f t="shared" si="28"/>
        <v/>
      </c>
      <c r="S318" s="73" t="str">
        <f t="shared" si="28"/>
        <v/>
      </c>
      <c r="T318" s="73" t="str">
        <f t="shared" si="28"/>
        <v/>
      </c>
      <c r="U318" s="73" t="str">
        <f t="shared" si="28"/>
        <v/>
      </c>
      <c r="V318" s="73" t="str">
        <f t="shared" si="28"/>
        <v/>
      </c>
      <c r="W318" s="73" t="str">
        <f t="shared" si="28"/>
        <v/>
      </c>
      <c r="X318" s="73" t="str">
        <f t="shared" si="28"/>
        <v/>
      </c>
      <c r="Y318" s="73" t="str">
        <f t="shared" si="28"/>
        <v/>
      </c>
      <c r="Z318" s="101" t="str">
        <f t="shared" si="28"/>
        <v/>
      </c>
      <c r="AA318" s="102" t="str">
        <f t="shared" si="28"/>
        <v/>
      </c>
      <c r="AB318" s="102" t="str">
        <f t="shared" si="28"/>
        <v/>
      </c>
      <c r="AC318" s="102" t="str">
        <f t="shared" si="28"/>
        <v/>
      </c>
      <c r="AD318" s="102" t="str">
        <f t="shared" si="28"/>
        <v/>
      </c>
      <c r="AE318" s="102" t="str">
        <f t="shared" si="28"/>
        <v/>
      </c>
      <c r="AF318" s="102" t="str">
        <f t="shared" si="28"/>
        <v/>
      </c>
      <c r="AG318" s="102" t="str">
        <f t="shared" si="28"/>
        <v/>
      </c>
      <c r="AH318" s="102" t="str">
        <f t="shared" si="28"/>
        <v/>
      </c>
      <c r="AI318" s="102" t="str">
        <f t="shared" si="28"/>
        <v/>
      </c>
      <c r="AJ318" s="102" t="str">
        <f t="shared" si="28"/>
        <v/>
      </c>
      <c r="AK318" s="102" t="str">
        <f t="shared" si="28"/>
        <v/>
      </c>
      <c r="AL318" s="102" t="str">
        <f t="shared" si="28"/>
        <v/>
      </c>
      <c r="AM318" s="102" t="str">
        <f t="shared" si="28"/>
        <v/>
      </c>
      <c r="AN318" s="102" t="str">
        <f t="shared" si="28"/>
        <v/>
      </c>
      <c r="AO318" s="102" t="str">
        <f t="shared" si="28"/>
        <v/>
      </c>
      <c r="AP318" s="102" t="str">
        <f t="shared" si="28"/>
        <v/>
      </c>
      <c r="AQ318" s="102" t="str">
        <f t="shared" si="28"/>
        <v/>
      </c>
      <c r="AR318" s="102" t="str">
        <f t="shared" si="28"/>
        <v/>
      </c>
      <c r="AS318" s="102" t="str">
        <f t="shared" si="28"/>
        <v/>
      </c>
      <c r="AT318" s="102" t="str">
        <f t="shared" si="28"/>
        <v/>
      </c>
      <c r="AU318" s="102" t="str">
        <f t="shared" si="28"/>
        <v/>
      </c>
      <c r="AV318" s="103" t="str">
        <f t="shared" si="28"/>
        <v/>
      </c>
    </row>
    <row r="319" spans="1:48" ht="75" customHeight="1">
      <c r="A319" s="868" t="s">
        <v>553</v>
      </c>
      <c r="B319" s="886">
        <f>'2. Samlet budgetoversigt'!E447-(SUM('1. Projektets omkostninger'!D344:Y344))</f>
        <v>0</v>
      </c>
      <c r="C319" s="70" t="s">
        <v>633</v>
      </c>
      <c r="D319" s="81"/>
      <c r="E319" s="81"/>
      <c r="F319" s="81"/>
      <c r="G319" s="81"/>
      <c r="H319" s="81"/>
      <c r="I319" s="81"/>
      <c r="J319" s="81"/>
      <c r="K319" s="81"/>
      <c r="L319" s="81"/>
      <c r="M319" s="81"/>
      <c r="N319" s="81"/>
      <c r="O319" s="81"/>
      <c r="P319" s="81"/>
      <c r="Q319" s="81"/>
      <c r="R319" s="81"/>
      <c r="S319" s="81"/>
      <c r="T319" s="81"/>
      <c r="U319" s="81"/>
      <c r="V319" s="81"/>
      <c r="W319" s="81"/>
      <c r="X319" s="81"/>
      <c r="Y319" s="81"/>
      <c r="Z319" s="96"/>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97"/>
    </row>
    <row r="320" spans="1:48" ht="15">
      <c r="A320" s="868"/>
      <c r="B320" s="886"/>
      <c r="C320" s="65" t="s">
        <v>637</v>
      </c>
      <c r="D320" s="80"/>
      <c r="E320" s="80"/>
      <c r="F320" s="80"/>
      <c r="G320" s="80"/>
      <c r="H320" s="80"/>
      <c r="I320" s="80"/>
      <c r="J320" s="80"/>
      <c r="K320" s="80"/>
      <c r="L320" s="80"/>
      <c r="M320" s="80"/>
      <c r="N320" s="80"/>
      <c r="O320" s="80"/>
      <c r="P320" s="80"/>
      <c r="Q320" s="80"/>
      <c r="R320" s="80"/>
      <c r="S320" s="80"/>
      <c r="T320" s="80"/>
      <c r="U320" s="80"/>
      <c r="V320" s="80"/>
      <c r="W320" s="80"/>
      <c r="X320" s="80"/>
      <c r="Y320" s="80"/>
      <c r="Z320" s="96"/>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97"/>
    </row>
    <row r="321" spans="1:48" ht="15">
      <c r="A321" s="868"/>
      <c r="B321" s="886"/>
      <c r="C321" s="65" t="s">
        <v>551</v>
      </c>
      <c r="D321" s="80"/>
      <c r="E321" s="80"/>
      <c r="F321" s="80"/>
      <c r="G321" s="80"/>
      <c r="H321" s="80"/>
      <c r="I321" s="80"/>
      <c r="J321" s="80"/>
      <c r="K321" s="80"/>
      <c r="L321" s="80"/>
      <c r="M321" s="80"/>
      <c r="N321" s="80"/>
      <c r="O321" s="80"/>
      <c r="P321" s="80"/>
      <c r="Q321" s="80"/>
      <c r="R321" s="80"/>
      <c r="S321" s="80"/>
      <c r="T321" s="80"/>
      <c r="U321" s="80"/>
      <c r="V321" s="80"/>
      <c r="W321" s="80"/>
      <c r="X321" s="80"/>
      <c r="Y321" s="80"/>
      <c r="Z321" s="96"/>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97"/>
    </row>
    <row r="322" spans="1:48" ht="15.75" thickBot="1">
      <c r="A322" s="868"/>
      <c r="B322" s="886"/>
      <c r="C322" s="68" t="s">
        <v>639</v>
      </c>
      <c r="D322" s="75" t="str">
        <f>IF(D320*D321=0,"",(D320*D321))</f>
        <v/>
      </c>
      <c r="E322" s="75" t="str">
        <f t="shared" ref="E322:AV322" si="29">IF(E320*E321=0,"",(E320*E321))</f>
        <v/>
      </c>
      <c r="F322" s="75" t="str">
        <f t="shared" si="29"/>
        <v/>
      </c>
      <c r="G322" s="75" t="str">
        <f t="shared" si="29"/>
        <v/>
      </c>
      <c r="H322" s="75" t="str">
        <f t="shared" si="29"/>
        <v/>
      </c>
      <c r="I322" s="75" t="str">
        <f t="shared" si="29"/>
        <v/>
      </c>
      <c r="J322" s="75" t="str">
        <f t="shared" si="29"/>
        <v/>
      </c>
      <c r="K322" s="75" t="str">
        <f t="shared" si="29"/>
        <v/>
      </c>
      <c r="L322" s="75" t="str">
        <f t="shared" si="29"/>
        <v/>
      </c>
      <c r="M322" s="75" t="str">
        <f t="shared" si="29"/>
        <v/>
      </c>
      <c r="N322" s="75" t="str">
        <f t="shared" si="29"/>
        <v/>
      </c>
      <c r="O322" s="75" t="str">
        <f t="shared" si="29"/>
        <v/>
      </c>
      <c r="P322" s="75" t="str">
        <f t="shared" si="29"/>
        <v/>
      </c>
      <c r="Q322" s="75" t="str">
        <f t="shared" si="29"/>
        <v/>
      </c>
      <c r="R322" s="75" t="str">
        <f t="shared" si="29"/>
        <v/>
      </c>
      <c r="S322" s="75" t="str">
        <f t="shared" si="29"/>
        <v/>
      </c>
      <c r="T322" s="75" t="str">
        <f t="shared" si="29"/>
        <v/>
      </c>
      <c r="U322" s="75" t="str">
        <f t="shared" si="29"/>
        <v/>
      </c>
      <c r="V322" s="75" t="str">
        <f t="shared" si="29"/>
        <v/>
      </c>
      <c r="W322" s="75" t="str">
        <f t="shared" si="29"/>
        <v/>
      </c>
      <c r="X322" s="75" t="str">
        <f t="shared" si="29"/>
        <v/>
      </c>
      <c r="Y322" s="75" t="str">
        <f t="shared" si="29"/>
        <v/>
      </c>
      <c r="Z322" s="101" t="str">
        <f t="shared" si="29"/>
        <v/>
      </c>
      <c r="AA322" s="102" t="str">
        <f t="shared" si="29"/>
        <v/>
      </c>
      <c r="AB322" s="102" t="str">
        <f t="shared" si="29"/>
        <v/>
      </c>
      <c r="AC322" s="102" t="str">
        <f t="shared" si="29"/>
        <v/>
      </c>
      <c r="AD322" s="102" t="str">
        <f t="shared" si="29"/>
        <v/>
      </c>
      <c r="AE322" s="102" t="str">
        <f t="shared" si="29"/>
        <v/>
      </c>
      <c r="AF322" s="102" t="str">
        <f t="shared" si="29"/>
        <v/>
      </c>
      <c r="AG322" s="102" t="str">
        <f t="shared" si="29"/>
        <v/>
      </c>
      <c r="AH322" s="102" t="str">
        <f t="shared" si="29"/>
        <v/>
      </c>
      <c r="AI322" s="102" t="str">
        <f t="shared" si="29"/>
        <v/>
      </c>
      <c r="AJ322" s="102" t="str">
        <f t="shared" si="29"/>
        <v/>
      </c>
      <c r="AK322" s="102" t="str">
        <f t="shared" si="29"/>
        <v/>
      </c>
      <c r="AL322" s="102" t="str">
        <f t="shared" si="29"/>
        <v/>
      </c>
      <c r="AM322" s="102" t="str">
        <f t="shared" si="29"/>
        <v/>
      </c>
      <c r="AN322" s="102" t="str">
        <f t="shared" si="29"/>
        <v/>
      </c>
      <c r="AO322" s="102" t="str">
        <f t="shared" si="29"/>
        <v/>
      </c>
      <c r="AP322" s="102" t="str">
        <f t="shared" si="29"/>
        <v/>
      </c>
      <c r="AQ322" s="102" t="str">
        <f t="shared" si="29"/>
        <v/>
      </c>
      <c r="AR322" s="102" t="str">
        <f t="shared" si="29"/>
        <v/>
      </c>
      <c r="AS322" s="102" t="str">
        <f t="shared" si="29"/>
        <v/>
      </c>
      <c r="AT322" s="102" t="str">
        <f t="shared" si="29"/>
        <v/>
      </c>
      <c r="AU322" s="102" t="str">
        <f t="shared" si="29"/>
        <v/>
      </c>
      <c r="AV322" s="103" t="str">
        <f t="shared" si="29"/>
        <v/>
      </c>
    </row>
    <row r="323" spans="1:48" ht="75" customHeight="1" thickBot="1">
      <c r="A323" s="872" t="s">
        <v>554</v>
      </c>
      <c r="B323" s="885">
        <f>'2. Samlet budgetoversigt'!E448-(SUM('1. Projektets omkostninger'!D346:Y346))</f>
        <v>0</v>
      </c>
      <c r="C323" s="67" t="s">
        <v>633</v>
      </c>
      <c r="D323" s="79"/>
      <c r="E323" s="79"/>
      <c r="F323" s="79"/>
      <c r="G323" s="79"/>
      <c r="H323" s="79"/>
      <c r="I323" s="79"/>
      <c r="J323" s="79"/>
      <c r="K323" s="79"/>
      <c r="L323" s="79"/>
      <c r="M323" s="79"/>
      <c r="N323" s="79"/>
      <c r="O323" s="79"/>
      <c r="P323" s="79"/>
      <c r="Q323" s="79"/>
      <c r="R323" s="79"/>
      <c r="S323" s="79"/>
      <c r="T323" s="79"/>
      <c r="U323" s="79"/>
      <c r="V323" s="79"/>
      <c r="W323" s="79"/>
      <c r="X323" s="79"/>
      <c r="Y323" s="79"/>
      <c r="Z323" s="96"/>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97"/>
    </row>
    <row r="324" spans="1:48" ht="15.75" thickBot="1">
      <c r="A324" s="872"/>
      <c r="B324" s="885"/>
      <c r="C324" s="66" t="s">
        <v>639</v>
      </c>
      <c r="D324" s="82"/>
      <c r="E324" s="82"/>
      <c r="F324" s="82"/>
      <c r="G324" s="82"/>
      <c r="H324" s="82"/>
      <c r="I324" s="82"/>
      <c r="J324" s="82"/>
      <c r="K324" s="82"/>
      <c r="L324" s="82"/>
      <c r="M324" s="82"/>
      <c r="N324" s="82"/>
      <c r="O324" s="82"/>
      <c r="P324" s="82"/>
      <c r="Q324" s="82"/>
      <c r="R324" s="82"/>
      <c r="S324" s="82"/>
      <c r="T324" s="82"/>
      <c r="U324" s="82"/>
      <c r="V324" s="82"/>
      <c r="W324" s="82"/>
      <c r="X324" s="82"/>
      <c r="Y324" s="82"/>
      <c r="Z324" s="96"/>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97"/>
    </row>
    <row r="325" spans="1:48" ht="75" customHeight="1" thickBot="1">
      <c r="A325" s="872" t="s">
        <v>647</v>
      </c>
      <c r="B325" s="885">
        <f>'2. Samlet budgetoversigt'!E449-(SUM('1. Projektets omkostninger'!D348:Y348))</f>
        <v>0</v>
      </c>
      <c r="C325" s="67" t="s">
        <v>633</v>
      </c>
      <c r="D325" s="79"/>
      <c r="E325" s="79"/>
      <c r="F325" s="79"/>
      <c r="G325" s="79"/>
      <c r="H325" s="79"/>
      <c r="I325" s="79"/>
      <c r="J325" s="79"/>
      <c r="K325" s="79"/>
      <c r="L325" s="79"/>
      <c r="M325" s="79"/>
      <c r="N325" s="79"/>
      <c r="O325" s="79"/>
      <c r="P325" s="79"/>
      <c r="Q325" s="79"/>
      <c r="R325" s="79"/>
      <c r="S325" s="79"/>
      <c r="T325" s="79"/>
      <c r="U325" s="79"/>
      <c r="V325" s="79"/>
      <c r="W325" s="79"/>
      <c r="X325" s="79"/>
      <c r="Y325" s="79"/>
      <c r="Z325" s="96"/>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97"/>
    </row>
    <row r="326" spans="1:48" ht="15.75" thickBot="1">
      <c r="A326" s="872"/>
      <c r="B326" s="885"/>
      <c r="C326" s="68" t="s">
        <v>639</v>
      </c>
      <c r="D326" s="82"/>
      <c r="E326" s="82"/>
      <c r="F326" s="82"/>
      <c r="G326" s="82"/>
      <c r="H326" s="82"/>
      <c r="I326" s="82"/>
      <c r="J326" s="82"/>
      <c r="K326" s="82"/>
      <c r="L326" s="82"/>
      <c r="M326" s="82"/>
      <c r="N326" s="82"/>
      <c r="O326" s="82"/>
      <c r="P326" s="82"/>
      <c r="Q326" s="82"/>
      <c r="R326" s="82"/>
      <c r="S326" s="82"/>
      <c r="T326" s="82"/>
      <c r="U326" s="82"/>
      <c r="V326" s="82"/>
      <c r="W326" s="82"/>
      <c r="X326" s="82"/>
      <c r="Y326" s="82"/>
      <c r="Z326" s="96"/>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97"/>
    </row>
    <row r="327" spans="1:48" ht="15.75" thickBot="1">
      <c r="A327" s="770" t="s">
        <v>648</v>
      </c>
      <c r="B327" s="771">
        <f>'2. Samlet budgetoversigt'!E450-(SUM('1. Projektets omkostninger'!D349:Y349))</f>
        <v>0</v>
      </c>
      <c r="C327" s="69" t="s">
        <v>648</v>
      </c>
      <c r="D327" s="83"/>
      <c r="E327" s="83"/>
      <c r="F327" s="83"/>
      <c r="G327" s="83"/>
      <c r="H327" s="83"/>
      <c r="I327" s="83"/>
      <c r="J327" s="83"/>
      <c r="K327" s="83"/>
      <c r="L327" s="83"/>
      <c r="M327" s="83"/>
      <c r="N327" s="83"/>
      <c r="O327" s="83"/>
      <c r="P327" s="83"/>
      <c r="Q327" s="83"/>
      <c r="R327" s="83"/>
      <c r="S327" s="83"/>
      <c r="T327" s="83"/>
      <c r="U327" s="83"/>
      <c r="V327" s="83"/>
      <c r="W327" s="83"/>
      <c r="X327" s="83"/>
      <c r="Y327" s="83"/>
      <c r="Z327" s="96"/>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97"/>
    </row>
    <row r="328" spans="1:48" ht="75" customHeight="1" thickBot="1">
      <c r="A328" s="872" t="s">
        <v>57</v>
      </c>
      <c r="B328" s="885">
        <f>'2. Samlet budgetoversigt'!E452-(SUM('1. Projektets omkostninger'!D351:Y351))</f>
        <v>0</v>
      </c>
      <c r="C328" s="70" t="s">
        <v>633</v>
      </c>
      <c r="D328" s="79"/>
      <c r="E328" s="79"/>
      <c r="F328" s="79"/>
      <c r="G328" s="79"/>
      <c r="H328" s="79"/>
      <c r="I328" s="79"/>
      <c r="J328" s="79"/>
      <c r="K328" s="79"/>
      <c r="L328" s="79"/>
      <c r="M328" s="79"/>
      <c r="N328" s="79"/>
      <c r="O328" s="79"/>
      <c r="P328" s="79"/>
      <c r="Q328" s="79"/>
      <c r="R328" s="79"/>
      <c r="S328" s="79"/>
      <c r="T328" s="79"/>
      <c r="U328" s="79"/>
      <c r="V328" s="79"/>
      <c r="W328" s="79"/>
      <c r="X328" s="79"/>
      <c r="Y328" s="79"/>
      <c r="Z328" s="96"/>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97"/>
    </row>
    <row r="329" spans="1:48" ht="15.75" thickBot="1">
      <c r="A329" s="872"/>
      <c r="B329" s="885"/>
      <c r="C329" s="66" t="s">
        <v>639</v>
      </c>
      <c r="D329" s="84"/>
      <c r="E329" s="82"/>
      <c r="F329" s="82"/>
      <c r="G329" s="82"/>
      <c r="H329" s="82"/>
      <c r="I329" s="82"/>
      <c r="J329" s="82"/>
      <c r="K329" s="82"/>
      <c r="L329" s="82"/>
      <c r="M329" s="82"/>
      <c r="N329" s="82"/>
      <c r="O329" s="82"/>
      <c r="P329" s="82"/>
      <c r="Q329" s="82"/>
      <c r="R329" s="82"/>
      <c r="S329" s="82"/>
      <c r="T329" s="82"/>
      <c r="U329" s="82"/>
      <c r="V329" s="82"/>
      <c r="W329" s="82"/>
      <c r="X329" s="82"/>
      <c r="Y329" s="82"/>
      <c r="Z329" s="98"/>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100"/>
    </row>
    <row r="334" spans="1:48" ht="15">
      <c r="A334" s="8" t="s">
        <v>560</v>
      </c>
      <c r="B334" s="72" t="str">
        <f>IF('2. Samlet budgetoversigt'!B471="","",'2. Samlet budgetoversigt'!B471)</f>
        <v/>
      </c>
      <c r="C334" s="8" t="s">
        <v>164</v>
      </c>
    </row>
    <row r="336" spans="1:48" ht="15.75" thickBot="1">
      <c r="B336" s="8" t="s">
        <v>609</v>
      </c>
      <c r="C336" s="74" t="s">
        <v>130</v>
      </c>
      <c r="D336" s="77" t="s">
        <v>610</v>
      </c>
      <c r="E336" s="77" t="s">
        <v>611</v>
      </c>
      <c r="F336" s="77" t="s">
        <v>612</v>
      </c>
      <c r="G336" s="77" t="s">
        <v>613</v>
      </c>
      <c r="H336" s="77" t="s">
        <v>614</v>
      </c>
      <c r="I336" s="77" t="s">
        <v>615</v>
      </c>
      <c r="J336" s="77" t="s">
        <v>616</v>
      </c>
      <c r="K336" s="77" t="s">
        <v>617</v>
      </c>
      <c r="L336" s="77" t="s">
        <v>618</v>
      </c>
      <c r="M336" s="77" t="s">
        <v>619</v>
      </c>
      <c r="N336" s="77" t="s">
        <v>620</v>
      </c>
      <c r="O336" s="77" t="s">
        <v>621</v>
      </c>
      <c r="P336" s="77" t="s">
        <v>622</v>
      </c>
      <c r="Q336" s="77" t="s">
        <v>623</v>
      </c>
      <c r="R336" s="77" t="s">
        <v>624</v>
      </c>
      <c r="S336" s="77" t="s">
        <v>625</v>
      </c>
      <c r="T336" s="77" t="s">
        <v>626</v>
      </c>
      <c r="U336" s="77" t="s">
        <v>627</v>
      </c>
      <c r="V336" s="77" t="s">
        <v>628</v>
      </c>
      <c r="W336" s="77" t="s">
        <v>629</v>
      </c>
      <c r="X336" s="77" t="s">
        <v>630</v>
      </c>
      <c r="Y336" s="77" t="s">
        <v>631</v>
      </c>
      <c r="Z336" s="92" t="s">
        <v>44</v>
      </c>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row>
    <row r="337" spans="1:48" ht="75" customHeight="1">
      <c r="A337" s="867" t="s">
        <v>552</v>
      </c>
      <c r="B337" s="887" t="s">
        <v>632</v>
      </c>
      <c r="C337" s="76" t="s">
        <v>633</v>
      </c>
      <c r="D337" s="79"/>
      <c r="E337" s="79"/>
      <c r="F337" s="79"/>
      <c r="G337" s="79"/>
      <c r="H337" s="79"/>
      <c r="I337" s="79"/>
      <c r="J337" s="79"/>
      <c r="K337" s="79"/>
      <c r="L337" s="79"/>
      <c r="M337" s="79"/>
      <c r="N337" s="79"/>
      <c r="O337" s="79"/>
      <c r="P337" s="79"/>
      <c r="Q337" s="79"/>
      <c r="R337" s="79"/>
      <c r="S337" s="79"/>
      <c r="T337" s="79"/>
      <c r="U337" s="79"/>
      <c r="V337" s="79"/>
      <c r="W337" s="79"/>
      <c r="X337" s="79"/>
      <c r="Y337" s="79"/>
      <c r="Z337" s="93"/>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5"/>
    </row>
    <row r="338" spans="1:48" ht="15">
      <c r="A338" s="868"/>
      <c r="B338" s="888"/>
      <c r="C338" s="65" t="s">
        <v>637</v>
      </c>
      <c r="D338" s="80"/>
      <c r="E338" s="80"/>
      <c r="F338" s="80"/>
      <c r="G338" s="80"/>
      <c r="H338" s="80"/>
      <c r="I338" s="80"/>
      <c r="J338" s="80"/>
      <c r="K338" s="80"/>
      <c r="L338" s="80"/>
      <c r="M338" s="80"/>
      <c r="N338" s="80"/>
      <c r="O338" s="80"/>
      <c r="P338" s="80"/>
      <c r="Q338" s="80"/>
      <c r="R338" s="80"/>
      <c r="S338" s="80"/>
      <c r="T338" s="80"/>
      <c r="U338" s="80"/>
      <c r="V338" s="80"/>
      <c r="W338" s="80"/>
      <c r="X338" s="80"/>
      <c r="Y338" s="80"/>
      <c r="Z338" s="96"/>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97"/>
    </row>
    <row r="339" spans="1:48" ht="15.75" thickBot="1">
      <c r="A339" s="868"/>
      <c r="B339" s="889"/>
      <c r="C339" s="65" t="s">
        <v>551</v>
      </c>
      <c r="D339" s="80"/>
      <c r="E339" s="80"/>
      <c r="F339" s="80"/>
      <c r="G339" s="80"/>
      <c r="H339" s="80"/>
      <c r="I339" s="80"/>
      <c r="J339" s="80"/>
      <c r="K339" s="80"/>
      <c r="L339" s="80"/>
      <c r="M339" s="80"/>
      <c r="N339" s="80"/>
      <c r="O339" s="80"/>
      <c r="P339" s="80"/>
      <c r="Q339" s="80"/>
      <c r="R339" s="80"/>
      <c r="S339" s="80"/>
      <c r="T339" s="80"/>
      <c r="U339" s="80"/>
      <c r="V339" s="80"/>
      <c r="W339" s="80"/>
      <c r="X339" s="80"/>
      <c r="Y339" s="80"/>
      <c r="Z339" s="96"/>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97"/>
    </row>
    <row r="340" spans="1:48" ht="15.75" thickBot="1">
      <c r="A340" s="869"/>
      <c r="B340" s="108">
        <f>'2. Samlet budgetoversigt'!E476-(SUM('1. Projektets omkostninger'!D362:Y362))</f>
        <v>0</v>
      </c>
      <c r="C340" s="66" t="s">
        <v>639</v>
      </c>
      <c r="D340" s="73" t="str">
        <f>IF(D338*D339=0,"",(D338*D339))</f>
        <v/>
      </c>
      <c r="E340" s="73" t="str">
        <f t="shared" ref="E340:AV340" si="30">IF(E338*E339=0,"",(E338*E339))</f>
        <v/>
      </c>
      <c r="F340" s="73" t="str">
        <f t="shared" si="30"/>
        <v/>
      </c>
      <c r="G340" s="73" t="str">
        <f t="shared" si="30"/>
        <v/>
      </c>
      <c r="H340" s="73" t="str">
        <f t="shared" si="30"/>
        <v/>
      </c>
      <c r="I340" s="73" t="str">
        <f t="shared" si="30"/>
        <v/>
      </c>
      <c r="J340" s="73" t="str">
        <f t="shared" si="30"/>
        <v/>
      </c>
      <c r="K340" s="73" t="str">
        <f t="shared" si="30"/>
        <v/>
      </c>
      <c r="L340" s="73" t="str">
        <f t="shared" si="30"/>
        <v/>
      </c>
      <c r="M340" s="73" t="str">
        <f t="shared" si="30"/>
        <v/>
      </c>
      <c r="N340" s="73" t="str">
        <f t="shared" si="30"/>
        <v/>
      </c>
      <c r="O340" s="73" t="str">
        <f t="shared" si="30"/>
        <v/>
      </c>
      <c r="P340" s="73" t="str">
        <f t="shared" si="30"/>
        <v/>
      </c>
      <c r="Q340" s="73" t="str">
        <f t="shared" si="30"/>
        <v/>
      </c>
      <c r="R340" s="73" t="str">
        <f t="shared" si="30"/>
        <v/>
      </c>
      <c r="S340" s="73" t="str">
        <f t="shared" si="30"/>
        <v/>
      </c>
      <c r="T340" s="73" t="str">
        <f t="shared" si="30"/>
        <v/>
      </c>
      <c r="U340" s="73" t="str">
        <f t="shared" si="30"/>
        <v/>
      </c>
      <c r="V340" s="73" t="str">
        <f t="shared" si="30"/>
        <v/>
      </c>
      <c r="W340" s="73" t="str">
        <f t="shared" si="30"/>
        <v/>
      </c>
      <c r="X340" s="73" t="str">
        <f t="shared" si="30"/>
        <v/>
      </c>
      <c r="Y340" s="73" t="str">
        <f t="shared" si="30"/>
        <v/>
      </c>
      <c r="Z340" s="101" t="str">
        <f t="shared" si="30"/>
        <v/>
      </c>
      <c r="AA340" s="102" t="str">
        <f t="shared" si="30"/>
        <v/>
      </c>
      <c r="AB340" s="102" t="str">
        <f t="shared" si="30"/>
        <v/>
      </c>
      <c r="AC340" s="102" t="str">
        <f t="shared" si="30"/>
        <v/>
      </c>
      <c r="AD340" s="102" t="str">
        <f t="shared" si="30"/>
        <v/>
      </c>
      <c r="AE340" s="102" t="str">
        <f t="shared" si="30"/>
        <v/>
      </c>
      <c r="AF340" s="102" t="str">
        <f t="shared" si="30"/>
        <v/>
      </c>
      <c r="AG340" s="102" t="str">
        <f t="shared" si="30"/>
        <v/>
      </c>
      <c r="AH340" s="102" t="str">
        <f t="shared" si="30"/>
        <v/>
      </c>
      <c r="AI340" s="102" t="str">
        <f t="shared" si="30"/>
        <v/>
      </c>
      <c r="AJ340" s="102" t="str">
        <f t="shared" si="30"/>
        <v/>
      </c>
      <c r="AK340" s="102" t="str">
        <f t="shared" si="30"/>
        <v/>
      </c>
      <c r="AL340" s="102" t="str">
        <f t="shared" si="30"/>
        <v/>
      </c>
      <c r="AM340" s="102" t="str">
        <f t="shared" si="30"/>
        <v/>
      </c>
      <c r="AN340" s="102" t="str">
        <f t="shared" si="30"/>
        <v/>
      </c>
      <c r="AO340" s="102" t="str">
        <f t="shared" si="30"/>
        <v/>
      </c>
      <c r="AP340" s="102" t="str">
        <f t="shared" si="30"/>
        <v/>
      </c>
      <c r="AQ340" s="102" t="str">
        <f t="shared" si="30"/>
        <v/>
      </c>
      <c r="AR340" s="102" t="str">
        <f t="shared" si="30"/>
        <v/>
      </c>
      <c r="AS340" s="102" t="str">
        <f t="shared" si="30"/>
        <v/>
      </c>
      <c r="AT340" s="102" t="str">
        <f t="shared" si="30"/>
        <v/>
      </c>
      <c r="AU340" s="102" t="str">
        <f t="shared" si="30"/>
        <v/>
      </c>
      <c r="AV340" s="103" t="str">
        <f t="shared" si="30"/>
        <v/>
      </c>
    </row>
    <row r="341" spans="1:48" ht="75" customHeight="1">
      <c r="A341" s="868" t="s">
        <v>553</v>
      </c>
      <c r="B341" s="886">
        <f>'2. Samlet budgetoversigt'!E477-(SUM('1. Projektets omkostninger'!D366:Y366))</f>
        <v>0</v>
      </c>
      <c r="C341" s="70" t="s">
        <v>633</v>
      </c>
      <c r="D341" s="81"/>
      <c r="E341" s="81"/>
      <c r="F341" s="81"/>
      <c r="G341" s="81"/>
      <c r="H341" s="81"/>
      <c r="I341" s="81"/>
      <c r="J341" s="81"/>
      <c r="K341" s="81"/>
      <c r="L341" s="81"/>
      <c r="M341" s="81"/>
      <c r="N341" s="81"/>
      <c r="O341" s="81"/>
      <c r="P341" s="81"/>
      <c r="Q341" s="81"/>
      <c r="R341" s="81"/>
      <c r="S341" s="81"/>
      <c r="T341" s="81"/>
      <c r="U341" s="81"/>
      <c r="V341" s="81"/>
      <c r="W341" s="81"/>
      <c r="X341" s="81"/>
      <c r="Y341" s="81"/>
      <c r="Z341" s="96"/>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97"/>
    </row>
    <row r="342" spans="1:48" ht="15">
      <c r="A342" s="868"/>
      <c r="B342" s="886"/>
      <c r="C342" s="65" t="s">
        <v>637</v>
      </c>
      <c r="D342" s="80"/>
      <c r="E342" s="80"/>
      <c r="F342" s="80"/>
      <c r="G342" s="80"/>
      <c r="H342" s="80"/>
      <c r="I342" s="80"/>
      <c r="J342" s="80"/>
      <c r="K342" s="80"/>
      <c r="L342" s="80"/>
      <c r="M342" s="80"/>
      <c r="N342" s="80"/>
      <c r="O342" s="80"/>
      <c r="P342" s="80"/>
      <c r="Q342" s="80"/>
      <c r="R342" s="80"/>
      <c r="S342" s="80"/>
      <c r="T342" s="80"/>
      <c r="U342" s="80"/>
      <c r="V342" s="80"/>
      <c r="W342" s="80"/>
      <c r="X342" s="80"/>
      <c r="Y342" s="80"/>
      <c r="Z342" s="96"/>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97"/>
    </row>
    <row r="343" spans="1:48" ht="15">
      <c r="A343" s="868"/>
      <c r="B343" s="886"/>
      <c r="C343" s="65" t="s">
        <v>551</v>
      </c>
      <c r="D343" s="80"/>
      <c r="E343" s="80"/>
      <c r="F343" s="80"/>
      <c r="G343" s="80"/>
      <c r="H343" s="80"/>
      <c r="I343" s="80"/>
      <c r="J343" s="80"/>
      <c r="K343" s="80"/>
      <c r="L343" s="80"/>
      <c r="M343" s="80"/>
      <c r="N343" s="80"/>
      <c r="O343" s="80"/>
      <c r="P343" s="80"/>
      <c r="Q343" s="80"/>
      <c r="R343" s="80"/>
      <c r="S343" s="80"/>
      <c r="T343" s="80"/>
      <c r="U343" s="80"/>
      <c r="V343" s="80"/>
      <c r="W343" s="80"/>
      <c r="X343" s="80"/>
      <c r="Y343" s="80"/>
      <c r="Z343" s="96"/>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97"/>
    </row>
    <row r="344" spans="1:48" ht="15.75" thickBot="1">
      <c r="A344" s="868"/>
      <c r="B344" s="886"/>
      <c r="C344" s="68" t="s">
        <v>639</v>
      </c>
      <c r="D344" s="75" t="str">
        <f>IF(D342*D343=0,"",(D342*D343))</f>
        <v/>
      </c>
      <c r="E344" s="75" t="str">
        <f t="shared" ref="E344:AV344" si="31">IF(E342*E343=0,"",(E342*E343))</f>
        <v/>
      </c>
      <c r="F344" s="75" t="str">
        <f t="shared" si="31"/>
        <v/>
      </c>
      <c r="G344" s="75" t="str">
        <f t="shared" si="31"/>
        <v/>
      </c>
      <c r="H344" s="75" t="str">
        <f t="shared" si="31"/>
        <v/>
      </c>
      <c r="I344" s="75" t="str">
        <f t="shared" si="31"/>
        <v/>
      </c>
      <c r="J344" s="75" t="str">
        <f t="shared" si="31"/>
        <v/>
      </c>
      <c r="K344" s="75" t="str">
        <f t="shared" si="31"/>
        <v/>
      </c>
      <c r="L344" s="75" t="str">
        <f t="shared" si="31"/>
        <v/>
      </c>
      <c r="M344" s="75" t="str">
        <f t="shared" si="31"/>
        <v/>
      </c>
      <c r="N344" s="75" t="str">
        <f t="shared" si="31"/>
        <v/>
      </c>
      <c r="O344" s="75" t="str">
        <f t="shared" si="31"/>
        <v/>
      </c>
      <c r="P344" s="75" t="str">
        <f t="shared" si="31"/>
        <v/>
      </c>
      <c r="Q344" s="75" t="str">
        <f t="shared" si="31"/>
        <v/>
      </c>
      <c r="R344" s="75" t="str">
        <f t="shared" si="31"/>
        <v/>
      </c>
      <c r="S344" s="75" t="str">
        <f t="shared" si="31"/>
        <v/>
      </c>
      <c r="T344" s="75" t="str">
        <f t="shared" si="31"/>
        <v/>
      </c>
      <c r="U344" s="75" t="str">
        <f t="shared" si="31"/>
        <v/>
      </c>
      <c r="V344" s="75" t="str">
        <f t="shared" si="31"/>
        <v/>
      </c>
      <c r="W344" s="75" t="str">
        <f t="shared" si="31"/>
        <v/>
      </c>
      <c r="X344" s="75" t="str">
        <f t="shared" si="31"/>
        <v/>
      </c>
      <c r="Y344" s="75" t="str">
        <f t="shared" si="31"/>
        <v/>
      </c>
      <c r="Z344" s="101" t="str">
        <f t="shared" si="31"/>
        <v/>
      </c>
      <c r="AA344" s="102" t="str">
        <f t="shared" si="31"/>
        <v/>
      </c>
      <c r="AB344" s="102" t="str">
        <f t="shared" si="31"/>
        <v/>
      </c>
      <c r="AC344" s="102" t="str">
        <f t="shared" si="31"/>
        <v/>
      </c>
      <c r="AD344" s="102" t="str">
        <f t="shared" si="31"/>
        <v/>
      </c>
      <c r="AE344" s="102" t="str">
        <f t="shared" si="31"/>
        <v/>
      </c>
      <c r="AF344" s="102" t="str">
        <f t="shared" si="31"/>
        <v/>
      </c>
      <c r="AG344" s="102" t="str">
        <f t="shared" si="31"/>
        <v/>
      </c>
      <c r="AH344" s="102" t="str">
        <f t="shared" si="31"/>
        <v/>
      </c>
      <c r="AI344" s="102" t="str">
        <f t="shared" si="31"/>
        <v/>
      </c>
      <c r="AJ344" s="102" t="str">
        <f t="shared" si="31"/>
        <v/>
      </c>
      <c r="AK344" s="102" t="str">
        <f t="shared" si="31"/>
        <v/>
      </c>
      <c r="AL344" s="102" t="str">
        <f t="shared" si="31"/>
        <v/>
      </c>
      <c r="AM344" s="102" t="str">
        <f t="shared" si="31"/>
        <v/>
      </c>
      <c r="AN344" s="102" t="str">
        <f t="shared" si="31"/>
        <v/>
      </c>
      <c r="AO344" s="102" t="str">
        <f t="shared" si="31"/>
        <v/>
      </c>
      <c r="AP344" s="102" t="str">
        <f t="shared" si="31"/>
        <v/>
      </c>
      <c r="AQ344" s="102" t="str">
        <f t="shared" si="31"/>
        <v/>
      </c>
      <c r="AR344" s="102" t="str">
        <f t="shared" si="31"/>
        <v/>
      </c>
      <c r="AS344" s="102" t="str">
        <f t="shared" si="31"/>
        <v/>
      </c>
      <c r="AT344" s="102" t="str">
        <f t="shared" si="31"/>
        <v/>
      </c>
      <c r="AU344" s="102" t="str">
        <f t="shared" si="31"/>
        <v/>
      </c>
      <c r="AV344" s="103" t="str">
        <f t="shared" si="31"/>
        <v/>
      </c>
    </row>
    <row r="345" spans="1:48" ht="75" customHeight="1" thickBot="1">
      <c r="A345" s="872" t="s">
        <v>554</v>
      </c>
      <c r="B345" s="885">
        <f>'2. Samlet budgetoversigt'!E478-(SUM('1. Projektets omkostninger'!D368:Y368))</f>
        <v>0</v>
      </c>
      <c r="C345" s="67" t="s">
        <v>633</v>
      </c>
      <c r="D345" s="79"/>
      <c r="E345" s="79"/>
      <c r="F345" s="79"/>
      <c r="G345" s="79"/>
      <c r="H345" s="79"/>
      <c r="I345" s="79"/>
      <c r="J345" s="79"/>
      <c r="K345" s="79"/>
      <c r="L345" s="79"/>
      <c r="M345" s="79"/>
      <c r="N345" s="79"/>
      <c r="O345" s="79"/>
      <c r="P345" s="79"/>
      <c r="Q345" s="79"/>
      <c r="R345" s="79"/>
      <c r="S345" s="79"/>
      <c r="T345" s="79"/>
      <c r="U345" s="79"/>
      <c r="V345" s="79"/>
      <c r="W345" s="79"/>
      <c r="X345" s="79"/>
      <c r="Y345" s="79"/>
      <c r="Z345" s="96"/>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97"/>
    </row>
    <row r="346" spans="1:48" ht="15.75" thickBot="1">
      <c r="A346" s="872"/>
      <c r="B346" s="885"/>
      <c r="C346" s="66" t="s">
        <v>639</v>
      </c>
      <c r="D346" s="82"/>
      <c r="E346" s="82"/>
      <c r="F346" s="82"/>
      <c r="G346" s="82"/>
      <c r="H346" s="82"/>
      <c r="I346" s="82"/>
      <c r="J346" s="82"/>
      <c r="K346" s="82"/>
      <c r="L346" s="82"/>
      <c r="M346" s="82"/>
      <c r="N346" s="82"/>
      <c r="O346" s="82"/>
      <c r="P346" s="82"/>
      <c r="Q346" s="82"/>
      <c r="R346" s="82"/>
      <c r="S346" s="82"/>
      <c r="T346" s="82"/>
      <c r="U346" s="82"/>
      <c r="V346" s="82"/>
      <c r="W346" s="82"/>
      <c r="X346" s="82"/>
      <c r="Y346" s="82"/>
      <c r="Z346" s="96"/>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97"/>
    </row>
    <row r="347" spans="1:48" ht="75" customHeight="1" thickBot="1">
      <c r="A347" s="872" t="s">
        <v>647</v>
      </c>
      <c r="B347" s="885">
        <f>'2. Samlet budgetoversigt'!E479-(SUM('1. Projektets omkostninger'!D370:Y370))</f>
        <v>0</v>
      </c>
      <c r="C347" s="67" t="s">
        <v>633</v>
      </c>
      <c r="D347" s="79"/>
      <c r="E347" s="79"/>
      <c r="F347" s="79"/>
      <c r="G347" s="79"/>
      <c r="H347" s="79"/>
      <c r="I347" s="79"/>
      <c r="J347" s="79"/>
      <c r="K347" s="79"/>
      <c r="L347" s="79"/>
      <c r="M347" s="79"/>
      <c r="N347" s="79"/>
      <c r="O347" s="79"/>
      <c r="P347" s="79"/>
      <c r="Q347" s="79"/>
      <c r="R347" s="79"/>
      <c r="S347" s="79"/>
      <c r="T347" s="79"/>
      <c r="U347" s="79"/>
      <c r="V347" s="79"/>
      <c r="W347" s="79"/>
      <c r="X347" s="79"/>
      <c r="Y347" s="79"/>
      <c r="Z347" s="96"/>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97"/>
    </row>
    <row r="348" spans="1:48" ht="15.75" thickBot="1">
      <c r="A348" s="872"/>
      <c r="B348" s="885"/>
      <c r="C348" s="68" t="s">
        <v>639</v>
      </c>
      <c r="D348" s="82"/>
      <c r="E348" s="82"/>
      <c r="F348" s="82"/>
      <c r="G348" s="82"/>
      <c r="H348" s="82"/>
      <c r="I348" s="82"/>
      <c r="J348" s="82"/>
      <c r="K348" s="82"/>
      <c r="L348" s="82"/>
      <c r="M348" s="82"/>
      <c r="N348" s="82"/>
      <c r="O348" s="82"/>
      <c r="P348" s="82"/>
      <c r="Q348" s="82"/>
      <c r="R348" s="82"/>
      <c r="S348" s="82"/>
      <c r="T348" s="82"/>
      <c r="U348" s="82"/>
      <c r="V348" s="82"/>
      <c r="W348" s="82"/>
      <c r="X348" s="82"/>
      <c r="Y348" s="82"/>
      <c r="Z348" s="96"/>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97"/>
    </row>
    <row r="349" spans="1:48" ht="15.75" thickBot="1">
      <c r="A349" s="770" t="s">
        <v>648</v>
      </c>
      <c r="B349" s="771">
        <f>'2. Samlet budgetoversigt'!E480-(SUM('1. Projektets omkostninger'!D371:Y371))</f>
        <v>0</v>
      </c>
      <c r="C349" s="69" t="s">
        <v>648</v>
      </c>
      <c r="D349" s="83"/>
      <c r="E349" s="83"/>
      <c r="F349" s="83"/>
      <c r="G349" s="83"/>
      <c r="H349" s="83"/>
      <c r="I349" s="83"/>
      <c r="J349" s="83"/>
      <c r="K349" s="83"/>
      <c r="L349" s="83"/>
      <c r="M349" s="83"/>
      <c r="N349" s="83"/>
      <c r="O349" s="83"/>
      <c r="P349" s="83"/>
      <c r="Q349" s="83"/>
      <c r="R349" s="83"/>
      <c r="S349" s="83"/>
      <c r="T349" s="83"/>
      <c r="U349" s="83"/>
      <c r="V349" s="83"/>
      <c r="W349" s="83"/>
      <c r="X349" s="83"/>
      <c r="Y349" s="83"/>
      <c r="Z349" s="96"/>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97"/>
    </row>
    <row r="350" spans="1:48" ht="75" customHeight="1" thickBot="1">
      <c r="A350" s="872" t="s">
        <v>57</v>
      </c>
      <c r="B350" s="885">
        <f>'2. Samlet budgetoversigt'!E482-(SUM('1. Projektets omkostninger'!D373:Y373))</f>
        <v>0</v>
      </c>
      <c r="C350" s="70" t="s">
        <v>633</v>
      </c>
      <c r="D350" s="79"/>
      <c r="E350" s="79"/>
      <c r="F350" s="79"/>
      <c r="G350" s="79"/>
      <c r="H350" s="79"/>
      <c r="I350" s="79"/>
      <c r="J350" s="79"/>
      <c r="K350" s="79"/>
      <c r="L350" s="79"/>
      <c r="M350" s="79"/>
      <c r="N350" s="79"/>
      <c r="O350" s="79"/>
      <c r="P350" s="79"/>
      <c r="Q350" s="79"/>
      <c r="R350" s="79"/>
      <c r="S350" s="79"/>
      <c r="T350" s="79"/>
      <c r="U350" s="79"/>
      <c r="V350" s="79"/>
      <c r="W350" s="79"/>
      <c r="X350" s="79"/>
      <c r="Y350" s="79"/>
      <c r="Z350" s="96"/>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97"/>
    </row>
    <row r="351" spans="1:48" ht="15.75" thickBot="1">
      <c r="A351" s="872"/>
      <c r="B351" s="885"/>
      <c r="C351" s="66" t="s">
        <v>639</v>
      </c>
      <c r="D351" s="84"/>
      <c r="E351" s="82"/>
      <c r="F351" s="82"/>
      <c r="G351" s="82"/>
      <c r="H351" s="82"/>
      <c r="I351" s="82"/>
      <c r="J351" s="82"/>
      <c r="K351" s="82"/>
      <c r="L351" s="82"/>
      <c r="M351" s="82"/>
      <c r="N351" s="82"/>
      <c r="O351" s="82"/>
      <c r="P351" s="82"/>
      <c r="Q351" s="82"/>
      <c r="R351" s="82"/>
      <c r="S351" s="82"/>
      <c r="T351" s="82"/>
      <c r="U351" s="82"/>
      <c r="V351" s="82"/>
      <c r="W351" s="82"/>
      <c r="X351" s="82"/>
      <c r="Y351" s="82"/>
      <c r="Z351" s="98"/>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100"/>
    </row>
    <row r="356" spans="1:48" ht="15">
      <c r="A356" s="8" t="s">
        <v>560</v>
      </c>
      <c r="B356" s="72" t="str">
        <f>IF('2. Samlet budgetoversigt'!B501="","",'2. Samlet budgetoversigt'!B501)</f>
        <v/>
      </c>
      <c r="C356" s="8" t="s">
        <v>165</v>
      </c>
    </row>
    <row r="358" spans="1:48" ht="15.75" thickBot="1">
      <c r="B358" s="8" t="s">
        <v>609</v>
      </c>
      <c r="C358" s="74" t="s">
        <v>130</v>
      </c>
      <c r="D358" s="77" t="s">
        <v>610</v>
      </c>
      <c r="E358" s="77" t="s">
        <v>611</v>
      </c>
      <c r="F358" s="77" t="s">
        <v>612</v>
      </c>
      <c r="G358" s="77" t="s">
        <v>613</v>
      </c>
      <c r="H358" s="77" t="s">
        <v>614</v>
      </c>
      <c r="I358" s="77" t="s">
        <v>615</v>
      </c>
      <c r="J358" s="77" t="s">
        <v>616</v>
      </c>
      <c r="K358" s="77" t="s">
        <v>617</v>
      </c>
      <c r="L358" s="77" t="s">
        <v>618</v>
      </c>
      <c r="M358" s="77" t="s">
        <v>619</v>
      </c>
      <c r="N358" s="77" t="s">
        <v>620</v>
      </c>
      <c r="O358" s="77" t="s">
        <v>621</v>
      </c>
      <c r="P358" s="77" t="s">
        <v>622</v>
      </c>
      <c r="Q358" s="77" t="s">
        <v>623</v>
      </c>
      <c r="R358" s="77" t="s">
        <v>624</v>
      </c>
      <c r="S358" s="77" t="s">
        <v>625</v>
      </c>
      <c r="T358" s="77" t="s">
        <v>626</v>
      </c>
      <c r="U358" s="77" t="s">
        <v>627</v>
      </c>
      <c r="V358" s="77" t="s">
        <v>628</v>
      </c>
      <c r="W358" s="77" t="s">
        <v>629</v>
      </c>
      <c r="X358" s="77" t="s">
        <v>630</v>
      </c>
      <c r="Y358" s="77" t="s">
        <v>631</v>
      </c>
      <c r="Z358" s="92" t="s">
        <v>44</v>
      </c>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row>
    <row r="359" spans="1:48" ht="75" customHeight="1">
      <c r="A359" s="867" t="s">
        <v>552</v>
      </c>
      <c r="B359" s="887" t="s">
        <v>632</v>
      </c>
      <c r="C359" s="76" t="s">
        <v>633</v>
      </c>
      <c r="D359" s="79"/>
      <c r="E359" s="79"/>
      <c r="F359" s="79"/>
      <c r="G359" s="79"/>
      <c r="H359" s="79"/>
      <c r="I359" s="79"/>
      <c r="J359" s="79"/>
      <c r="K359" s="79"/>
      <c r="L359" s="79"/>
      <c r="M359" s="79"/>
      <c r="N359" s="79"/>
      <c r="O359" s="79"/>
      <c r="P359" s="79"/>
      <c r="Q359" s="79"/>
      <c r="R359" s="79"/>
      <c r="S359" s="79"/>
      <c r="T359" s="79"/>
      <c r="U359" s="79"/>
      <c r="V359" s="79"/>
      <c r="W359" s="79"/>
      <c r="X359" s="79"/>
      <c r="Y359" s="79"/>
      <c r="Z359" s="93"/>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5"/>
    </row>
    <row r="360" spans="1:48" ht="15">
      <c r="A360" s="868"/>
      <c r="B360" s="888"/>
      <c r="C360" s="65" t="s">
        <v>637</v>
      </c>
      <c r="D360" s="80"/>
      <c r="E360" s="80"/>
      <c r="F360" s="80"/>
      <c r="G360" s="80"/>
      <c r="H360" s="80"/>
      <c r="I360" s="80"/>
      <c r="J360" s="80"/>
      <c r="K360" s="80"/>
      <c r="L360" s="80"/>
      <c r="M360" s="80"/>
      <c r="N360" s="80"/>
      <c r="O360" s="80"/>
      <c r="P360" s="80"/>
      <c r="Q360" s="80"/>
      <c r="R360" s="80"/>
      <c r="S360" s="80"/>
      <c r="T360" s="80"/>
      <c r="U360" s="80"/>
      <c r="V360" s="80"/>
      <c r="W360" s="80"/>
      <c r="X360" s="80"/>
      <c r="Y360" s="80"/>
      <c r="Z360" s="96"/>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97"/>
    </row>
    <row r="361" spans="1:48" ht="15.75" thickBot="1">
      <c r="A361" s="868"/>
      <c r="B361" s="889"/>
      <c r="C361" s="65" t="s">
        <v>551</v>
      </c>
      <c r="D361" s="80"/>
      <c r="E361" s="80"/>
      <c r="F361" s="80"/>
      <c r="G361" s="80"/>
      <c r="H361" s="80"/>
      <c r="I361" s="80"/>
      <c r="J361" s="80"/>
      <c r="K361" s="80"/>
      <c r="L361" s="80"/>
      <c r="M361" s="80"/>
      <c r="N361" s="80"/>
      <c r="O361" s="80"/>
      <c r="P361" s="80"/>
      <c r="Q361" s="80"/>
      <c r="R361" s="80"/>
      <c r="S361" s="80"/>
      <c r="T361" s="80"/>
      <c r="U361" s="80"/>
      <c r="V361" s="80"/>
      <c r="W361" s="80"/>
      <c r="X361" s="80"/>
      <c r="Y361" s="80"/>
      <c r="Z361" s="96"/>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97"/>
    </row>
    <row r="362" spans="1:48" ht="15.75" thickBot="1">
      <c r="A362" s="869"/>
      <c r="B362" s="108">
        <f>'2. Samlet budgetoversigt'!E506-(SUM('1. Projektets omkostninger'!D384:Y384))</f>
        <v>0</v>
      </c>
      <c r="C362" s="66" t="s">
        <v>639</v>
      </c>
      <c r="D362" s="73" t="str">
        <f>IF(D360*D361=0,"",(D360*D361))</f>
        <v/>
      </c>
      <c r="E362" s="73" t="str">
        <f t="shared" ref="E362:AV362" si="32">IF(E360*E361=0,"",(E360*E361))</f>
        <v/>
      </c>
      <c r="F362" s="73" t="str">
        <f t="shared" si="32"/>
        <v/>
      </c>
      <c r="G362" s="73" t="str">
        <f t="shared" si="32"/>
        <v/>
      </c>
      <c r="H362" s="73" t="str">
        <f t="shared" si="32"/>
        <v/>
      </c>
      <c r="I362" s="73" t="str">
        <f t="shared" si="32"/>
        <v/>
      </c>
      <c r="J362" s="73" t="str">
        <f t="shared" si="32"/>
        <v/>
      </c>
      <c r="K362" s="73" t="str">
        <f t="shared" si="32"/>
        <v/>
      </c>
      <c r="L362" s="73" t="str">
        <f t="shared" si="32"/>
        <v/>
      </c>
      <c r="M362" s="73" t="str">
        <f t="shared" si="32"/>
        <v/>
      </c>
      <c r="N362" s="73" t="str">
        <f t="shared" si="32"/>
        <v/>
      </c>
      <c r="O362" s="73" t="str">
        <f t="shared" si="32"/>
        <v/>
      </c>
      <c r="P362" s="73" t="str">
        <f t="shared" si="32"/>
        <v/>
      </c>
      <c r="Q362" s="73" t="str">
        <f t="shared" si="32"/>
        <v/>
      </c>
      <c r="R362" s="73" t="str">
        <f t="shared" si="32"/>
        <v/>
      </c>
      <c r="S362" s="73" t="str">
        <f t="shared" si="32"/>
        <v/>
      </c>
      <c r="T362" s="73" t="str">
        <f t="shared" si="32"/>
        <v/>
      </c>
      <c r="U362" s="73" t="str">
        <f t="shared" si="32"/>
        <v/>
      </c>
      <c r="V362" s="73" t="str">
        <f t="shared" si="32"/>
        <v/>
      </c>
      <c r="W362" s="73" t="str">
        <f t="shared" si="32"/>
        <v/>
      </c>
      <c r="X362" s="73" t="str">
        <f t="shared" si="32"/>
        <v/>
      </c>
      <c r="Y362" s="73" t="str">
        <f t="shared" si="32"/>
        <v/>
      </c>
      <c r="Z362" s="101" t="str">
        <f t="shared" si="32"/>
        <v/>
      </c>
      <c r="AA362" s="102" t="str">
        <f t="shared" si="32"/>
        <v/>
      </c>
      <c r="AB362" s="102" t="str">
        <f t="shared" si="32"/>
        <v/>
      </c>
      <c r="AC362" s="102" t="str">
        <f t="shared" si="32"/>
        <v/>
      </c>
      <c r="AD362" s="102" t="str">
        <f t="shared" si="32"/>
        <v/>
      </c>
      <c r="AE362" s="102" t="str">
        <f t="shared" si="32"/>
        <v/>
      </c>
      <c r="AF362" s="102" t="str">
        <f t="shared" si="32"/>
        <v/>
      </c>
      <c r="AG362" s="102" t="str">
        <f t="shared" si="32"/>
        <v/>
      </c>
      <c r="AH362" s="102" t="str">
        <f t="shared" si="32"/>
        <v/>
      </c>
      <c r="AI362" s="102" t="str">
        <f t="shared" si="32"/>
        <v/>
      </c>
      <c r="AJ362" s="102" t="str">
        <f t="shared" si="32"/>
        <v/>
      </c>
      <c r="AK362" s="102" t="str">
        <f t="shared" si="32"/>
        <v/>
      </c>
      <c r="AL362" s="102" t="str">
        <f t="shared" si="32"/>
        <v/>
      </c>
      <c r="AM362" s="102" t="str">
        <f t="shared" si="32"/>
        <v/>
      </c>
      <c r="AN362" s="102" t="str">
        <f t="shared" si="32"/>
        <v/>
      </c>
      <c r="AO362" s="102" t="str">
        <f t="shared" si="32"/>
        <v/>
      </c>
      <c r="AP362" s="102" t="str">
        <f t="shared" si="32"/>
        <v/>
      </c>
      <c r="AQ362" s="102" t="str">
        <f t="shared" si="32"/>
        <v/>
      </c>
      <c r="AR362" s="102" t="str">
        <f t="shared" si="32"/>
        <v/>
      </c>
      <c r="AS362" s="102" t="str">
        <f t="shared" si="32"/>
        <v/>
      </c>
      <c r="AT362" s="102" t="str">
        <f t="shared" si="32"/>
        <v/>
      </c>
      <c r="AU362" s="102" t="str">
        <f t="shared" si="32"/>
        <v/>
      </c>
      <c r="AV362" s="103" t="str">
        <f t="shared" si="32"/>
        <v/>
      </c>
    </row>
    <row r="363" spans="1:48" ht="75" customHeight="1">
      <c r="A363" s="868" t="s">
        <v>553</v>
      </c>
      <c r="B363" s="886">
        <f>'2. Samlet budgetoversigt'!E507-(SUM('1. Projektets omkostninger'!D388:Y388))</f>
        <v>0</v>
      </c>
      <c r="C363" s="70" t="s">
        <v>633</v>
      </c>
      <c r="D363" s="81"/>
      <c r="E363" s="81"/>
      <c r="F363" s="81"/>
      <c r="G363" s="81"/>
      <c r="H363" s="81"/>
      <c r="I363" s="81"/>
      <c r="J363" s="81"/>
      <c r="K363" s="81"/>
      <c r="L363" s="81"/>
      <c r="M363" s="81"/>
      <c r="N363" s="81"/>
      <c r="O363" s="81"/>
      <c r="P363" s="81"/>
      <c r="Q363" s="81"/>
      <c r="R363" s="81"/>
      <c r="S363" s="81"/>
      <c r="T363" s="81"/>
      <c r="U363" s="81"/>
      <c r="V363" s="81"/>
      <c r="W363" s="81"/>
      <c r="X363" s="81"/>
      <c r="Y363" s="81"/>
      <c r="Z363" s="96"/>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97"/>
    </row>
    <row r="364" spans="1:48" ht="15">
      <c r="A364" s="868"/>
      <c r="B364" s="886"/>
      <c r="C364" s="65" t="s">
        <v>637</v>
      </c>
      <c r="D364" s="80"/>
      <c r="E364" s="80"/>
      <c r="F364" s="80"/>
      <c r="G364" s="80"/>
      <c r="H364" s="80"/>
      <c r="I364" s="80"/>
      <c r="J364" s="80"/>
      <c r="K364" s="80"/>
      <c r="L364" s="80"/>
      <c r="M364" s="80"/>
      <c r="N364" s="80"/>
      <c r="O364" s="80"/>
      <c r="P364" s="80"/>
      <c r="Q364" s="80"/>
      <c r="R364" s="80"/>
      <c r="S364" s="80"/>
      <c r="T364" s="80"/>
      <c r="U364" s="80"/>
      <c r="V364" s="80"/>
      <c r="W364" s="80"/>
      <c r="X364" s="80"/>
      <c r="Y364" s="80"/>
      <c r="Z364" s="96"/>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97"/>
    </row>
    <row r="365" spans="1:48" ht="15">
      <c r="A365" s="868"/>
      <c r="B365" s="886"/>
      <c r="C365" s="65" t="s">
        <v>551</v>
      </c>
      <c r="D365" s="80"/>
      <c r="E365" s="80"/>
      <c r="F365" s="80"/>
      <c r="G365" s="80"/>
      <c r="H365" s="80"/>
      <c r="I365" s="80"/>
      <c r="J365" s="80"/>
      <c r="K365" s="80"/>
      <c r="L365" s="80"/>
      <c r="M365" s="80"/>
      <c r="N365" s="80"/>
      <c r="O365" s="80"/>
      <c r="P365" s="80"/>
      <c r="Q365" s="80"/>
      <c r="R365" s="80"/>
      <c r="S365" s="80"/>
      <c r="T365" s="80"/>
      <c r="U365" s="80"/>
      <c r="V365" s="80"/>
      <c r="W365" s="80"/>
      <c r="X365" s="80"/>
      <c r="Y365" s="80"/>
      <c r="Z365" s="96"/>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97"/>
    </row>
    <row r="366" spans="1:48" ht="15.75" thickBot="1">
      <c r="A366" s="868"/>
      <c r="B366" s="886"/>
      <c r="C366" s="68" t="s">
        <v>639</v>
      </c>
      <c r="D366" s="75" t="str">
        <f>IF(D364*D365=0,"",(D364*D365))</f>
        <v/>
      </c>
      <c r="E366" s="75" t="str">
        <f t="shared" ref="E366:AV366" si="33">IF(E364*E365=0,"",(E364*E365))</f>
        <v/>
      </c>
      <c r="F366" s="75" t="str">
        <f t="shared" si="33"/>
        <v/>
      </c>
      <c r="G366" s="75" t="str">
        <f t="shared" si="33"/>
        <v/>
      </c>
      <c r="H366" s="75" t="str">
        <f t="shared" si="33"/>
        <v/>
      </c>
      <c r="I366" s="75" t="str">
        <f t="shared" si="33"/>
        <v/>
      </c>
      <c r="J366" s="75" t="str">
        <f t="shared" si="33"/>
        <v/>
      </c>
      <c r="K366" s="75" t="str">
        <f t="shared" si="33"/>
        <v/>
      </c>
      <c r="L366" s="75" t="str">
        <f t="shared" si="33"/>
        <v/>
      </c>
      <c r="M366" s="75" t="str">
        <f t="shared" si="33"/>
        <v/>
      </c>
      <c r="N366" s="75" t="str">
        <f t="shared" si="33"/>
        <v/>
      </c>
      <c r="O366" s="75" t="str">
        <f t="shared" si="33"/>
        <v/>
      </c>
      <c r="P366" s="75" t="str">
        <f t="shared" si="33"/>
        <v/>
      </c>
      <c r="Q366" s="75" t="str">
        <f t="shared" si="33"/>
        <v/>
      </c>
      <c r="R366" s="75" t="str">
        <f t="shared" si="33"/>
        <v/>
      </c>
      <c r="S366" s="75" t="str">
        <f t="shared" si="33"/>
        <v/>
      </c>
      <c r="T366" s="75" t="str">
        <f t="shared" si="33"/>
        <v/>
      </c>
      <c r="U366" s="75" t="str">
        <f t="shared" si="33"/>
        <v/>
      </c>
      <c r="V366" s="75" t="str">
        <f t="shared" si="33"/>
        <v/>
      </c>
      <c r="W366" s="75" t="str">
        <f t="shared" si="33"/>
        <v/>
      </c>
      <c r="X366" s="75" t="str">
        <f t="shared" si="33"/>
        <v/>
      </c>
      <c r="Y366" s="75" t="str">
        <f t="shared" si="33"/>
        <v/>
      </c>
      <c r="Z366" s="101" t="str">
        <f t="shared" si="33"/>
        <v/>
      </c>
      <c r="AA366" s="102" t="str">
        <f t="shared" si="33"/>
        <v/>
      </c>
      <c r="AB366" s="102" t="str">
        <f t="shared" si="33"/>
        <v/>
      </c>
      <c r="AC366" s="102" t="str">
        <f t="shared" si="33"/>
        <v/>
      </c>
      <c r="AD366" s="102" t="str">
        <f t="shared" si="33"/>
        <v/>
      </c>
      <c r="AE366" s="102" t="str">
        <f t="shared" si="33"/>
        <v/>
      </c>
      <c r="AF366" s="102" t="str">
        <f t="shared" si="33"/>
        <v/>
      </c>
      <c r="AG366" s="102" t="str">
        <f t="shared" si="33"/>
        <v/>
      </c>
      <c r="AH366" s="102" t="str">
        <f t="shared" si="33"/>
        <v/>
      </c>
      <c r="AI366" s="102" t="str">
        <f t="shared" si="33"/>
        <v/>
      </c>
      <c r="AJ366" s="102" t="str">
        <f t="shared" si="33"/>
        <v/>
      </c>
      <c r="AK366" s="102" t="str">
        <f t="shared" si="33"/>
        <v/>
      </c>
      <c r="AL366" s="102" t="str">
        <f t="shared" si="33"/>
        <v/>
      </c>
      <c r="AM366" s="102" t="str">
        <f t="shared" si="33"/>
        <v/>
      </c>
      <c r="AN366" s="102" t="str">
        <f t="shared" si="33"/>
        <v/>
      </c>
      <c r="AO366" s="102" t="str">
        <f t="shared" si="33"/>
        <v/>
      </c>
      <c r="AP366" s="102" t="str">
        <f t="shared" si="33"/>
        <v/>
      </c>
      <c r="AQ366" s="102" t="str">
        <f t="shared" si="33"/>
        <v/>
      </c>
      <c r="AR366" s="102" t="str">
        <f t="shared" si="33"/>
        <v/>
      </c>
      <c r="AS366" s="102" t="str">
        <f t="shared" si="33"/>
        <v/>
      </c>
      <c r="AT366" s="102" t="str">
        <f t="shared" si="33"/>
        <v/>
      </c>
      <c r="AU366" s="102" t="str">
        <f t="shared" si="33"/>
        <v/>
      </c>
      <c r="AV366" s="103" t="str">
        <f t="shared" si="33"/>
        <v/>
      </c>
    </row>
    <row r="367" spans="1:48" ht="75" customHeight="1" thickBot="1">
      <c r="A367" s="872" t="s">
        <v>554</v>
      </c>
      <c r="B367" s="885">
        <f>'2. Samlet budgetoversigt'!E508-(SUM('1. Projektets omkostninger'!D390:Y390))</f>
        <v>0</v>
      </c>
      <c r="C367" s="67" t="s">
        <v>633</v>
      </c>
      <c r="D367" s="79"/>
      <c r="E367" s="79"/>
      <c r="F367" s="79"/>
      <c r="G367" s="79"/>
      <c r="H367" s="79"/>
      <c r="I367" s="79"/>
      <c r="J367" s="79"/>
      <c r="K367" s="79"/>
      <c r="L367" s="79"/>
      <c r="M367" s="79"/>
      <c r="N367" s="79"/>
      <c r="O367" s="79"/>
      <c r="P367" s="79"/>
      <c r="Q367" s="79"/>
      <c r="R367" s="79"/>
      <c r="S367" s="79"/>
      <c r="T367" s="79"/>
      <c r="U367" s="79"/>
      <c r="V367" s="79"/>
      <c r="W367" s="79"/>
      <c r="X367" s="79"/>
      <c r="Y367" s="79"/>
      <c r="Z367" s="96"/>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97"/>
    </row>
    <row r="368" spans="1:48" ht="15.75" thickBot="1">
      <c r="A368" s="872"/>
      <c r="B368" s="885"/>
      <c r="C368" s="66" t="s">
        <v>639</v>
      </c>
      <c r="D368" s="82"/>
      <c r="E368" s="82"/>
      <c r="F368" s="82"/>
      <c r="G368" s="82"/>
      <c r="H368" s="82"/>
      <c r="I368" s="82"/>
      <c r="J368" s="82"/>
      <c r="K368" s="82"/>
      <c r="L368" s="82"/>
      <c r="M368" s="82"/>
      <c r="N368" s="82"/>
      <c r="O368" s="82"/>
      <c r="P368" s="82"/>
      <c r="Q368" s="82"/>
      <c r="R368" s="82"/>
      <c r="S368" s="82"/>
      <c r="T368" s="82"/>
      <c r="U368" s="82"/>
      <c r="V368" s="82"/>
      <c r="W368" s="82"/>
      <c r="X368" s="82"/>
      <c r="Y368" s="82"/>
      <c r="Z368" s="96"/>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97"/>
    </row>
    <row r="369" spans="1:48" ht="75" customHeight="1" thickBot="1">
      <c r="A369" s="872" t="s">
        <v>647</v>
      </c>
      <c r="B369" s="885">
        <f>'2. Samlet budgetoversigt'!E509-(SUM('1. Projektets omkostninger'!D392:Y392))</f>
        <v>0</v>
      </c>
      <c r="C369" s="67" t="s">
        <v>633</v>
      </c>
      <c r="D369" s="79"/>
      <c r="E369" s="79"/>
      <c r="F369" s="79"/>
      <c r="G369" s="79"/>
      <c r="H369" s="79"/>
      <c r="I369" s="79"/>
      <c r="J369" s="79"/>
      <c r="K369" s="79"/>
      <c r="L369" s="79"/>
      <c r="M369" s="79"/>
      <c r="N369" s="79"/>
      <c r="O369" s="79"/>
      <c r="P369" s="79"/>
      <c r="Q369" s="79"/>
      <c r="R369" s="79"/>
      <c r="S369" s="79"/>
      <c r="T369" s="79"/>
      <c r="U369" s="79"/>
      <c r="V369" s="79"/>
      <c r="W369" s="79"/>
      <c r="X369" s="79"/>
      <c r="Y369" s="79"/>
      <c r="Z369" s="96"/>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97"/>
    </row>
    <row r="370" spans="1:48" ht="15.75" thickBot="1">
      <c r="A370" s="872"/>
      <c r="B370" s="885"/>
      <c r="C370" s="68" t="s">
        <v>639</v>
      </c>
      <c r="D370" s="82"/>
      <c r="E370" s="82"/>
      <c r="F370" s="82"/>
      <c r="G370" s="82"/>
      <c r="H370" s="82"/>
      <c r="I370" s="82"/>
      <c r="J370" s="82"/>
      <c r="K370" s="82"/>
      <c r="L370" s="82"/>
      <c r="M370" s="82"/>
      <c r="N370" s="82"/>
      <c r="O370" s="82"/>
      <c r="P370" s="82"/>
      <c r="Q370" s="82"/>
      <c r="R370" s="82"/>
      <c r="S370" s="82"/>
      <c r="T370" s="82"/>
      <c r="U370" s="82"/>
      <c r="V370" s="82"/>
      <c r="W370" s="82"/>
      <c r="X370" s="82"/>
      <c r="Y370" s="82"/>
      <c r="Z370" s="96"/>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97"/>
    </row>
    <row r="371" spans="1:48" ht="15.75" thickBot="1">
      <c r="A371" s="770" t="s">
        <v>648</v>
      </c>
      <c r="B371" s="771">
        <f>'2. Samlet budgetoversigt'!E510-(SUM('1. Projektets omkostninger'!D393:Y393))</f>
        <v>0</v>
      </c>
      <c r="C371" s="69" t="s">
        <v>648</v>
      </c>
      <c r="D371" s="83"/>
      <c r="E371" s="83"/>
      <c r="F371" s="83"/>
      <c r="G371" s="83"/>
      <c r="H371" s="83"/>
      <c r="I371" s="83"/>
      <c r="J371" s="83"/>
      <c r="K371" s="83"/>
      <c r="L371" s="83"/>
      <c r="M371" s="83"/>
      <c r="N371" s="83"/>
      <c r="O371" s="83"/>
      <c r="P371" s="83"/>
      <c r="Q371" s="83"/>
      <c r="R371" s="83"/>
      <c r="S371" s="83"/>
      <c r="T371" s="83"/>
      <c r="U371" s="83"/>
      <c r="V371" s="83"/>
      <c r="W371" s="83"/>
      <c r="X371" s="83"/>
      <c r="Y371" s="83"/>
      <c r="Z371" s="96"/>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97"/>
    </row>
    <row r="372" spans="1:48" ht="75" customHeight="1" thickBot="1">
      <c r="A372" s="872" t="s">
        <v>57</v>
      </c>
      <c r="B372" s="885">
        <f>'2. Samlet budgetoversigt'!E512-(SUM('1. Projektets omkostninger'!D395:Y395))</f>
        <v>0</v>
      </c>
      <c r="C372" s="70" t="s">
        <v>633</v>
      </c>
      <c r="D372" s="79"/>
      <c r="E372" s="79"/>
      <c r="F372" s="79"/>
      <c r="G372" s="79"/>
      <c r="H372" s="79"/>
      <c r="I372" s="79"/>
      <c r="J372" s="79"/>
      <c r="K372" s="79"/>
      <c r="L372" s="79"/>
      <c r="M372" s="79"/>
      <c r="N372" s="79"/>
      <c r="O372" s="79"/>
      <c r="P372" s="79"/>
      <c r="Q372" s="79"/>
      <c r="R372" s="79"/>
      <c r="S372" s="79"/>
      <c r="T372" s="79"/>
      <c r="U372" s="79"/>
      <c r="V372" s="79"/>
      <c r="W372" s="79"/>
      <c r="X372" s="79"/>
      <c r="Y372" s="79"/>
      <c r="Z372" s="96"/>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97"/>
    </row>
    <row r="373" spans="1:48" ht="15.75" thickBot="1">
      <c r="A373" s="872"/>
      <c r="B373" s="885"/>
      <c r="C373" s="66" t="s">
        <v>639</v>
      </c>
      <c r="D373" s="84"/>
      <c r="E373" s="82"/>
      <c r="F373" s="82"/>
      <c r="G373" s="82"/>
      <c r="H373" s="82"/>
      <c r="I373" s="82"/>
      <c r="J373" s="82"/>
      <c r="K373" s="82"/>
      <c r="L373" s="82"/>
      <c r="M373" s="82"/>
      <c r="N373" s="82"/>
      <c r="O373" s="82"/>
      <c r="P373" s="82"/>
      <c r="Q373" s="82"/>
      <c r="R373" s="82"/>
      <c r="S373" s="82"/>
      <c r="T373" s="82"/>
      <c r="U373" s="82"/>
      <c r="V373" s="82"/>
      <c r="W373" s="82"/>
      <c r="X373" s="82"/>
      <c r="Y373" s="82"/>
      <c r="Z373" s="98"/>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100"/>
    </row>
    <row r="378" spans="1:48" ht="15">
      <c r="A378" s="8" t="s">
        <v>560</v>
      </c>
      <c r="B378" s="72" t="str">
        <f>IF('2. Samlet budgetoversigt'!B531="","",'2. Samlet budgetoversigt'!B531)</f>
        <v/>
      </c>
      <c r="C378" s="8" t="s">
        <v>166</v>
      </c>
    </row>
    <row r="380" spans="1:48" ht="15.75" thickBot="1">
      <c r="B380" s="8" t="s">
        <v>609</v>
      </c>
      <c r="C380" s="74" t="s">
        <v>130</v>
      </c>
      <c r="D380" s="77" t="s">
        <v>610</v>
      </c>
      <c r="E380" s="77" t="s">
        <v>611</v>
      </c>
      <c r="F380" s="77" t="s">
        <v>612</v>
      </c>
      <c r="G380" s="77" t="s">
        <v>613</v>
      </c>
      <c r="H380" s="77" t="s">
        <v>614</v>
      </c>
      <c r="I380" s="77" t="s">
        <v>615</v>
      </c>
      <c r="J380" s="77" t="s">
        <v>616</v>
      </c>
      <c r="K380" s="77" t="s">
        <v>617</v>
      </c>
      <c r="L380" s="77" t="s">
        <v>618</v>
      </c>
      <c r="M380" s="77" t="s">
        <v>619</v>
      </c>
      <c r="N380" s="77" t="s">
        <v>620</v>
      </c>
      <c r="O380" s="77" t="s">
        <v>621</v>
      </c>
      <c r="P380" s="77" t="s">
        <v>622</v>
      </c>
      <c r="Q380" s="77" t="s">
        <v>623</v>
      </c>
      <c r="R380" s="77" t="s">
        <v>624</v>
      </c>
      <c r="S380" s="77" t="s">
        <v>625</v>
      </c>
      <c r="T380" s="77" t="s">
        <v>626</v>
      </c>
      <c r="U380" s="77" t="s">
        <v>627</v>
      </c>
      <c r="V380" s="77" t="s">
        <v>628</v>
      </c>
      <c r="W380" s="77" t="s">
        <v>629</v>
      </c>
      <c r="X380" s="77" t="s">
        <v>630</v>
      </c>
      <c r="Y380" s="77" t="s">
        <v>631</v>
      </c>
      <c r="Z380" s="92" t="s">
        <v>44</v>
      </c>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row>
    <row r="381" spans="1:48" ht="75" customHeight="1">
      <c r="A381" s="867" t="s">
        <v>552</v>
      </c>
      <c r="B381" s="887" t="s">
        <v>632</v>
      </c>
      <c r="C381" s="76" t="s">
        <v>633</v>
      </c>
      <c r="D381" s="79"/>
      <c r="E381" s="79"/>
      <c r="F381" s="79"/>
      <c r="G381" s="79"/>
      <c r="H381" s="79"/>
      <c r="I381" s="79"/>
      <c r="J381" s="79"/>
      <c r="K381" s="79"/>
      <c r="L381" s="79"/>
      <c r="M381" s="79"/>
      <c r="N381" s="79"/>
      <c r="O381" s="79"/>
      <c r="P381" s="79"/>
      <c r="Q381" s="79"/>
      <c r="R381" s="79"/>
      <c r="S381" s="79"/>
      <c r="T381" s="79"/>
      <c r="U381" s="79"/>
      <c r="V381" s="79"/>
      <c r="W381" s="79"/>
      <c r="X381" s="79"/>
      <c r="Y381" s="79"/>
      <c r="Z381" s="93"/>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5"/>
    </row>
    <row r="382" spans="1:48" ht="15">
      <c r="A382" s="868"/>
      <c r="B382" s="888"/>
      <c r="C382" s="65" t="s">
        <v>637</v>
      </c>
      <c r="D382" s="80"/>
      <c r="E382" s="80"/>
      <c r="F382" s="80"/>
      <c r="G382" s="80"/>
      <c r="H382" s="80"/>
      <c r="I382" s="80"/>
      <c r="J382" s="80"/>
      <c r="K382" s="80"/>
      <c r="L382" s="80"/>
      <c r="M382" s="80"/>
      <c r="N382" s="80"/>
      <c r="O382" s="80"/>
      <c r="P382" s="80"/>
      <c r="Q382" s="80"/>
      <c r="R382" s="80"/>
      <c r="S382" s="80"/>
      <c r="T382" s="80"/>
      <c r="U382" s="80"/>
      <c r="V382" s="80"/>
      <c r="W382" s="80"/>
      <c r="X382" s="80"/>
      <c r="Y382" s="80"/>
      <c r="Z382" s="96"/>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97"/>
    </row>
    <row r="383" spans="1:48" ht="15.75" thickBot="1">
      <c r="A383" s="868"/>
      <c r="B383" s="889"/>
      <c r="C383" s="65" t="s">
        <v>551</v>
      </c>
      <c r="D383" s="80"/>
      <c r="E383" s="80"/>
      <c r="F383" s="80"/>
      <c r="G383" s="80"/>
      <c r="H383" s="80"/>
      <c r="I383" s="80"/>
      <c r="J383" s="80"/>
      <c r="K383" s="80"/>
      <c r="L383" s="80"/>
      <c r="M383" s="80"/>
      <c r="N383" s="80"/>
      <c r="O383" s="80"/>
      <c r="P383" s="80"/>
      <c r="Q383" s="80"/>
      <c r="R383" s="80"/>
      <c r="S383" s="80"/>
      <c r="T383" s="80"/>
      <c r="U383" s="80"/>
      <c r="V383" s="80"/>
      <c r="W383" s="80"/>
      <c r="X383" s="80"/>
      <c r="Y383" s="80"/>
      <c r="Z383" s="96"/>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97"/>
    </row>
    <row r="384" spans="1:48" ht="15.75" thickBot="1">
      <c r="A384" s="869"/>
      <c r="B384" s="108">
        <f>'2. Samlet budgetoversigt'!E536-(SUM('1. Projektets omkostninger'!D406:Y406))</f>
        <v>0</v>
      </c>
      <c r="C384" s="66" t="s">
        <v>639</v>
      </c>
      <c r="D384" s="73" t="str">
        <f>IF(D382*D383=0,"",(D382*D383))</f>
        <v/>
      </c>
      <c r="E384" s="73" t="str">
        <f t="shared" ref="E384:AV384" si="34">IF(E382*E383=0,"",(E382*E383))</f>
        <v/>
      </c>
      <c r="F384" s="73" t="str">
        <f t="shared" si="34"/>
        <v/>
      </c>
      <c r="G384" s="73" t="str">
        <f t="shared" si="34"/>
        <v/>
      </c>
      <c r="H384" s="73" t="str">
        <f t="shared" si="34"/>
        <v/>
      </c>
      <c r="I384" s="73" t="str">
        <f t="shared" si="34"/>
        <v/>
      </c>
      <c r="J384" s="73" t="str">
        <f t="shared" si="34"/>
        <v/>
      </c>
      <c r="K384" s="73" t="str">
        <f t="shared" si="34"/>
        <v/>
      </c>
      <c r="L384" s="73" t="str">
        <f t="shared" si="34"/>
        <v/>
      </c>
      <c r="M384" s="73" t="str">
        <f t="shared" si="34"/>
        <v/>
      </c>
      <c r="N384" s="73" t="str">
        <f t="shared" si="34"/>
        <v/>
      </c>
      <c r="O384" s="73" t="str">
        <f t="shared" si="34"/>
        <v/>
      </c>
      <c r="P384" s="73" t="str">
        <f t="shared" si="34"/>
        <v/>
      </c>
      <c r="Q384" s="73" t="str">
        <f t="shared" si="34"/>
        <v/>
      </c>
      <c r="R384" s="73" t="str">
        <f t="shared" si="34"/>
        <v/>
      </c>
      <c r="S384" s="73" t="str">
        <f t="shared" si="34"/>
        <v/>
      </c>
      <c r="T384" s="73" t="str">
        <f t="shared" si="34"/>
        <v/>
      </c>
      <c r="U384" s="73" t="str">
        <f t="shared" si="34"/>
        <v/>
      </c>
      <c r="V384" s="73" t="str">
        <f t="shared" si="34"/>
        <v/>
      </c>
      <c r="W384" s="73" t="str">
        <f t="shared" si="34"/>
        <v/>
      </c>
      <c r="X384" s="73" t="str">
        <f t="shared" si="34"/>
        <v/>
      </c>
      <c r="Y384" s="73" t="str">
        <f t="shared" si="34"/>
        <v/>
      </c>
      <c r="Z384" s="101" t="str">
        <f t="shared" si="34"/>
        <v/>
      </c>
      <c r="AA384" s="102" t="str">
        <f t="shared" si="34"/>
        <v/>
      </c>
      <c r="AB384" s="102" t="str">
        <f t="shared" si="34"/>
        <v/>
      </c>
      <c r="AC384" s="102" t="str">
        <f t="shared" si="34"/>
        <v/>
      </c>
      <c r="AD384" s="102" t="str">
        <f t="shared" si="34"/>
        <v/>
      </c>
      <c r="AE384" s="102" t="str">
        <f t="shared" si="34"/>
        <v/>
      </c>
      <c r="AF384" s="102" t="str">
        <f t="shared" si="34"/>
        <v/>
      </c>
      <c r="AG384" s="102" t="str">
        <f t="shared" si="34"/>
        <v/>
      </c>
      <c r="AH384" s="102" t="str">
        <f t="shared" si="34"/>
        <v/>
      </c>
      <c r="AI384" s="102" t="str">
        <f t="shared" si="34"/>
        <v/>
      </c>
      <c r="AJ384" s="102" t="str">
        <f t="shared" si="34"/>
        <v/>
      </c>
      <c r="AK384" s="102" t="str">
        <f t="shared" si="34"/>
        <v/>
      </c>
      <c r="AL384" s="102" t="str">
        <f t="shared" si="34"/>
        <v/>
      </c>
      <c r="AM384" s="102" t="str">
        <f t="shared" si="34"/>
        <v/>
      </c>
      <c r="AN384" s="102" t="str">
        <f t="shared" si="34"/>
        <v/>
      </c>
      <c r="AO384" s="102" t="str">
        <f t="shared" si="34"/>
        <v/>
      </c>
      <c r="AP384" s="102" t="str">
        <f t="shared" si="34"/>
        <v/>
      </c>
      <c r="AQ384" s="102" t="str">
        <f t="shared" si="34"/>
        <v/>
      </c>
      <c r="AR384" s="102" t="str">
        <f t="shared" si="34"/>
        <v/>
      </c>
      <c r="AS384" s="102" t="str">
        <f t="shared" si="34"/>
        <v/>
      </c>
      <c r="AT384" s="102" t="str">
        <f t="shared" si="34"/>
        <v/>
      </c>
      <c r="AU384" s="102" t="str">
        <f t="shared" si="34"/>
        <v/>
      </c>
      <c r="AV384" s="103" t="str">
        <f t="shared" si="34"/>
        <v/>
      </c>
    </row>
    <row r="385" spans="1:48" ht="75" customHeight="1">
      <c r="A385" s="868" t="s">
        <v>553</v>
      </c>
      <c r="B385" s="886">
        <f>'2. Samlet budgetoversigt'!E537-(SUM('1. Projektets omkostninger'!D410:Y410))</f>
        <v>0</v>
      </c>
      <c r="C385" s="70" t="s">
        <v>633</v>
      </c>
      <c r="D385" s="81"/>
      <c r="E385" s="81"/>
      <c r="F385" s="81"/>
      <c r="G385" s="81"/>
      <c r="H385" s="81"/>
      <c r="I385" s="81"/>
      <c r="J385" s="81"/>
      <c r="K385" s="81"/>
      <c r="L385" s="81"/>
      <c r="M385" s="81"/>
      <c r="N385" s="81"/>
      <c r="O385" s="81"/>
      <c r="P385" s="81"/>
      <c r="Q385" s="81"/>
      <c r="R385" s="81"/>
      <c r="S385" s="81"/>
      <c r="T385" s="81"/>
      <c r="U385" s="81"/>
      <c r="V385" s="81"/>
      <c r="W385" s="81"/>
      <c r="X385" s="81"/>
      <c r="Y385" s="81"/>
      <c r="Z385" s="96"/>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97"/>
    </row>
    <row r="386" spans="1:48" ht="15">
      <c r="A386" s="868"/>
      <c r="B386" s="886"/>
      <c r="C386" s="65" t="s">
        <v>637</v>
      </c>
      <c r="D386" s="80"/>
      <c r="E386" s="80"/>
      <c r="F386" s="80"/>
      <c r="G386" s="80"/>
      <c r="H386" s="80"/>
      <c r="I386" s="80"/>
      <c r="J386" s="80"/>
      <c r="K386" s="80"/>
      <c r="L386" s="80"/>
      <c r="M386" s="80"/>
      <c r="N386" s="80"/>
      <c r="O386" s="80"/>
      <c r="P386" s="80"/>
      <c r="Q386" s="80"/>
      <c r="R386" s="80"/>
      <c r="S386" s="80"/>
      <c r="T386" s="80"/>
      <c r="U386" s="80"/>
      <c r="V386" s="80"/>
      <c r="W386" s="80"/>
      <c r="X386" s="80"/>
      <c r="Y386" s="80"/>
      <c r="Z386" s="96"/>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97"/>
    </row>
    <row r="387" spans="1:48" ht="15">
      <c r="A387" s="868"/>
      <c r="B387" s="886"/>
      <c r="C387" s="65" t="s">
        <v>551</v>
      </c>
      <c r="D387" s="80"/>
      <c r="E387" s="80"/>
      <c r="F387" s="80"/>
      <c r="G387" s="80"/>
      <c r="H387" s="80"/>
      <c r="I387" s="80"/>
      <c r="J387" s="80"/>
      <c r="K387" s="80"/>
      <c r="L387" s="80"/>
      <c r="M387" s="80"/>
      <c r="N387" s="80"/>
      <c r="O387" s="80"/>
      <c r="P387" s="80"/>
      <c r="Q387" s="80"/>
      <c r="R387" s="80"/>
      <c r="S387" s="80"/>
      <c r="T387" s="80"/>
      <c r="U387" s="80"/>
      <c r="V387" s="80"/>
      <c r="W387" s="80"/>
      <c r="X387" s="80"/>
      <c r="Y387" s="80"/>
      <c r="Z387" s="96"/>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97"/>
    </row>
    <row r="388" spans="1:48" ht="15.75" thickBot="1">
      <c r="A388" s="868"/>
      <c r="B388" s="886"/>
      <c r="C388" s="68" t="s">
        <v>639</v>
      </c>
      <c r="D388" s="75" t="str">
        <f>IF(D386*D387=0,"",(D386*D387))</f>
        <v/>
      </c>
      <c r="E388" s="75" t="str">
        <f t="shared" ref="E388:AV388" si="35">IF(E386*E387=0,"",(E386*E387))</f>
        <v/>
      </c>
      <c r="F388" s="75" t="str">
        <f t="shared" si="35"/>
        <v/>
      </c>
      <c r="G388" s="75" t="str">
        <f t="shared" si="35"/>
        <v/>
      </c>
      <c r="H388" s="75" t="str">
        <f t="shared" si="35"/>
        <v/>
      </c>
      <c r="I388" s="75" t="str">
        <f t="shared" si="35"/>
        <v/>
      </c>
      <c r="J388" s="75" t="str">
        <f t="shared" si="35"/>
        <v/>
      </c>
      <c r="K388" s="75" t="str">
        <f t="shared" si="35"/>
        <v/>
      </c>
      <c r="L388" s="75" t="str">
        <f t="shared" si="35"/>
        <v/>
      </c>
      <c r="M388" s="75" t="str">
        <f t="shared" si="35"/>
        <v/>
      </c>
      <c r="N388" s="75" t="str">
        <f t="shared" si="35"/>
        <v/>
      </c>
      <c r="O388" s="75" t="str">
        <f t="shared" si="35"/>
        <v/>
      </c>
      <c r="P388" s="75" t="str">
        <f t="shared" si="35"/>
        <v/>
      </c>
      <c r="Q388" s="75" t="str">
        <f t="shared" si="35"/>
        <v/>
      </c>
      <c r="R388" s="75" t="str">
        <f t="shared" si="35"/>
        <v/>
      </c>
      <c r="S388" s="75" t="str">
        <f t="shared" si="35"/>
        <v/>
      </c>
      <c r="T388" s="75" t="str">
        <f t="shared" si="35"/>
        <v/>
      </c>
      <c r="U388" s="75" t="str">
        <f t="shared" si="35"/>
        <v/>
      </c>
      <c r="V388" s="75" t="str">
        <f t="shared" si="35"/>
        <v/>
      </c>
      <c r="W388" s="75" t="str">
        <f t="shared" si="35"/>
        <v/>
      </c>
      <c r="X388" s="75" t="str">
        <f t="shared" si="35"/>
        <v/>
      </c>
      <c r="Y388" s="75" t="str">
        <f t="shared" si="35"/>
        <v/>
      </c>
      <c r="Z388" s="101" t="str">
        <f t="shared" si="35"/>
        <v/>
      </c>
      <c r="AA388" s="102" t="str">
        <f t="shared" si="35"/>
        <v/>
      </c>
      <c r="AB388" s="102" t="str">
        <f t="shared" si="35"/>
        <v/>
      </c>
      <c r="AC388" s="102" t="str">
        <f t="shared" si="35"/>
        <v/>
      </c>
      <c r="AD388" s="102" t="str">
        <f t="shared" si="35"/>
        <v/>
      </c>
      <c r="AE388" s="102" t="str">
        <f t="shared" si="35"/>
        <v/>
      </c>
      <c r="AF388" s="102" t="str">
        <f t="shared" si="35"/>
        <v/>
      </c>
      <c r="AG388" s="102" t="str">
        <f t="shared" si="35"/>
        <v/>
      </c>
      <c r="AH388" s="102" t="str">
        <f t="shared" si="35"/>
        <v/>
      </c>
      <c r="AI388" s="102" t="str">
        <f t="shared" si="35"/>
        <v/>
      </c>
      <c r="AJ388" s="102" t="str">
        <f t="shared" si="35"/>
        <v/>
      </c>
      <c r="AK388" s="102" t="str">
        <f t="shared" si="35"/>
        <v/>
      </c>
      <c r="AL388" s="102" t="str">
        <f t="shared" si="35"/>
        <v/>
      </c>
      <c r="AM388" s="102" t="str">
        <f t="shared" si="35"/>
        <v/>
      </c>
      <c r="AN388" s="102" t="str">
        <f t="shared" si="35"/>
        <v/>
      </c>
      <c r="AO388" s="102" t="str">
        <f t="shared" si="35"/>
        <v/>
      </c>
      <c r="AP388" s="102" t="str">
        <f t="shared" si="35"/>
        <v/>
      </c>
      <c r="AQ388" s="102" t="str">
        <f t="shared" si="35"/>
        <v/>
      </c>
      <c r="AR388" s="102" t="str">
        <f t="shared" si="35"/>
        <v/>
      </c>
      <c r="AS388" s="102" t="str">
        <f t="shared" si="35"/>
        <v/>
      </c>
      <c r="AT388" s="102" t="str">
        <f t="shared" si="35"/>
        <v/>
      </c>
      <c r="AU388" s="102" t="str">
        <f t="shared" si="35"/>
        <v/>
      </c>
      <c r="AV388" s="103" t="str">
        <f t="shared" si="35"/>
        <v/>
      </c>
    </row>
    <row r="389" spans="1:48" ht="75" customHeight="1" thickBot="1">
      <c r="A389" s="872" t="s">
        <v>554</v>
      </c>
      <c r="B389" s="885">
        <f>'2. Samlet budgetoversigt'!E538-(SUM('1. Projektets omkostninger'!D412:Y412))</f>
        <v>0</v>
      </c>
      <c r="C389" s="67" t="s">
        <v>633</v>
      </c>
      <c r="D389" s="79"/>
      <c r="E389" s="79"/>
      <c r="F389" s="79"/>
      <c r="G389" s="79"/>
      <c r="H389" s="79"/>
      <c r="I389" s="79"/>
      <c r="J389" s="79"/>
      <c r="K389" s="79"/>
      <c r="L389" s="79"/>
      <c r="M389" s="79"/>
      <c r="N389" s="79"/>
      <c r="O389" s="79"/>
      <c r="P389" s="79"/>
      <c r="Q389" s="79"/>
      <c r="R389" s="79"/>
      <c r="S389" s="79"/>
      <c r="T389" s="79"/>
      <c r="U389" s="79"/>
      <c r="V389" s="79"/>
      <c r="W389" s="79"/>
      <c r="X389" s="79"/>
      <c r="Y389" s="79"/>
      <c r="Z389" s="96"/>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97"/>
    </row>
    <row r="390" spans="1:48" ht="15.75" thickBot="1">
      <c r="A390" s="872"/>
      <c r="B390" s="885"/>
      <c r="C390" s="66" t="s">
        <v>639</v>
      </c>
      <c r="D390" s="82"/>
      <c r="E390" s="82"/>
      <c r="F390" s="82"/>
      <c r="G390" s="82"/>
      <c r="H390" s="82"/>
      <c r="I390" s="82"/>
      <c r="J390" s="82"/>
      <c r="K390" s="82"/>
      <c r="L390" s="82"/>
      <c r="M390" s="82"/>
      <c r="N390" s="82"/>
      <c r="O390" s="82"/>
      <c r="P390" s="82"/>
      <c r="Q390" s="82"/>
      <c r="R390" s="82"/>
      <c r="S390" s="82"/>
      <c r="T390" s="82"/>
      <c r="U390" s="82"/>
      <c r="V390" s="82"/>
      <c r="W390" s="82"/>
      <c r="X390" s="82"/>
      <c r="Y390" s="82"/>
      <c r="Z390" s="96"/>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97"/>
    </row>
    <row r="391" spans="1:48" ht="75" customHeight="1" thickBot="1">
      <c r="A391" s="872" t="s">
        <v>647</v>
      </c>
      <c r="B391" s="885">
        <f>'2. Samlet budgetoversigt'!E539-(SUM('1. Projektets omkostninger'!D414:Y414))</f>
        <v>0</v>
      </c>
      <c r="C391" s="67" t="s">
        <v>633</v>
      </c>
      <c r="D391" s="79"/>
      <c r="E391" s="79"/>
      <c r="F391" s="79"/>
      <c r="G391" s="79"/>
      <c r="H391" s="79"/>
      <c r="I391" s="79"/>
      <c r="J391" s="79"/>
      <c r="K391" s="79"/>
      <c r="L391" s="79"/>
      <c r="M391" s="79"/>
      <c r="N391" s="79"/>
      <c r="O391" s="79"/>
      <c r="P391" s="79"/>
      <c r="Q391" s="79"/>
      <c r="R391" s="79"/>
      <c r="S391" s="79"/>
      <c r="T391" s="79"/>
      <c r="U391" s="79"/>
      <c r="V391" s="79"/>
      <c r="W391" s="79"/>
      <c r="X391" s="79"/>
      <c r="Y391" s="79"/>
      <c r="Z391" s="96"/>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97"/>
    </row>
    <row r="392" spans="1:48" ht="15.75" thickBot="1">
      <c r="A392" s="872"/>
      <c r="B392" s="885"/>
      <c r="C392" s="68" t="s">
        <v>639</v>
      </c>
      <c r="D392" s="82"/>
      <c r="E392" s="82"/>
      <c r="F392" s="82"/>
      <c r="G392" s="82"/>
      <c r="H392" s="82"/>
      <c r="I392" s="82"/>
      <c r="J392" s="82"/>
      <c r="K392" s="82"/>
      <c r="L392" s="82"/>
      <c r="M392" s="82"/>
      <c r="N392" s="82"/>
      <c r="O392" s="82"/>
      <c r="P392" s="82"/>
      <c r="Q392" s="82"/>
      <c r="R392" s="82"/>
      <c r="S392" s="82"/>
      <c r="T392" s="82"/>
      <c r="U392" s="82"/>
      <c r="V392" s="82"/>
      <c r="W392" s="82"/>
      <c r="X392" s="82"/>
      <c r="Y392" s="82"/>
      <c r="Z392" s="96"/>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97"/>
    </row>
    <row r="393" spans="1:48" ht="15.75" thickBot="1">
      <c r="A393" s="770" t="s">
        <v>648</v>
      </c>
      <c r="B393" s="771">
        <f>'2. Samlet budgetoversigt'!E540-(SUM('1. Projektets omkostninger'!D415:Y415))</f>
        <v>0</v>
      </c>
      <c r="C393" s="69" t="s">
        <v>648</v>
      </c>
      <c r="D393" s="83"/>
      <c r="E393" s="83"/>
      <c r="F393" s="83"/>
      <c r="G393" s="83"/>
      <c r="H393" s="83"/>
      <c r="I393" s="83"/>
      <c r="J393" s="83"/>
      <c r="K393" s="83"/>
      <c r="L393" s="83"/>
      <c r="M393" s="83"/>
      <c r="N393" s="83"/>
      <c r="O393" s="83"/>
      <c r="P393" s="83"/>
      <c r="Q393" s="83"/>
      <c r="R393" s="83"/>
      <c r="S393" s="83"/>
      <c r="T393" s="83"/>
      <c r="U393" s="83"/>
      <c r="V393" s="83"/>
      <c r="W393" s="83"/>
      <c r="X393" s="83"/>
      <c r="Y393" s="83"/>
      <c r="Z393" s="96"/>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97"/>
    </row>
    <row r="394" spans="1:48" ht="75" customHeight="1" thickBot="1">
      <c r="A394" s="872" t="s">
        <v>57</v>
      </c>
      <c r="B394" s="885">
        <f>'2. Samlet budgetoversigt'!E542-(SUM('1. Projektets omkostninger'!D417:Y417))</f>
        <v>0</v>
      </c>
      <c r="C394" s="70" t="s">
        <v>633</v>
      </c>
      <c r="D394" s="79"/>
      <c r="E394" s="79"/>
      <c r="F394" s="79"/>
      <c r="G394" s="79"/>
      <c r="H394" s="79"/>
      <c r="I394" s="79"/>
      <c r="J394" s="79"/>
      <c r="K394" s="79"/>
      <c r="L394" s="79"/>
      <c r="M394" s="79"/>
      <c r="N394" s="79"/>
      <c r="O394" s="79"/>
      <c r="P394" s="79"/>
      <c r="Q394" s="79"/>
      <c r="R394" s="79"/>
      <c r="S394" s="79"/>
      <c r="T394" s="79"/>
      <c r="U394" s="79"/>
      <c r="V394" s="79"/>
      <c r="W394" s="79"/>
      <c r="X394" s="79"/>
      <c r="Y394" s="79"/>
      <c r="Z394" s="96"/>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97"/>
    </row>
    <row r="395" spans="1:48" ht="15.75" thickBot="1">
      <c r="A395" s="872"/>
      <c r="B395" s="885"/>
      <c r="C395" s="66" t="s">
        <v>639</v>
      </c>
      <c r="D395" s="84"/>
      <c r="E395" s="82"/>
      <c r="F395" s="82"/>
      <c r="G395" s="82"/>
      <c r="H395" s="82"/>
      <c r="I395" s="82"/>
      <c r="J395" s="82"/>
      <c r="K395" s="82"/>
      <c r="L395" s="82"/>
      <c r="M395" s="82"/>
      <c r="N395" s="82"/>
      <c r="O395" s="82"/>
      <c r="P395" s="82"/>
      <c r="Q395" s="82"/>
      <c r="R395" s="82"/>
      <c r="S395" s="82"/>
      <c r="T395" s="82"/>
      <c r="U395" s="82"/>
      <c r="V395" s="82"/>
      <c r="W395" s="82"/>
      <c r="X395" s="82"/>
      <c r="Y395" s="82"/>
      <c r="Z395" s="98"/>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100"/>
    </row>
    <row r="400" spans="1:48" ht="15">
      <c r="A400" s="8" t="s">
        <v>560</v>
      </c>
      <c r="B400" s="72" t="str">
        <f>IF('2. Samlet budgetoversigt'!B561="","",'2. Samlet budgetoversigt'!B561)</f>
        <v/>
      </c>
      <c r="C400" s="8" t="s">
        <v>169</v>
      </c>
    </row>
    <row r="402" spans="1:48" ht="15.75" thickBot="1">
      <c r="B402" s="8" t="s">
        <v>609</v>
      </c>
      <c r="C402" s="74" t="s">
        <v>130</v>
      </c>
      <c r="D402" s="77" t="s">
        <v>610</v>
      </c>
      <c r="E402" s="77" t="s">
        <v>611</v>
      </c>
      <c r="F402" s="77" t="s">
        <v>612</v>
      </c>
      <c r="G402" s="77" t="s">
        <v>613</v>
      </c>
      <c r="H402" s="77" t="s">
        <v>614</v>
      </c>
      <c r="I402" s="77" t="s">
        <v>615</v>
      </c>
      <c r="J402" s="77" t="s">
        <v>616</v>
      </c>
      <c r="K402" s="77" t="s">
        <v>617</v>
      </c>
      <c r="L402" s="77" t="s">
        <v>618</v>
      </c>
      <c r="M402" s="77" t="s">
        <v>619</v>
      </c>
      <c r="N402" s="77" t="s">
        <v>620</v>
      </c>
      <c r="O402" s="77" t="s">
        <v>621</v>
      </c>
      <c r="P402" s="77" t="s">
        <v>622</v>
      </c>
      <c r="Q402" s="77" t="s">
        <v>623</v>
      </c>
      <c r="R402" s="77" t="s">
        <v>624</v>
      </c>
      <c r="S402" s="77" t="s">
        <v>625</v>
      </c>
      <c r="T402" s="77" t="s">
        <v>626</v>
      </c>
      <c r="U402" s="77" t="s">
        <v>627</v>
      </c>
      <c r="V402" s="77" t="s">
        <v>628</v>
      </c>
      <c r="W402" s="77" t="s">
        <v>629</v>
      </c>
      <c r="X402" s="77" t="s">
        <v>630</v>
      </c>
      <c r="Y402" s="77" t="s">
        <v>631</v>
      </c>
      <c r="Z402" s="92" t="s">
        <v>44</v>
      </c>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row>
    <row r="403" spans="1:48" ht="75" customHeight="1">
      <c r="A403" s="867" t="s">
        <v>552</v>
      </c>
      <c r="B403" s="887" t="s">
        <v>632</v>
      </c>
      <c r="C403" s="76" t="s">
        <v>633</v>
      </c>
      <c r="D403" s="79"/>
      <c r="E403" s="79"/>
      <c r="F403" s="79"/>
      <c r="G403" s="79"/>
      <c r="H403" s="79"/>
      <c r="I403" s="79"/>
      <c r="J403" s="79"/>
      <c r="K403" s="79"/>
      <c r="L403" s="79"/>
      <c r="M403" s="79"/>
      <c r="N403" s="79"/>
      <c r="O403" s="79"/>
      <c r="P403" s="79"/>
      <c r="Q403" s="79"/>
      <c r="R403" s="79"/>
      <c r="S403" s="79"/>
      <c r="T403" s="79"/>
      <c r="U403" s="79"/>
      <c r="V403" s="79"/>
      <c r="W403" s="79"/>
      <c r="X403" s="79"/>
      <c r="Y403" s="79"/>
      <c r="Z403" s="93"/>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5"/>
    </row>
    <row r="404" spans="1:48" ht="15">
      <c r="A404" s="868"/>
      <c r="B404" s="888"/>
      <c r="C404" s="65" t="s">
        <v>637</v>
      </c>
      <c r="D404" s="80"/>
      <c r="E404" s="80"/>
      <c r="F404" s="80"/>
      <c r="G404" s="80"/>
      <c r="H404" s="80"/>
      <c r="I404" s="80"/>
      <c r="J404" s="80"/>
      <c r="K404" s="80"/>
      <c r="L404" s="80"/>
      <c r="M404" s="80"/>
      <c r="N404" s="80"/>
      <c r="O404" s="80"/>
      <c r="P404" s="80"/>
      <c r="Q404" s="80"/>
      <c r="R404" s="80"/>
      <c r="S404" s="80"/>
      <c r="T404" s="80"/>
      <c r="U404" s="80"/>
      <c r="V404" s="80"/>
      <c r="W404" s="80"/>
      <c r="X404" s="80"/>
      <c r="Y404" s="80"/>
      <c r="Z404" s="96"/>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97"/>
    </row>
    <row r="405" spans="1:48" ht="15.75" thickBot="1">
      <c r="A405" s="868"/>
      <c r="B405" s="889"/>
      <c r="C405" s="65" t="s">
        <v>551</v>
      </c>
      <c r="D405" s="80"/>
      <c r="E405" s="80"/>
      <c r="F405" s="80"/>
      <c r="G405" s="80"/>
      <c r="H405" s="80"/>
      <c r="I405" s="80"/>
      <c r="J405" s="80"/>
      <c r="K405" s="80"/>
      <c r="L405" s="80"/>
      <c r="M405" s="80"/>
      <c r="N405" s="80"/>
      <c r="O405" s="80"/>
      <c r="P405" s="80"/>
      <c r="Q405" s="80"/>
      <c r="R405" s="80"/>
      <c r="S405" s="80"/>
      <c r="T405" s="80"/>
      <c r="U405" s="80"/>
      <c r="V405" s="80"/>
      <c r="W405" s="80"/>
      <c r="X405" s="80"/>
      <c r="Y405" s="80"/>
      <c r="Z405" s="96"/>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97"/>
    </row>
    <row r="406" spans="1:48" ht="15.75" thickBot="1">
      <c r="A406" s="869"/>
      <c r="B406" s="108">
        <f>'2. Samlet budgetoversigt'!E566-(SUM('1. Projektets omkostninger'!D428:Y428))</f>
        <v>0</v>
      </c>
      <c r="C406" s="66" t="s">
        <v>639</v>
      </c>
      <c r="D406" s="73" t="str">
        <f>IF(D404*D405=0,"",(D404*D405))</f>
        <v/>
      </c>
      <c r="E406" s="73" t="str">
        <f t="shared" ref="E406:AV406" si="36">IF(E404*E405=0,"",(E404*E405))</f>
        <v/>
      </c>
      <c r="F406" s="73" t="str">
        <f t="shared" si="36"/>
        <v/>
      </c>
      <c r="G406" s="73" t="str">
        <f t="shared" si="36"/>
        <v/>
      </c>
      <c r="H406" s="73" t="str">
        <f t="shared" si="36"/>
        <v/>
      </c>
      <c r="I406" s="73" t="str">
        <f t="shared" si="36"/>
        <v/>
      </c>
      <c r="J406" s="73" t="str">
        <f t="shared" si="36"/>
        <v/>
      </c>
      <c r="K406" s="73" t="str">
        <f t="shared" si="36"/>
        <v/>
      </c>
      <c r="L406" s="73" t="str">
        <f t="shared" si="36"/>
        <v/>
      </c>
      <c r="M406" s="73" t="str">
        <f t="shared" si="36"/>
        <v/>
      </c>
      <c r="N406" s="73" t="str">
        <f t="shared" si="36"/>
        <v/>
      </c>
      <c r="O406" s="73" t="str">
        <f t="shared" si="36"/>
        <v/>
      </c>
      <c r="P406" s="73" t="str">
        <f t="shared" si="36"/>
        <v/>
      </c>
      <c r="Q406" s="73" t="str">
        <f t="shared" si="36"/>
        <v/>
      </c>
      <c r="R406" s="73" t="str">
        <f t="shared" si="36"/>
        <v/>
      </c>
      <c r="S406" s="73" t="str">
        <f t="shared" si="36"/>
        <v/>
      </c>
      <c r="T406" s="73" t="str">
        <f t="shared" si="36"/>
        <v/>
      </c>
      <c r="U406" s="73" t="str">
        <f t="shared" si="36"/>
        <v/>
      </c>
      <c r="V406" s="73" t="str">
        <f t="shared" si="36"/>
        <v/>
      </c>
      <c r="W406" s="73" t="str">
        <f t="shared" si="36"/>
        <v/>
      </c>
      <c r="X406" s="73" t="str">
        <f t="shared" si="36"/>
        <v/>
      </c>
      <c r="Y406" s="73" t="str">
        <f t="shared" si="36"/>
        <v/>
      </c>
      <c r="Z406" s="101" t="str">
        <f t="shared" si="36"/>
        <v/>
      </c>
      <c r="AA406" s="102" t="str">
        <f t="shared" si="36"/>
        <v/>
      </c>
      <c r="AB406" s="102" t="str">
        <f t="shared" si="36"/>
        <v/>
      </c>
      <c r="AC406" s="102" t="str">
        <f t="shared" si="36"/>
        <v/>
      </c>
      <c r="AD406" s="102" t="str">
        <f t="shared" si="36"/>
        <v/>
      </c>
      <c r="AE406" s="102" t="str">
        <f t="shared" si="36"/>
        <v/>
      </c>
      <c r="AF406" s="102" t="str">
        <f t="shared" si="36"/>
        <v/>
      </c>
      <c r="AG406" s="102" t="str">
        <f t="shared" si="36"/>
        <v/>
      </c>
      <c r="AH406" s="102" t="str">
        <f t="shared" si="36"/>
        <v/>
      </c>
      <c r="AI406" s="102" t="str">
        <f t="shared" si="36"/>
        <v/>
      </c>
      <c r="AJ406" s="102" t="str">
        <f t="shared" si="36"/>
        <v/>
      </c>
      <c r="AK406" s="102" t="str">
        <f t="shared" si="36"/>
        <v/>
      </c>
      <c r="AL406" s="102" t="str">
        <f t="shared" si="36"/>
        <v/>
      </c>
      <c r="AM406" s="102" t="str">
        <f t="shared" si="36"/>
        <v/>
      </c>
      <c r="AN406" s="102" t="str">
        <f t="shared" si="36"/>
        <v/>
      </c>
      <c r="AO406" s="102" t="str">
        <f t="shared" si="36"/>
        <v/>
      </c>
      <c r="AP406" s="102" t="str">
        <f t="shared" si="36"/>
        <v/>
      </c>
      <c r="AQ406" s="102" t="str">
        <f t="shared" si="36"/>
        <v/>
      </c>
      <c r="AR406" s="102" t="str">
        <f t="shared" si="36"/>
        <v/>
      </c>
      <c r="AS406" s="102" t="str">
        <f t="shared" si="36"/>
        <v/>
      </c>
      <c r="AT406" s="102" t="str">
        <f t="shared" si="36"/>
        <v/>
      </c>
      <c r="AU406" s="102" t="str">
        <f t="shared" si="36"/>
        <v/>
      </c>
      <c r="AV406" s="103" t="str">
        <f t="shared" si="36"/>
        <v/>
      </c>
    </row>
    <row r="407" spans="1:48" ht="75" customHeight="1">
      <c r="A407" s="868" t="s">
        <v>553</v>
      </c>
      <c r="B407" s="886">
        <f>'2. Samlet budgetoversigt'!E567-(SUM('1. Projektets omkostninger'!D432:Y432))</f>
        <v>0</v>
      </c>
      <c r="C407" s="70" t="s">
        <v>633</v>
      </c>
      <c r="D407" s="81"/>
      <c r="E407" s="81"/>
      <c r="F407" s="81"/>
      <c r="G407" s="81"/>
      <c r="H407" s="81"/>
      <c r="I407" s="81"/>
      <c r="J407" s="81"/>
      <c r="K407" s="81"/>
      <c r="L407" s="81"/>
      <c r="M407" s="81"/>
      <c r="N407" s="81"/>
      <c r="O407" s="81"/>
      <c r="P407" s="81"/>
      <c r="Q407" s="81"/>
      <c r="R407" s="81"/>
      <c r="S407" s="81"/>
      <c r="T407" s="81"/>
      <c r="U407" s="81"/>
      <c r="V407" s="81"/>
      <c r="W407" s="81"/>
      <c r="X407" s="81"/>
      <c r="Y407" s="81"/>
      <c r="Z407" s="96"/>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97"/>
    </row>
    <row r="408" spans="1:48" ht="15">
      <c r="A408" s="868"/>
      <c r="B408" s="886"/>
      <c r="C408" s="65" t="s">
        <v>637</v>
      </c>
      <c r="D408" s="80"/>
      <c r="E408" s="80"/>
      <c r="F408" s="80"/>
      <c r="G408" s="80"/>
      <c r="H408" s="80"/>
      <c r="I408" s="80"/>
      <c r="J408" s="80"/>
      <c r="K408" s="80"/>
      <c r="L408" s="80"/>
      <c r="M408" s="80"/>
      <c r="N408" s="80"/>
      <c r="O408" s="80"/>
      <c r="P408" s="80"/>
      <c r="Q408" s="80"/>
      <c r="R408" s="80"/>
      <c r="S408" s="80"/>
      <c r="T408" s="80"/>
      <c r="U408" s="80"/>
      <c r="V408" s="80"/>
      <c r="W408" s="80"/>
      <c r="X408" s="80"/>
      <c r="Y408" s="80"/>
      <c r="Z408" s="96"/>
      <c r="AA408" s="25"/>
      <c r="AB408" s="25"/>
      <c r="AC408" s="25"/>
      <c r="AD408" s="25"/>
      <c r="AE408" s="25"/>
      <c r="AF408" s="25"/>
      <c r="AG408" s="25"/>
      <c r="AH408" s="25"/>
      <c r="AI408" s="25"/>
      <c r="AJ408" s="25"/>
      <c r="AK408" s="25"/>
      <c r="AL408" s="25"/>
      <c r="AM408" s="25"/>
      <c r="AN408" s="25"/>
      <c r="AO408" s="25"/>
      <c r="AP408" s="25"/>
      <c r="AQ408" s="25"/>
      <c r="AR408" s="25"/>
      <c r="AS408" s="25"/>
      <c r="AT408" s="25"/>
      <c r="AU408" s="25"/>
      <c r="AV408" s="97"/>
    </row>
    <row r="409" spans="1:48" ht="15">
      <c r="A409" s="868"/>
      <c r="B409" s="886"/>
      <c r="C409" s="65" t="s">
        <v>551</v>
      </c>
      <c r="D409" s="80"/>
      <c r="E409" s="80"/>
      <c r="F409" s="80"/>
      <c r="G409" s="80"/>
      <c r="H409" s="80"/>
      <c r="I409" s="80"/>
      <c r="J409" s="80"/>
      <c r="K409" s="80"/>
      <c r="L409" s="80"/>
      <c r="M409" s="80"/>
      <c r="N409" s="80"/>
      <c r="O409" s="80"/>
      <c r="P409" s="80"/>
      <c r="Q409" s="80"/>
      <c r="R409" s="80"/>
      <c r="S409" s="80"/>
      <c r="T409" s="80"/>
      <c r="U409" s="80"/>
      <c r="V409" s="80"/>
      <c r="W409" s="80"/>
      <c r="X409" s="80"/>
      <c r="Y409" s="80"/>
      <c r="Z409" s="96"/>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97"/>
    </row>
    <row r="410" spans="1:48" ht="15.75" thickBot="1">
      <c r="A410" s="868"/>
      <c r="B410" s="886"/>
      <c r="C410" s="68" t="s">
        <v>639</v>
      </c>
      <c r="D410" s="75" t="str">
        <f>IF(D408*D409=0,"",(D408*D409))</f>
        <v/>
      </c>
      <c r="E410" s="75" t="str">
        <f t="shared" ref="E410:AV410" si="37">IF(E408*E409=0,"",(E408*E409))</f>
        <v/>
      </c>
      <c r="F410" s="75" t="str">
        <f t="shared" si="37"/>
        <v/>
      </c>
      <c r="G410" s="75" t="str">
        <f t="shared" si="37"/>
        <v/>
      </c>
      <c r="H410" s="75" t="str">
        <f t="shared" si="37"/>
        <v/>
      </c>
      <c r="I410" s="75" t="str">
        <f t="shared" si="37"/>
        <v/>
      </c>
      <c r="J410" s="75" t="str">
        <f t="shared" si="37"/>
        <v/>
      </c>
      <c r="K410" s="75" t="str">
        <f t="shared" si="37"/>
        <v/>
      </c>
      <c r="L410" s="75" t="str">
        <f t="shared" si="37"/>
        <v/>
      </c>
      <c r="M410" s="75" t="str">
        <f t="shared" si="37"/>
        <v/>
      </c>
      <c r="N410" s="75" t="str">
        <f t="shared" si="37"/>
        <v/>
      </c>
      <c r="O410" s="75" t="str">
        <f t="shared" si="37"/>
        <v/>
      </c>
      <c r="P410" s="75" t="str">
        <f t="shared" si="37"/>
        <v/>
      </c>
      <c r="Q410" s="75" t="str">
        <f t="shared" si="37"/>
        <v/>
      </c>
      <c r="R410" s="75" t="str">
        <f t="shared" si="37"/>
        <v/>
      </c>
      <c r="S410" s="75" t="str">
        <f t="shared" si="37"/>
        <v/>
      </c>
      <c r="T410" s="75" t="str">
        <f t="shared" si="37"/>
        <v/>
      </c>
      <c r="U410" s="75" t="str">
        <f t="shared" si="37"/>
        <v/>
      </c>
      <c r="V410" s="75" t="str">
        <f t="shared" si="37"/>
        <v/>
      </c>
      <c r="W410" s="75" t="str">
        <f t="shared" si="37"/>
        <v/>
      </c>
      <c r="X410" s="75" t="str">
        <f t="shared" si="37"/>
        <v/>
      </c>
      <c r="Y410" s="75" t="str">
        <f t="shared" si="37"/>
        <v/>
      </c>
      <c r="Z410" s="101" t="str">
        <f t="shared" si="37"/>
        <v/>
      </c>
      <c r="AA410" s="102" t="str">
        <f t="shared" si="37"/>
        <v/>
      </c>
      <c r="AB410" s="102" t="str">
        <f t="shared" si="37"/>
        <v/>
      </c>
      <c r="AC410" s="102" t="str">
        <f t="shared" si="37"/>
        <v/>
      </c>
      <c r="AD410" s="102" t="str">
        <f t="shared" si="37"/>
        <v/>
      </c>
      <c r="AE410" s="102" t="str">
        <f t="shared" si="37"/>
        <v/>
      </c>
      <c r="AF410" s="102" t="str">
        <f t="shared" si="37"/>
        <v/>
      </c>
      <c r="AG410" s="102" t="str">
        <f t="shared" si="37"/>
        <v/>
      </c>
      <c r="AH410" s="102" t="str">
        <f t="shared" si="37"/>
        <v/>
      </c>
      <c r="AI410" s="102" t="str">
        <f t="shared" si="37"/>
        <v/>
      </c>
      <c r="AJ410" s="102" t="str">
        <f t="shared" si="37"/>
        <v/>
      </c>
      <c r="AK410" s="102" t="str">
        <f t="shared" si="37"/>
        <v/>
      </c>
      <c r="AL410" s="102" t="str">
        <f t="shared" si="37"/>
        <v/>
      </c>
      <c r="AM410" s="102" t="str">
        <f t="shared" si="37"/>
        <v/>
      </c>
      <c r="AN410" s="102" t="str">
        <f t="shared" si="37"/>
        <v/>
      </c>
      <c r="AO410" s="102" t="str">
        <f t="shared" si="37"/>
        <v/>
      </c>
      <c r="AP410" s="102" t="str">
        <f t="shared" si="37"/>
        <v/>
      </c>
      <c r="AQ410" s="102" t="str">
        <f t="shared" si="37"/>
        <v/>
      </c>
      <c r="AR410" s="102" t="str">
        <f t="shared" si="37"/>
        <v/>
      </c>
      <c r="AS410" s="102" t="str">
        <f t="shared" si="37"/>
        <v/>
      </c>
      <c r="AT410" s="102" t="str">
        <f t="shared" si="37"/>
        <v/>
      </c>
      <c r="AU410" s="102" t="str">
        <f t="shared" si="37"/>
        <v/>
      </c>
      <c r="AV410" s="103" t="str">
        <f t="shared" si="37"/>
        <v/>
      </c>
    </row>
    <row r="411" spans="1:48" ht="75" customHeight="1" thickBot="1">
      <c r="A411" s="872" t="s">
        <v>554</v>
      </c>
      <c r="B411" s="885">
        <f>'2. Samlet budgetoversigt'!E568-(SUM('1. Projektets omkostninger'!D434:Y434))</f>
        <v>0</v>
      </c>
      <c r="C411" s="67" t="s">
        <v>633</v>
      </c>
      <c r="D411" s="79"/>
      <c r="E411" s="79"/>
      <c r="F411" s="79"/>
      <c r="G411" s="79"/>
      <c r="H411" s="79"/>
      <c r="I411" s="79"/>
      <c r="J411" s="79"/>
      <c r="K411" s="79"/>
      <c r="L411" s="79"/>
      <c r="M411" s="79"/>
      <c r="N411" s="79"/>
      <c r="O411" s="79"/>
      <c r="P411" s="79"/>
      <c r="Q411" s="79"/>
      <c r="R411" s="79"/>
      <c r="S411" s="79"/>
      <c r="T411" s="79"/>
      <c r="U411" s="79"/>
      <c r="V411" s="79"/>
      <c r="W411" s="79"/>
      <c r="X411" s="79"/>
      <c r="Y411" s="79"/>
      <c r="Z411" s="96"/>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97"/>
    </row>
    <row r="412" spans="1:48" ht="15.75" thickBot="1">
      <c r="A412" s="872"/>
      <c r="B412" s="885"/>
      <c r="C412" s="66" t="s">
        <v>639</v>
      </c>
      <c r="D412" s="82"/>
      <c r="E412" s="82"/>
      <c r="F412" s="82"/>
      <c r="G412" s="82"/>
      <c r="H412" s="82"/>
      <c r="I412" s="82"/>
      <c r="J412" s="82"/>
      <c r="K412" s="82"/>
      <c r="L412" s="82"/>
      <c r="M412" s="82"/>
      <c r="N412" s="82"/>
      <c r="O412" s="82"/>
      <c r="P412" s="82"/>
      <c r="Q412" s="82"/>
      <c r="R412" s="82"/>
      <c r="S412" s="82"/>
      <c r="T412" s="82"/>
      <c r="U412" s="82"/>
      <c r="V412" s="82"/>
      <c r="W412" s="82"/>
      <c r="X412" s="82"/>
      <c r="Y412" s="82"/>
      <c r="Z412" s="96"/>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97"/>
    </row>
    <row r="413" spans="1:48" ht="75" customHeight="1" thickBot="1">
      <c r="A413" s="872" t="s">
        <v>647</v>
      </c>
      <c r="B413" s="885">
        <f>'2. Samlet budgetoversigt'!E569-(SUM('1. Projektets omkostninger'!D436:Y436))</f>
        <v>0</v>
      </c>
      <c r="C413" s="67" t="s">
        <v>633</v>
      </c>
      <c r="D413" s="79"/>
      <c r="E413" s="79"/>
      <c r="F413" s="79"/>
      <c r="G413" s="79"/>
      <c r="H413" s="79"/>
      <c r="I413" s="79"/>
      <c r="J413" s="79"/>
      <c r="K413" s="79"/>
      <c r="L413" s="79"/>
      <c r="M413" s="79"/>
      <c r="N413" s="79"/>
      <c r="O413" s="79"/>
      <c r="P413" s="79"/>
      <c r="Q413" s="79"/>
      <c r="R413" s="79"/>
      <c r="S413" s="79"/>
      <c r="T413" s="79"/>
      <c r="U413" s="79"/>
      <c r="V413" s="79"/>
      <c r="W413" s="79"/>
      <c r="X413" s="79"/>
      <c r="Y413" s="79"/>
      <c r="Z413" s="96"/>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97"/>
    </row>
    <row r="414" spans="1:48" ht="15.75" thickBot="1">
      <c r="A414" s="872"/>
      <c r="B414" s="885"/>
      <c r="C414" s="68" t="s">
        <v>639</v>
      </c>
      <c r="D414" s="82"/>
      <c r="E414" s="82"/>
      <c r="F414" s="82"/>
      <c r="G414" s="82"/>
      <c r="H414" s="82"/>
      <c r="I414" s="82"/>
      <c r="J414" s="82"/>
      <c r="K414" s="82"/>
      <c r="L414" s="82"/>
      <c r="M414" s="82"/>
      <c r="N414" s="82"/>
      <c r="O414" s="82"/>
      <c r="P414" s="82"/>
      <c r="Q414" s="82"/>
      <c r="R414" s="82"/>
      <c r="S414" s="82"/>
      <c r="T414" s="82"/>
      <c r="U414" s="82"/>
      <c r="V414" s="82"/>
      <c r="W414" s="82"/>
      <c r="X414" s="82"/>
      <c r="Y414" s="82"/>
      <c r="Z414" s="96"/>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97"/>
    </row>
    <row r="415" spans="1:48" ht="15.75" thickBot="1">
      <c r="A415" s="770" t="s">
        <v>648</v>
      </c>
      <c r="B415" s="771">
        <f>'2. Samlet budgetoversigt'!E570-(SUM('1. Projektets omkostninger'!D437:Y437))</f>
        <v>0</v>
      </c>
      <c r="C415" s="69" t="s">
        <v>648</v>
      </c>
      <c r="D415" s="83"/>
      <c r="E415" s="83"/>
      <c r="F415" s="83"/>
      <c r="G415" s="83"/>
      <c r="H415" s="83"/>
      <c r="I415" s="83"/>
      <c r="J415" s="83"/>
      <c r="K415" s="83"/>
      <c r="L415" s="83"/>
      <c r="M415" s="83"/>
      <c r="N415" s="83"/>
      <c r="O415" s="83"/>
      <c r="P415" s="83"/>
      <c r="Q415" s="83"/>
      <c r="R415" s="83"/>
      <c r="S415" s="83"/>
      <c r="T415" s="83"/>
      <c r="U415" s="83"/>
      <c r="V415" s="83"/>
      <c r="W415" s="83"/>
      <c r="X415" s="83"/>
      <c r="Y415" s="83"/>
      <c r="Z415" s="96"/>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97"/>
    </row>
    <row r="416" spans="1:48" ht="75" customHeight="1" thickBot="1">
      <c r="A416" s="872" t="s">
        <v>57</v>
      </c>
      <c r="B416" s="885">
        <f>'2. Samlet budgetoversigt'!E572-(SUM('1. Projektets omkostninger'!D439:Y439))</f>
        <v>0</v>
      </c>
      <c r="C416" s="70" t="s">
        <v>633</v>
      </c>
      <c r="D416" s="79"/>
      <c r="E416" s="79"/>
      <c r="F416" s="79"/>
      <c r="G416" s="79"/>
      <c r="H416" s="79"/>
      <c r="I416" s="79"/>
      <c r="J416" s="79"/>
      <c r="K416" s="79"/>
      <c r="L416" s="79"/>
      <c r="M416" s="79"/>
      <c r="N416" s="79"/>
      <c r="O416" s="79"/>
      <c r="P416" s="79"/>
      <c r="Q416" s="79"/>
      <c r="R416" s="79"/>
      <c r="S416" s="79"/>
      <c r="T416" s="79"/>
      <c r="U416" s="79"/>
      <c r="V416" s="79"/>
      <c r="W416" s="79"/>
      <c r="X416" s="79"/>
      <c r="Y416" s="79"/>
      <c r="Z416" s="96"/>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97"/>
    </row>
    <row r="417" spans="1:48" ht="15.75" thickBot="1">
      <c r="A417" s="872"/>
      <c r="B417" s="885"/>
      <c r="C417" s="66" t="s">
        <v>639</v>
      </c>
      <c r="D417" s="84"/>
      <c r="E417" s="82"/>
      <c r="F417" s="82"/>
      <c r="G417" s="82"/>
      <c r="H417" s="82"/>
      <c r="I417" s="82"/>
      <c r="J417" s="82"/>
      <c r="K417" s="82"/>
      <c r="L417" s="82"/>
      <c r="M417" s="82"/>
      <c r="N417" s="82"/>
      <c r="O417" s="82"/>
      <c r="P417" s="82"/>
      <c r="Q417" s="82"/>
      <c r="R417" s="82"/>
      <c r="S417" s="82"/>
      <c r="T417" s="82"/>
      <c r="U417" s="82"/>
      <c r="V417" s="82"/>
      <c r="W417" s="82"/>
      <c r="X417" s="82"/>
      <c r="Y417" s="82"/>
      <c r="Z417" s="98"/>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100"/>
    </row>
    <row r="422" spans="1:48" ht="15">
      <c r="A422" s="8" t="s">
        <v>560</v>
      </c>
      <c r="B422" s="72" t="str">
        <f>IF('2. Samlet budgetoversigt'!B591="","",'2. Samlet budgetoversigt'!B591)</f>
        <v/>
      </c>
      <c r="C422" s="8" t="s">
        <v>171</v>
      </c>
    </row>
    <row r="424" spans="1:48" ht="15.75" thickBot="1">
      <c r="B424" s="8" t="s">
        <v>609</v>
      </c>
      <c r="C424" s="74" t="s">
        <v>130</v>
      </c>
      <c r="D424" s="77" t="s">
        <v>610</v>
      </c>
      <c r="E424" s="77" t="s">
        <v>611</v>
      </c>
      <c r="F424" s="77" t="s">
        <v>612</v>
      </c>
      <c r="G424" s="77" t="s">
        <v>613</v>
      </c>
      <c r="H424" s="77" t="s">
        <v>614</v>
      </c>
      <c r="I424" s="77" t="s">
        <v>615</v>
      </c>
      <c r="J424" s="77" t="s">
        <v>616</v>
      </c>
      <c r="K424" s="77" t="s">
        <v>617</v>
      </c>
      <c r="L424" s="77" t="s">
        <v>618</v>
      </c>
      <c r="M424" s="77" t="s">
        <v>619</v>
      </c>
      <c r="N424" s="77" t="s">
        <v>620</v>
      </c>
      <c r="O424" s="77" t="s">
        <v>621</v>
      </c>
      <c r="P424" s="77" t="s">
        <v>622</v>
      </c>
      <c r="Q424" s="77" t="s">
        <v>623</v>
      </c>
      <c r="R424" s="77" t="s">
        <v>624</v>
      </c>
      <c r="S424" s="77" t="s">
        <v>625</v>
      </c>
      <c r="T424" s="77" t="s">
        <v>626</v>
      </c>
      <c r="U424" s="77" t="s">
        <v>627</v>
      </c>
      <c r="V424" s="77" t="s">
        <v>628</v>
      </c>
      <c r="W424" s="77" t="s">
        <v>629</v>
      </c>
      <c r="X424" s="77" t="s">
        <v>630</v>
      </c>
      <c r="Y424" s="77" t="s">
        <v>631</v>
      </c>
      <c r="Z424" s="92" t="s">
        <v>44</v>
      </c>
      <c r="AA424" s="25"/>
      <c r="AB424" s="25"/>
      <c r="AC424" s="25"/>
      <c r="AD424" s="25"/>
      <c r="AE424" s="25"/>
      <c r="AF424" s="25"/>
      <c r="AG424" s="25"/>
      <c r="AH424" s="25"/>
      <c r="AI424" s="25"/>
      <c r="AJ424" s="25"/>
      <c r="AK424" s="25"/>
      <c r="AL424" s="25"/>
      <c r="AM424" s="25"/>
      <c r="AN424" s="25"/>
      <c r="AO424" s="25"/>
      <c r="AP424" s="25"/>
      <c r="AQ424" s="25"/>
      <c r="AR424" s="25"/>
      <c r="AS424" s="25"/>
      <c r="AT424" s="25"/>
      <c r="AU424" s="25"/>
      <c r="AV424" s="25"/>
    </row>
    <row r="425" spans="1:48" ht="75" customHeight="1">
      <c r="A425" s="867" t="s">
        <v>552</v>
      </c>
      <c r="B425" s="887" t="s">
        <v>632</v>
      </c>
      <c r="C425" s="76" t="s">
        <v>633</v>
      </c>
      <c r="D425" s="79"/>
      <c r="E425" s="79"/>
      <c r="F425" s="79"/>
      <c r="G425" s="79"/>
      <c r="H425" s="79"/>
      <c r="I425" s="79"/>
      <c r="J425" s="79"/>
      <c r="K425" s="79"/>
      <c r="L425" s="79"/>
      <c r="M425" s="79"/>
      <c r="N425" s="79"/>
      <c r="O425" s="79"/>
      <c r="P425" s="79"/>
      <c r="Q425" s="79"/>
      <c r="R425" s="79"/>
      <c r="S425" s="79"/>
      <c r="T425" s="79"/>
      <c r="U425" s="79"/>
      <c r="V425" s="79"/>
      <c r="W425" s="79"/>
      <c r="X425" s="79"/>
      <c r="Y425" s="79"/>
      <c r="Z425" s="93"/>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5"/>
    </row>
    <row r="426" spans="1:48" ht="15">
      <c r="A426" s="868"/>
      <c r="B426" s="888"/>
      <c r="C426" s="65" t="s">
        <v>637</v>
      </c>
      <c r="D426" s="80"/>
      <c r="E426" s="80"/>
      <c r="F426" s="80"/>
      <c r="G426" s="80"/>
      <c r="H426" s="80"/>
      <c r="I426" s="80"/>
      <c r="J426" s="80"/>
      <c r="K426" s="80"/>
      <c r="L426" s="80"/>
      <c r="M426" s="80"/>
      <c r="N426" s="80"/>
      <c r="O426" s="80"/>
      <c r="P426" s="80"/>
      <c r="Q426" s="80"/>
      <c r="R426" s="80"/>
      <c r="S426" s="80"/>
      <c r="T426" s="80"/>
      <c r="U426" s="80"/>
      <c r="V426" s="80"/>
      <c r="W426" s="80"/>
      <c r="X426" s="80"/>
      <c r="Y426" s="80"/>
      <c r="Z426" s="96"/>
      <c r="AA426" s="25"/>
      <c r="AB426" s="25"/>
      <c r="AC426" s="25"/>
      <c r="AD426" s="25"/>
      <c r="AE426" s="25"/>
      <c r="AF426" s="25"/>
      <c r="AG426" s="25"/>
      <c r="AH426" s="25"/>
      <c r="AI426" s="25"/>
      <c r="AJ426" s="25"/>
      <c r="AK426" s="25"/>
      <c r="AL426" s="25"/>
      <c r="AM426" s="25"/>
      <c r="AN426" s="25"/>
      <c r="AO426" s="25"/>
      <c r="AP426" s="25"/>
      <c r="AQ426" s="25"/>
      <c r="AR426" s="25"/>
      <c r="AS426" s="25"/>
      <c r="AT426" s="25"/>
      <c r="AU426" s="25"/>
      <c r="AV426" s="97"/>
    </row>
    <row r="427" spans="1:48" ht="15.75" thickBot="1">
      <c r="A427" s="868"/>
      <c r="B427" s="889"/>
      <c r="C427" s="65" t="s">
        <v>551</v>
      </c>
      <c r="D427" s="80"/>
      <c r="E427" s="80"/>
      <c r="F427" s="80"/>
      <c r="G427" s="80"/>
      <c r="H427" s="80"/>
      <c r="I427" s="80"/>
      <c r="J427" s="80"/>
      <c r="K427" s="80"/>
      <c r="L427" s="80"/>
      <c r="M427" s="80"/>
      <c r="N427" s="80"/>
      <c r="O427" s="80"/>
      <c r="P427" s="80"/>
      <c r="Q427" s="80"/>
      <c r="R427" s="80"/>
      <c r="S427" s="80"/>
      <c r="T427" s="80"/>
      <c r="U427" s="80"/>
      <c r="V427" s="80"/>
      <c r="W427" s="80"/>
      <c r="X427" s="80"/>
      <c r="Y427" s="80"/>
      <c r="Z427" s="96"/>
      <c r="AA427" s="25"/>
      <c r="AB427" s="25"/>
      <c r="AC427" s="25"/>
      <c r="AD427" s="25"/>
      <c r="AE427" s="25"/>
      <c r="AF427" s="25"/>
      <c r="AG427" s="25"/>
      <c r="AH427" s="25"/>
      <c r="AI427" s="25"/>
      <c r="AJ427" s="25"/>
      <c r="AK427" s="25"/>
      <c r="AL427" s="25"/>
      <c r="AM427" s="25"/>
      <c r="AN427" s="25"/>
      <c r="AO427" s="25"/>
      <c r="AP427" s="25"/>
      <c r="AQ427" s="25"/>
      <c r="AR427" s="25"/>
      <c r="AS427" s="25"/>
      <c r="AT427" s="25"/>
      <c r="AU427" s="25"/>
      <c r="AV427" s="97"/>
    </row>
    <row r="428" spans="1:48" ht="15.75" thickBot="1">
      <c r="A428" s="869"/>
      <c r="B428" s="108">
        <f>'2. Samlet budgetoversigt'!E596-(SUM('1. Projektets omkostninger'!D450:Y450))</f>
        <v>0</v>
      </c>
      <c r="C428" s="66" t="s">
        <v>639</v>
      </c>
      <c r="D428" s="73" t="str">
        <f>IF(D426*D427=0,"",(D426*D427))</f>
        <v/>
      </c>
      <c r="E428" s="73" t="str">
        <f t="shared" ref="E428:AV428" si="38">IF(E426*E427=0,"",(E426*E427))</f>
        <v/>
      </c>
      <c r="F428" s="73" t="str">
        <f t="shared" si="38"/>
        <v/>
      </c>
      <c r="G428" s="73" t="str">
        <f t="shared" si="38"/>
        <v/>
      </c>
      <c r="H428" s="73" t="str">
        <f t="shared" si="38"/>
        <v/>
      </c>
      <c r="I428" s="73" t="str">
        <f t="shared" si="38"/>
        <v/>
      </c>
      <c r="J428" s="73" t="str">
        <f t="shared" si="38"/>
        <v/>
      </c>
      <c r="K428" s="73" t="str">
        <f t="shared" si="38"/>
        <v/>
      </c>
      <c r="L428" s="73" t="str">
        <f t="shared" si="38"/>
        <v/>
      </c>
      <c r="M428" s="73" t="str">
        <f t="shared" si="38"/>
        <v/>
      </c>
      <c r="N428" s="73" t="str">
        <f t="shared" si="38"/>
        <v/>
      </c>
      <c r="O428" s="73" t="str">
        <f t="shared" si="38"/>
        <v/>
      </c>
      <c r="P428" s="73" t="str">
        <f t="shared" si="38"/>
        <v/>
      </c>
      <c r="Q428" s="73" t="str">
        <f t="shared" si="38"/>
        <v/>
      </c>
      <c r="R428" s="73" t="str">
        <f t="shared" si="38"/>
        <v/>
      </c>
      <c r="S428" s="73" t="str">
        <f t="shared" si="38"/>
        <v/>
      </c>
      <c r="T428" s="73" t="str">
        <f t="shared" si="38"/>
        <v/>
      </c>
      <c r="U428" s="73" t="str">
        <f t="shared" si="38"/>
        <v/>
      </c>
      <c r="V428" s="73" t="str">
        <f t="shared" si="38"/>
        <v/>
      </c>
      <c r="W428" s="73" t="str">
        <f t="shared" si="38"/>
        <v/>
      </c>
      <c r="X428" s="73" t="str">
        <f t="shared" si="38"/>
        <v/>
      </c>
      <c r="Y428" s="73" t="str">
        <f t="shared" si="38"/>
        <v/>
      </c>
      <c r="Z428" s="101" t="str">
        <f t="shared" si="38"/>
        <v/>
      </c>
      <c r="AA428" s="102" t="str">
        <f t="shared" si="38"/>
        <v/>
      </c>
      <c r="AB428" s="102" t="str">
        <f t="shared" si="38"/>
        <v/>
      </c>
      <c r="AC428" s="102" t="str">
        <f t="shared" si="38"/>
        <v/>
      </c>
      <c r="AD428" s="102" t="str">
        <f t="shared" si="38"/>
        <v/>
      </c>
      <c r="AE428" s="102" t="str">
        <f t="shared" si="38"/>
        <v/>
      </c>
      <c r="AF428" s="102" t="str">
        <f t="shared" si="38"/>
        <v/>
      </c>
      <c r="AG428" s="102" t="str">
        <f t="shared" si="38"/>
        <v/>
      </c>
      <c r="AH428" s="102" t="str">
        <f t="shared" si="38"/>
        <v/>
      </c>
      <c r="AI428" s="102" t="str">
        <f t="shared" si="38"/>
        <v/>
      </c>
      <c r="AJ428" s="102" t="str">
        <f t="shared" si="38"/>
        <v/>
      </c>
      <c r="AK428" s="102" t="str">
        <f t="shared" si="38"/>
        <v/>
      </c>
      <c r="AL428" s="102" t="str">
        <f t="shared" si="38"/>
        <v/>
      </c>
      <c r="AM428" s="102" t="str">
        <f t="shared" si="38"/>
        <v/>
      </c>
      <c r="AN428" s="102" t="str">
        <f t="shared" si="38"/>
        <v/>
      </c>
      <c r="AO428" s="102" t="str">
        <f t="shared" si="38"/>
        <v/>
      </c>
      <c r="AP428" s="102" t="str">
        <f t="shared" si="38"/>
        <v/>
      </c>
      <c r="AQ428" s="102" t="str">
        <f t="shared" si="38"/>
        <v/>
      </c>
      <c r="AR428" s="102" t="str">
        <f t="shared" si="38"/>
        <v/>
      </c>
      <c r="AS428" s="102" t="str">
        <f t="shared" si="38"/>
        <v/>
      </c>
      <c r="AT428" s="102" t="str">
        <f t="shared" si="38"/>
        <v/>
      </c>
      <c r="AU428" s="102" t="str">
        <f t="shared" si="38"/>
        <v/>
      </c>
      <c r="AV428" s="103" t="str">
        <f t="shared" si="38"/>
        <v/>
      </c>
    </row>
    <row r="429" spans="1:48" ht="75" customHeight="1">
      <c r="A429" s="868" t="s">
        <v>553</v>
      </c>
      <c r="B429" s="886">
        <f>'2. Samlet budgetoversigt'!E597-(SUM('1. Projektets omkostninger'!D454:Y454))</f>
        <v>0</v>
      </c>
      <c r="C429" s="70" t="s">
        <v>633</v>
      </c>
      <c r="D429" s="81"/>
      <c r="E429" s="81"/>
      <c r="F429" s="81"/>
      <c r="G429" s="81"/>
      <c r="H429" s="81"/>
      <c r="I429" s="81"/>
      <c r="J429" s="81"/>
      <c r="K429" s="81"/>
      <c r="L429" s="81"/>
      <c r="M429" s="81"/>
      <c r="N429" s="81"/>
      <c r="O429" s="81"/>
      <c r="P429" s="81"/>
      <c r="Q429" s="81"/>
      <c r="R429" s="81"/>
      <c r="S429" s="81"/>
      <c r="T429" s="81"/>
      <c r="U429" s="81"/>
      <c r="V429" s="81"/>
      <c r="W429" s="81"/>
      <c r="X429" s="81"/>
      <c r="Y429" s="81"/>
      <c r="Z429" s="96"/>
      <c r="AA429" s="25"/>
      <c r="AB429" s="25"/>
      <c r="AC429" s="25"/>
      <c r="AD429" s="25"/>
      <c r="AE429" s="25"/>
      <c r="AF429" s="25"/>
      <c r="AG429" s="25"/>
      <c r="AH429" s="25"/>
      <c r="AI429" s="25"/>
      <c r="AJ429" s="25"/>
      <c r="AK429" s="25"/>
      <c r="AL429" s="25"/>
      <c r="AM429" s="25"/>
      <c r="AN429" s="25"/>
      <c r="AO429" s="25"/>
      <c r="AP429" s="25"/>
      <c r="AQ429" s="25"/>
      <c r="AR429" s="25"/>
      <c r="AS429" s="25"/>
      <c r="AT429" s="25"/>
      <c r="AU429" s="25"/>
      <c r="AV429" s="97"/>
    </row>
    <row r="430" spans="1:48" ht="15">
      <c r="A430" s="868"/>
      <c r="B430" s="886"/>
      <c r="C430" s="65" t="s">
        <v>637</v>
      </c>
      <c r="D430" s="80"/>
      <c r="E430" s="80"/>
      <c r="F430" s="80"/>
      <c r="G430" s="80"/>
      <c r="H430" s="80"/>
      <c r="I430" s="80"/>
      <c r="J430" s="80"/>
      <c r="K430" s="80"/>
      <c r="L430" s="80"/>
      <c r="M430" s="80"/>
      <c r="N430" s="80"/>
      <c r="O430" s="80"/>
      <c r="P430" s="80"/>
      <c r="Q430" s="80"/>
      <c r="R430" s="80"/>
      <c r="S430" s="80"/>
      <c r="T430" s="80"/>
      <c r="U430" s="80"/>
      <c r="V430" s="80"/>
      <c r="W430" s="80"/>
      <c r="X430" s="80"/>
      <c r="Y430" s="80"/>
      <c r="Z430" s="96"/>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97"/>
    </row>
    <row r="431" spans="1:48" ht="15">
      <c r="A431" s="868"/>
      <c r="B431" s="886"/>
      <c r="C431" s="65" t="s">
        <v>551</v>
      </c>
      <c r="D431" s="80"/>
      <c r="E431" s="80"/>
      <c r="F431" s="80"/>
      <c r="G431" s="80"/>
      <c r="H431" s="80"/>
      <c r="I431" s="80"/>
      <c r="J431" s="80"/>
      <c r="K431" s="80"/>
      <c r="L431" s="80"/>
      <c r="M431" s="80"/>
      <c r="N431" s="80"/>
      <c r="O431" s="80"/>
      <c r="P431" s="80"/>
      <c r="Q431" s="80"/>
      <c r="R431" s="80"/>
      <c r="S431" s="80"/>
      <c r="T431" s="80"/>
      <c r="U431" s="80"/>
      <c r="V431" s="80"/>
      <c r="W431" s="80"/>
      <c r="X431" s="80"/>
      <c r="Y431" s="80"/>
      <c r="Z431" s="96"/>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97"/>
    </row>
    <row r="432" spans="1:48" ht="15.75" thickBot="1">
      <c r="A432" s="868"/>
      <c r="B432" s="886"/>
      <c r="C432" s="68" t="s">
        <v>639</v>
      </c>
      <c r="D432" s="75" t="str">
        <f>IF(D430*D431=0,"",(D430*D431))</f>
        <v/>
      </c>
      <c r="E432" s="75" t="str">
        <f t="shared" ref="E432:AV432" si="39">IF(E430*E431=0,"",(E430*E431))</f>
        <v/>
      </c>
      <c r="F432" s="75" t="str">
        <f t="shared" si="39"/>
        <v/>
      </c>
      <c r="G432" s="75" t="str">
        <f t="shared" si="39"/>
        <v/>
      </c>
      <c r="H432" s="75" t="str">
        <f t="shared" si="39"/>
        <v/>
      </c>
      <c r="I432" s="75" t="str">
        <f t="shared" si="39"/>
        <v/>
      </c>
      <c r="J432" s="75" t="str">
        <f t="shared" si="39"/>
        <v/>
      </c>
      <c r="K432" s="75" t="str">
        <f t="shared" si="39"/>
        <v/>
      </c>
      <c r="L432" s="75" t="str">
        <f t="shared" si="39"/>
        <v/>
      </c>
      <c r="M432" s="75" t="str">
        <f t="shared" si="39"/>
        <v/>
      </c>
      <c r="N432" s="75" t="str">
        <f t="shared" si="39"/>
        <v/>
      </c>
      <c r="O432" s="75" t="str">
        <f t="shared" si="39"/>
        <v/>
      </c>
      <c r="P432" s="75" t="str">
        <f t="shared" si="39"/>
        <v/>
      </c>
      <c r="Q432" s="75" t="str">
        <f t="shared" si="39"/>
        <v/>
      </c>
      <c r="R432" s="75" t="str">
        <f t="shared" si="39"/>
        <v/>
      </c>
      <c r="S432" s="75" t="str">
        <f t="shared" si="39"/>
        <v/>
      </c>
      <c r="T432" s="75" t="str">
        <f t="shared" si="39"/>
        <v/>
      </c>
      <c r="U432" s="75" t="str">
        <f t="shared" si="39"/>
        <v/>
      </c>
      <c r="V432" s="75" t="str">
        <f t="shared" si="39"/>
        <v/>
      </c>
      <c r="W432" s="75" t="str">
        <f t="shared" si="39"/>
        <v/>
      </c>
      <c r="X432" s="75" t="str">
        <f t="shared" si="39"/>
        <v/>
      </c>
      <c r="Y432" s="75" t="str">
        <f t="shared" si="39"/>
        <v/>
      </c>
      <c r="Z432" s="101" t="str">
        <f t="shared" si="39"/>
        <v/>
      </c>
      <c r="AA432" s="102" t="str">
        <f t="shared" si="39"/>
        <v/>
      </c>
      <c r="AB432" s="102" t="str">
        <f t="shared" si="39"/>
        <v/>
      </c>
      <c r="AC432" s="102" t="str">
        <f t="shared" si="39"/>
        <v/>
      </c>
      <c r="AD432" s="102" t="str">
        <f t="shared" si="39"/>
        <v/>
      </c>
      <c r="AE432" s="102" t="str">
        <f t="shared" si="39"/>
        <v/>
      </c>
      <c r="AF432" s="102" t="str">
        <f t="shared" si="39"/>
        <v/>
      </c>
      <c r="AG432" s="102" t="str">
        <f t="shared" si="39"/>
        <v/>
      </c>
      <c r="AH432" s="102" t="str">
        <f t="shared" si="39"/>
        <v/>
      </c>
      <c r="AI432" s="102" t="str">
        <f t="shared" si="39"/>
        <v/>
      </c>
      <c r="AJ432" s="102" t="str">
        <f t="shared" si="39"/>
        <v/>
      </c>
      <c r="AK432" s="102" t="str">
        <f t="shared" si="39"/>
        <v/>
      </c>
      <c r="AL432" s="102" t="str">
        <f t="shared" si="39"/>
        <v/>
      </c>
      <c r="AM432" s="102" t="str">
        <f t="shared" si="39"/>
        <v/>
      </c>
      <c r="AN432" s="102" t="str">
        <f t="shared" si="39"/>
        <v/>
      </c>
      <c r="AO432" s="102" t="str">
        <f t="shared" si="39"/>
        <v/>
      </c>
      <c r="AP432" s="102" t="str">
        <f t="shared" si="39"/>
        <v/>
      </c>
      <c r="AQ432" s="102" t="str">
        <f t="shared" si="39"/>
        <v/>
      </c>
      <c r="AR432" s="102" t="str">
        <f t="shared" si="39"/>
        <v/>
      </c>
      <c r="AS432" s="102" t="str">
        <f t="shared" si="39"/>
        <v/>
      </c>
      <c r="AT432" s="102" t="str">
        <f t="shared" si="39"/>
        <v/>
      </c>
      <c r="AU432" s="102" t="str">
        <f t="shared" si="39"/>
        <v/>
      </c>
      <c r="AV432" s="103" t="str">
        <f t="shared" si="39"/>
        <v/>
      </c>
    </row>
    <row r="433" spans="1:48" ht="75" customHeight="1" thickBot="1">
      <c r="A433" s="872" t="s">
        <v>554</v>
      </c>
      <c r="B433" s="885">
        <f>'2. Samlet budgetoversigt'!E598-(SUM('1. Projektets omkostninger'!D456:Y456))</f>
        <v>0</v>
      </c>
      <c r="C433" s="67" t="s">
        <v>633</v>
      </c>
      <c r="D433" s="79"/>
      <c r="E433" s="79"/>
      <c r="F433" s="79"/>
      <c r="G433" s="79"/>
      <c r="H433" s="79"/>
      <c r="I433" s="79"/>
      <c r="J433" s="79"/>
      <c r="K433" s="79"/>
      <c r="L433" s="79"/>
      <c r="M433" s="79"/>
      <c r="N433" s="79"/>
      <c r="O433" s="79"/>
      <c r="P433" s="79"/>
      <c r="Q433" s="79"/>
      <c r="R433" s="79"/>
      <c r="S433" s="79"/>
      <c r="T433" s="79"/>
      <c r="U433" s="79"/>
      <c r="V433" s="79"/>
      <c r="W433" s="79"/>
      <c r="X433" s="79"/>
      <c r="Y433" s="79"/>
      <c r="Z433" s="96"/>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97"/>
    </row>
    <row r="434" spans="1:48" ht="15.75" thickBot="1">
      <c r="A434" s="872"/>
      <c r="B434" s="885"/>
      <c r="C434" s="66" t="s">
        <v>639</v>
      </c>
      <c r="D434" s="82"/>
      <c r="E434" s="82"/>
      <c r="F434" s="82"/>
      <c r="G434" s="82"/>
      <c r="H434" s="82"/>
      <c r="I434" s="82"/>
      <c r="J434" s="82"/>
      <c r="K434" s="82"/>
      <c r="L434" s="82"/>
      <c r="M434" s="82"/>
      <c r="N434" s="82"/>
      <c r="O434" s="82"/>
      <c r="P434" s="82"/>
      <c r="Q434" s="82"/>
      <c r="R434" s="82"/>
      <c r="S434" s="82"/>
      <c r="T434" s="82"/>
      <c r="U434" s="82"/>
      <c r="V434" s="82"/>
      <c r="W434" s="82"/>
      <c r="X434" s="82"/>
      <c r="Y434" s="82"/>
      <c r="Z434" s="96"/>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97"/>
    </row>
    <row r="435" spans="1:48" ht="75" customHeight="1" thickBot="1">
      <c r="A435" s="872" t="s">
        <v>647</v>
      </c>
      <c r="B435" s="885">
        <f>'2. Samlet budgetoversigt'!E599-(SUM('1. Projektets omkostninger'!D458:Y458))</f>
        <v>0</v>
      </c>
      <c r="C435" s="67" t="s">
        <v>633</v>
      </c>
      <c r="D435" s="79"/>
      <c r="E435" s="79"/>
      <c r="F435" s="79"/>
      <c r="G435" s="79"/>
      <c r="H435" s="79"/>
      <c r="I435" s="79"/>
      <c r="J435" s="79"/>
      <c r="K435" s="79"/>
      <c r="L435" s="79"/>
      <c r="M435" s="79"/>
      <c r="N435" s="79"/>
      <c r="O435" s="79"/>
      <c r="P435" s="79"/>
      <c r="Q435" s="79"/>
      <c r="R435" s="79"/>
      <c r="S435" s="79"/>
      <c r="T435" s="79"/>
      <c r="U435" s="79"/>
      <c r="V435" s="79"/>
      <c r="W435" s="79"/>
      <c r="X435" s="79"/>
      <c r="Y435" s="79"/>
      <c r="Z435" s="96"/>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97"/>
    </row>
    <row r="436" spans="1:48" ht="15.75" thickBot="1">
      <c r="A436" s="872"/>
      <c r="B436" s="885"/>
      <c r="C436" s="68" t="s">
        <v>639</v>
      </c>
      <c r="D436" s="82"/>
      <c r="E436" s="82"/>
      <c r="F436" s="82"/>
      <c r="G436" s="82"/>
      <c r="H436" s="82"/>
      <c r="I436" s="82"/>
      <c r="J436" s="82"/>
      <c r="K436" s="82"/>
      <c r="L436" s="82"/>
      <c r="M436" s="82"/>
      <c r="N436" s="82"/>
      <c r="O436" s="82"/>
      <c r="P436" s="82"/>
      <c r="Q436" s="82"/>
      <c r="R436" s="82"/>
      <c r="S436" s="82"/>
      <c r="T436" s="82"/>
      <c r="U436" s="82"/>
      <c r="V436" s="82"/>
      <c r="W436" s="82"/>
      <c r="X436" s="82"/>
      <c r="Y436" s="82"/>
      <c r="Z436" s="96"/>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97"/>
    </row>
    <row r="437" spans="1:48" ht="15.75" thickBot="1">
      <c r="A437" s="770" t="s">
        <v>648</v>
      </c>
      <c r="B437" s="771">
        <f>'2. Samlet budgetoversigt'!E600-(SUM('1. Projektets omkostninger'!D459:Y459))</f>
        <v>0</v>
      </c>
      <c r="C437" s="69" t="s">
        <v>648</v>
      </c>
      <c r="D437" s="83"/>
      <c r="E437" s="83"/>
      <c r="F437" s="83"/>
      <c r="G437" s="83"/>
      <c r="H437" s="83"/>
      <c r="I437" s="83"/>
      <c r="J437" s="83"/>
      <c r="K437" s="83"/>
      <c r="L437" s="83"/>
      <c r="M437" s="83"/>
      <c r="N437" s="83"/>
      <c r="O437" s="83"/>
      <c r="P437" s="83"/>
      <c r="Q437" s="83"/>
      <c r="R437" s="83"/>
      <c r="S437" s="83"/>
      <c r="T437" s="83"/>
      <c r="U437" s="83"/>
      <c r="V437" s="83"/>
      <c r="W437" s="83"/>
      <c r="X437" s="83"/>
      <c r="Y437" s="83"/>
      <c r="Z437" s="96"/>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97"/>
    </row>
    <row r="438" spans="1:48" ht="75" customHeight="1" thickBot="1">
      <c r="A438" s="872" t="s">
        <v>57</v>
      </c>
      <c r="B438" s="885">
        <f>'2. Samlet budgetoversigt'!E602-(SUM('1. Projektets omkostninger'!D461:Y461))</f>
        <v>0</v>
      </c>
      <c r="C438" s="70" t="s">
        <v>633</v>
      </c>
      <c r="D438" s="79"/>
      <c r="E438" s="79"/>
      <c r="F438" s="79"/>
      <c r="G438" s="79"/>
      <c r="H438" s="79"/>
      <c r="I438" s="79"/>
      <c r="J438" s="79"/>
      <c r="K438" s="79"/>
      <c r="L438" s="79"/>
      <c r="M438" s="79"/>
      <c r="N438" s="79"/>
      <c r="O438" s="79"/>
      <c r="P438" s="79"/>
      <c r="Q438" s="79"/>
      <c r="R438" s="79"/>
      <c r="S438" s="79"/>
      <c r="T438" s="79"/>
      <c r="U438" s="79"/>
      <c r="V438" s="79"/>
      <c r="W438" s="79"/>
      <c r="X438" s="79"/>
      <c r="Y438" s="79"/>
      <c r="Z438" s="96"/>
      <c r="AA438" s="25"/>
      <c r="AB438" s="25"/>
      <c r="AC438" s="25"/>
      <c r="AD438" s="25"/>
      <c r="AE438" s="25"/>
      <c r="AF438" s="25"/>
      <c r="AG438" s="25"/>
      <c r="AH438" s="25"/>
      <c r="AI438" s="25"/>
      <c r="AJ438" s="25"/>
      <c r="AK438" s="25"/>
      <c r="AL438" s="25"/>
      <c r="AM438" s="25"/>
      <c r="AN438" s="25"/>
      <c r="AO438" s="25"/>
      <c r="AP438" s="25"/>
      <c r="AQ438" s="25"/>
      <c r="AR438" s="25"/>
      <c r="AS438" s="25"/>
      <c r="AT438" s="25"/>
      <c r="AU438" s="25"/>
      <c r="AV438" s="97"/>
    </row>
    <row r="439" spans="1:48" ht="15.75" thickBot="1">
      <c r="A439" s="872"/>
      <c r="B439" s="885"/>
      <c r="C439" s="66" t="s">
        <v>639</v>
      </c>
      <c r="D439" s="84"/>
      <c r="E439" s="82"/>
      <c r="F439" s="82"/>
      <c r="G439" s="82"/>
      <c r="H439" s="82"/>
      <c r="I439" s="82"/>
      <c r="J439" s="82"/>
      <c r="K439" s="82"/>
      <c r="L439" s="82"/>
      <c r="M439" s="82"/>
      <c r="N439" s="82"/>
      <c r="O439" s="82"/>
      <c r="P439" s="82"/>
      <c r="Q439" s="82"/>
      <c r="R439" s="82"/>
      <c r="S439" s="82"/>
      <c r="T439" s="82"/>
      <c r="U439" s="82"/>
      <c r="V439" s="82"/>
      <c r="W439" s="82"/>
      <c r="X439" s="82"/>
      <c r="Y439" s="82"/>
      <c r="Z439" s="98"/>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100"/>
    </row>
  </sheetData>
  <sheetProtection selectLockedCells="1"/>
  <mergeCells count="201">
    <mergeCell ref="A438:A439"/>
    <mergeCell ref="B438:B439"/>
    <mergeCell ref="A429:A432"/>
    <mergeCell ref="B429:B432"/>
    <mergeCell ref="A433:A434"/>
    <mergeCell ref="B433:B434"/>
    <mergeCell ref="A435:A436"/>
    <mergeCell ref="B435:B436"/>
    <mergeCell ref="A413:A414"/>
    <mergeCell ref="B413:B414"/>
    <mergeCell ref="A416:A417"/>
    <mergeCell ref="B416:B417"/>
    <mergeCell ref="A425:A428"/>
    <mergeCell ref="B425:B427"/>
    <mergeCell ref="A403:A406"/>
    <mergeCell ref="A407:A410"/>
    <mergeCell ref="B407:B410"/>
    <mergeCell ref="A411:A412"/>
    <mergeCell ref="B411:B412"/>
    <mergeCell ref="A389:A390"/>
    <mergeCell ref="B389:B390"/>
    <mergeCell ref="A391:A392"/>
    <mergeCell ref="B391:B392"/>
    <mergeCell ref="A394:A395"/>
    <mergeCell ref="B394:B395"/>
    <mergeCell ref="B403:B405"/>
    <mergeCell ref="A372:A373"/>
    <mergeCell ref="B372:B373"/>
    <mergeCell ref="A381:A384"/>
    <mergeCell ref="A385:A388"/>
    <mergeCell ref="B385:B388"/>
    <mergeCell ref="A363:A366"/>
    <mergeCell ref="B363:B366"/>
    <mergeCell ref="A367:A368"/>
    <mergeCell ref="B367:B368"/>
    <mergeCell ref="A369:A370"/>
    <mergeCell ref="B369:B370"/>
    <mergeCell ref="B381:B383"/>
    <mergeCell ref="A347:A348"/>
    <mergeCell ref="B347:B348"/>
    <mergeCell ref="A350:A351"/>
    <mergeCell ref="B350:B351"/>
    <mergeCell ref="A359:A362"/>
    <mergeCell ref="A337:A340"/>
    <mergeCell ref="A341:A344"/>
    <mergeCell ref="B341:B344"/>
    <mergeCell ref="A345:A346"/>
    <mergeCell ref="B345:B346"/>
    <mergeCell ref="B337:B339"/>
    <mergeCell ref="B359:B361"/>
    <mergeCell ref="A323:A324"/>
    <mergeCell ref="B323:B324"/>
    <mergeCell ref="A325:A326"/>
    <mergeCell ref="B325:B326"/>
    <mergeCell ref="A328:A329"/>
    <mergeCell ref="B328:B329"/>
    <mergeCell ref="A306:A307"/>
    <mergeCell ref="B306:B307"/>
    <mergeCell ref="A315:A318"/>
    <mergeCell ref="A319:A322"/>
    <mergeCell ref="B319:B322"/>
    <mergeCell ref="B315:B317"/>
    <mergeCell ref="A297:A300"/>
    <mergeCell ref="B297:B300"/>
    <mergeCell ref="A301:A302"/>
    <mergeCell ref="B301:B302"/>
    <mergeCell ref="A303:A304"/>
    <mergeCell ref="B303:B304"/>
    <mergeCell ref="A281:A282"/>
    <mergeCell ref="B281:B282"/>
    <mergeCell ref="A284:A285"/>
    <mergeCell ref="B284:B285"/>
    <mergeCell ref="A293:A296"/>
    <mergeCell ref="B293:B295"/>
    <mergeCell ref="A271:A274"/>
    <mergeCell ref="A275:A278"/>
    <mergeCell ref="B275:B278"/>
    <mergeCell ref="A279:A280"/>
    <mergeCell ref="B279:B280"/>
    <mergeCell ref="A257:A258"/>
    <mergeCell ref="B257:B258"/>
    <mergeCell ref="A259:A260"/>
    <mergeCell ref="B259:B260"/>
    <mergeCell ref="A262:A263"/>
    <mergeCell ref="B262:B263"/>
    <mergeCell ref="B271:B273"/>
    <mergeCell ref="A240:A241"/>
    <mergeCell ref="B240:B241"/>
    <mergeCell ref="A249:A252"/>
    <mergeCell ref="A253:A256"/>
    <mergeCell ref="B253:B256"/>
    <mergeCell ref="A231:A234"/>
    <mergeCell ref="B231:B234"/>
    <mergeCell ref="A235:A236"/>
    <mergeCell ref="B235:B236"/>
    <mergeCell ref="A237:A238"/>
    <mergeCell ref="B237:B238"/>
    <mergeCell ref="B249:B251"/>
    <mergeCell ref="A215:A216"/>
    <mergeCell ref="B215:B216"/>
    <mergeCell ref="A218:A219"/>
    <mergeCell ref="B218:B219"/>
    <mergeCell ref="A227:A230"/>
    <mergeCell ref="A205:A208"/>
    <mergeCell ref="A209:A212"/>
    <mergeCell ref="B209:B212"/>
    <mergeCell ref="A213:A214"/>
    <mergeCell ref="B213:B214"/>
    <mergeCell ref="B205:B207"/>
    <mergeCell ref="B227:B229"/>
    <mergeCell ref="A191:A192"/>
    <mergeCell ref="B191:B192"/>
    <mergeCell ref="A193:A194"/>
    <mergeCell ref="B193:B194"/>
    <mergeCell ref="A196:A197"/>
    <mergeCell ref="B196:B197"/>
    <mergeCell ref="A174:A175"/>
    <mergeCell ref="B174:B175"/>
    <mergeCell ref="A183:A186"/>
    <mergeCell ref="A187:A190"/>
    <mergeCell ref="B187:B190"/>
    <mergeCell ref="B183:B185"/>
    <mergeCell ref="A165:A168"/>
    <mergeCell ref="B165:B168"/>
    <mergeCell ref="A169:A170"/>
    <mergeCell ref="B169:B170"/>
    <mergeCell ref="A171:A172"/>
    <mergeCell ref="B171:B172"/>
    <mergeCell ref="A149:A150"/>
    <mergeCell ref="B149:B150"/>
    <mergeCell ref="A152:A153"/>
    <mergeCell ref="B152:B153"/>
    <mergeCell ref="A161:A164"/>
    <mergeCell ref="B161:B163"/>
    <mergeCell ref="A139:A142"/>
    <mergeCell ref="A143:A146"/>
    <mergeCell ref="B143:B146"/>
    <mergeCell ref="A147:A148"/>
    <mergeCell ref="B147:B148"/>
    <mergeCell ref="A125:A126"/>
    <mergeCell ref="B125:B126"/>
    <mergeCell ref="A127:A128"/>
    <mergeCell ref="B127:B128"/>
    <mergeCell ref="A130:A131"/>
    <mergeCell ref="B130:B131"/>
    <mergeCell ref="B139:B141"/>
    <mergeCell ref="A108:A109"/>
    <mergeCell ref="B108:B109"/>
    <mergeCell ref="A117:A120"/>
    <mergeCell ref="A121:A124"/>
    <mergeCell ref="B121:B124"/>
    <mergeCell ref="A99:A102"/>
    <mergeCell ref="B99:B102"/>
    <mergeCell ref="A103:A104"/>
    <mergeCell ref="B103:B104"/>
    <mergeCell ref="A105:A106"/>
    <mergeCell ref="B105:B106"/>
    <mergeCell ref="B117:B119"/>
    <mergeCell ref="A83:A84"/>
    <mergeCell ref="B83:B84"/>
    <mergeCell ref="A86:A87"/>
    <mergeCell ref="B86:B87"/>
    <mergeCell ref="A95:A98"/>
    <mergeCell ref="A73:A76"/>
    <mergeCell ref="A77:A80"/>
    <mergeCell ref="B77:B80"/>
    <mergeCell ref="A81:A82"/>
    <mergeCell ref="B81:B82"/>
    <mergeCell ref="B73:B75"/>
    <mergeCell ref="B95:B97"/>
    <mergeCell ref="A59:A60"/>
    <mergeCell ref="B59:B60"/>
    <mergeCell ref="A61:A62"/>
    <mergeCell ref="B61:B62"/>
    <mergeCell ref="A64:A65"/>
    <mergeCell ref="B64:B65"/>
    <mergeCell ref="A42:A43"/>
    <mergeCell ref="B42:B43"/>
    <mergeCell ref="A51:A54"/>
    <mergeCell ref="A55:A58"/>
    <mergeCell ref="B55:B58"/>
    <mergeCell ref="B51:B53"/>
    <mergeCell ref="A37:A38"/>
    <mergeCell ref="B37:B38"/>
    <mergeCell ref="A39:A40"/>
    <mergeCell ref="B39:B40"/>
    <mergeCell ref="A16:A17"/>
    <mergeCell ref="B16:B17"/>
    <mergeCell ref="A19:A20"/>
    <mergeCell ref="B19:B20"/>
    <mergeCell ref="A29:A32"/>
    <mergeCell ref="B29:B31"/>
    <mergeCell ref="A1:C2"/>
    <mergeCell ref="A6:A9"/>
    <mergeCell ref="A10:A13"/>
    <mergeCell ref="B10:B13"/>
    <mergeCell ref="A14:A15"/>
    <mergeCell ref="B14:B15"/>
    <mergeCell ref="A33:A36"/>
    <mergeCell ref="B33:B36"/>
    <mergeCell ref="B6:B8"/>
  </mergeCells>
  <conditionalFormatting sqref="B14:B20">
    <cfRule type="cellIs" dxfId="27" priority="138" operator="lessThan">
      <formula>0</formula>
    </cfRule>
    <cfRule type="cellIs" dxfId="26" priority="139" operator="greaterThan">
      <formula>0</formula>
    </cfRule>
    <cfRule type="cellIs" dxfId="25" priority="140" operator="equal">
      <formula>0</formula>
    </cfRule>
  </conditionalFormatting>
  <conditionalFormatting sqref="B29 B32:B36">
    <cfRule type="cellIs" dxfId="24" priority="129" operator="greaterThan">
      <formula>1000</formula>
    </cfRule>
    <cfRule type="cellIs" dxfId="23" priority="130" operator="between">
      <formula>0</formula>
      <formula>1000</formula>
    </cfRule>
  </conditionalFormatting>
  <conditionalFormatting sqref="B29 B32:B43">
    <cfRule type="cellIs" dxfId="22" priority="128" operator="lessThan">
      <formula>0</formula>
    </cfRule>
  </conditionalFormatting>
  <conditionalFormatting sqref="B37:B43">
    <cfRule type="cellIs" dxfId="21" priority="132" operator="greaterThan">
      <formula>0</formula>
    </cfRule>
    <cfRule type="cellIs" dxfId="20" priority="133" operator="equal">
      <formula>0</formula>
    </cfRule>
  </conditionalFormatting>
  <conditionalFormatting sqref="D18:Y18">
    <cfRule type="cellIs" dxfId="19" priority="134" operator="greaterThan">
      <formula>0</formula>
    </cfRule>
  </conditionalFormatting>
  <conditionalFormatting sqref="D41:Y41">
    <cfRule type="cellIs" dxfId="18" priority="127" operator="greaterThan">
      <formula>0</formula>
    </cfRule>
  </conditionalFormatting>
  <conditionalFormatting sqref="D63:Y63">
    <cfRule type="cellIs" dxfId="17" priority="120" operator="greaterThan">
      <formula>0</formula>
    </cfRule>
  </conditionalFormatting>
  <conditionalFormatting sqref="D85:Y85">
    <cfRule type="cellIs" dxfId="16" priority="113" operator="greaterThan">
      <formula>0</formula>
    </cfRule>
  </conditionalFormatting>
  <conditionalFormatting sqref="D107:Y107">
    <cfRule type="cellIs" dxfId="15" priority="106" operator="greaterThan">
      <formula>0</formula>
    </cfRule>
  </conditionalFormatting>
  <conditionalFormatting sqref="D129:Y129">
    <cfRule type="cellIs" dxfId="14" priority="99" operator="greaterThan">
      <formula>0</formula>
    </cfRule>
  </conditionalFormatting>
  <conditionalFormatting sqref="D151:Y151">
    <cfRule type="cellIs" dxfId="13" priority="92" operator="greaterThan">
      <formula>0</formula>
    </cfRule>
  </conditionalFormatting>
  <conditionalFormatting sqref="D173:Y173">
    <cfRule type="cellIs" dxfId="12" priority="85" operator="greaterThan">
      <formula>0</formula>
    </cfRule>
  </conditionalFormatting>
  <conditionalFormatting sqref="D195:Y195">
    <cfRule type="cellIs" dxfId="11" priority="78" operator="greaterThan">
      <formula>0</formula>
    </cfRule>
  </conditionalFormatting>
  <conditionalFormatting sqref="D217:Y217">
    <cfRule type="cellIs" dxfId="10" priority="71" operator="greaterThan">
      <formula>0</formula>
    </cfRule>
  </conditionalFormatting>
  <conditionalFormatting sqref="D239:Y239">
    <cfRule type="cellIs" dxfId="9" priority="64" operator="greaterThan">
      <formula>0</formula>
    </cfRule>
  </conditionalFormatting>
  <conditionalFormatting sqref="D261:Y261">
    <cfRule type="cellIs" dxfId="8" priority="57" operator="greaterThan">
      <formula>0</formula>
    </cfRule>
  </conditionalFormatting>
  <conditionalFormatting sqref="D283:Y283">
    <cfRule type="cellIs" dxfId="7" priority="50" operator="greaterThan">
      <formula>0</formula>
    </cfRule>
  </conditionalFormatting>
  <conditionalFormatting sqref="D305:Y305">
    <cfRule type="cellIs" dxfId="6" priority="43" operator="greaterThan">
      <formula>0</formula>
    </cfRule>
  </conditionalFormatting>
  <conditionalFormatting sqref="D327:Y327">
    <cfRule type="cellIs" dxfId="5" priority="36" operator="greaterThan">
      <formula>0</formula>
    </cfRule>
  </conditionalFormatting>
  <conditionalFormatting sqref="D349:Y349">
    <cfRule type="cellIs" dxfId="4" priority="29" operator="greaterThan">
      <formula>0</formula>
    </cfRule>
  </conditionalFormatting>
  <conditionalFormatting sqref="D371:Y371">
    <cfRule type="cellIs" dxfId="3" priority="22" operator="greaterThan">
      <formula>0</formula>
    </cfRule>
  </conditionalFormatting>
  <conditionalFormatting sqref="D393:Y393">
    <cfRule type="cellIs" dxfId="2" priority="15" operator="greaterThan">
      <formula>0</formula>
    </cfRule>
  </conditionalFormatting>
  <conditionalFormatting sqref="D415:Y415">
    <cfRule type="cellIs" dxfId="1" priority="8" operator="greaterThan">
      <formula>0</formula>
    </cfRule>
  </conditionalFormatting>
  <conditionalFormatting sqref="D437:Y437">
    <cfRule type="cellIs" dxfId="0" priority="1" operator="greaterThan">
      <formula>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61B0A8"/>
  </sheetPr>
  <dimension ref="A1:AH72"/>
  <sheetViews>
    <sheetView zoomScale="60" zoomScaleNormal="60" workbookViewId="0">
      <pane ySplit="4" topLeftCell="A5" activePane="bottomLeft" state="frozen"/>
      <selection pane="bottomLeft" activeCell="B49" sqref="B49"/>
    </sheetView>
  </sheetViews>
  <sheetFormatPr defaultRowHeight="14.25"/>
  <cols>
    <col min="1" max="1" width="10.875" customWidth="1"/>
    <col min="2" max="2" width="33.125" customWidth="1"/>
    <col min="3" max="3" width="30.625" customWidth="1"/>
    <col min="4" max="23" width="6.375" customWidth="1"/>
    <col min="24" max="24" width="34.625" customWidth="1"/>
    <col min="25" max="25" width="28.625" customWidth="1"/>
    <col min="26" max="26" width="34.625" customWidth="1"/>
    <col min="27" max="27" width="28.625" customWidth="1"/>
  </cols>
  <sheetData>
    <row r="1" spans="1:34" ht="41.45" customHeight="1">
      <c r="A1" s="896" t="s">
        <v>652</v>
      </c>
      <c r="B1" s="896"/>
      <c r="C1" s="896"/>
      <c r="D1" s="896"/>
      <c r="E1" s="896"/>
      <c r="F1" s="896"/>
      <c r="G1" s="896"/>
      <c r="H1" s="896"/>
      <c r="I1" s="896"/>
      <c r="J1" s="896"/>
      <c r="K1" s="896"/>
      <c r="L1" s="896"/>
      <c r="M1" s="896"/>
      <c r="N1" s="896"/>
      <c r="O1" s="896"/>
      <c r="P1" s="896"/>
      <c r="Q1" s="896"/>
      <c r="R1" s="896"/>
      <c r="S1" s="896"/>
      <c r="T1" s="896"/>
      <c r="U1" s="896"/>
      <c r="V1" s="896"/>
      <c r="W1" s="896"/>
      <c r="X1" s="121" t="s">
        <v>653</v>
      </c>
      <c r="Y1" s="202">
        <v>7796</v>
      </c>
      <c r="Z1" s="123" t="s">
        <v>654</v>
      </c>
      <c r="AA1" s="124">
        <v>5200000</v>
      </c>
      <c r="AB1" s="134"/>
      <c r="AC1" s="135"/>
      <c r="AD1" s="136"/>
      <c r="AE1" s="136"/>
      <c r="AF1" s="136"/>
      <c r="AG1" s="136"/>
      <c r="AH1" s="136"/>
    </row>
    <row r="2" spans="1:34" ht="27" customHeight="1">
      <c r="A2" s="897" t="s">
        <v>93</v>
      </c>
      <c r="B2" s="897"/>
      <c r="C2" s="897"/>
      <c r="D2" s="897"/>
      <c r="E2" s="897"/>
      <c r="F2" s="897"/>
      <c r="G2" s="897"/>
      <c r="H2" s="897"/>
      <c r="I2" s="897"/>
      <c r="J2" s="897"/>
      <c r="K2" s="897"/>
      <c r="L2" s="897"/>
      <c r="M2" s="897"/>
      <c r="N2" s="897"/>
      <c r="O2" s="897"/>
      <c r="P2" s="897"/>
      <c r="Q2" s="897"/>
      <c r="R2" s="897"/>
      <c r="S2" s="897"/>
      <c r="T2" s="897"/>
      <c r="U2" s="897"/>
      <c r="V2" s="897"/>
      <c r="W2" s="897"/>
      <c r="X2" s="125" t="s">
        <v>655</v>
      </c>
      <c r="Y2" s="203">
        <f>SUM($Y$15,$Y$27,$Y$38,$Y$46,$Y$56,$Y$67)</f>
        <v>7796</v>
      </c>
      <c r="Z2" s="126" t="s">
        <v>656</v>
      </c>
      <c r="AA2" s="124">
        <f>SUM(AA15,AA27,AA38,AA46,AA56,AA67)</f>
        <v>5329240</v>
      </c>
      <c r="AB2" s="136"/>
      <c r="AC2" s="136"/>
      <c r="AD2" s="136"/>
      <c r="AE2" s="136"/>
      <c r="AF2" s="136"/>
      <c r="AG2" s="136"/>
      <c r="AH2" s="136"/>
    </row>
    <row r="3" spans="1:34" ht="15.6" customHeight="1">
      <c r="A3" s="137"/>
      <c r="B3" s="138"/>
      <c r="C3" s="139" t="s">
        <v>657</v>
      </c>
      <c r="D3" s="898">
        <v>2025</v>
      </c>
      <c r="E3" s="899"/>
      <c r="F3" s="899"/>
      <c r="G3" s="899"/>
      <c r="H3" s="898">
        <v>2026</v>
      </c>
      <c r="I3" s="899"/>
      <c r="J3" s="899"/>
      <c r="K3" s="900"/>
      <c r="L3" s="899">
        <v>2027</v>
      </c>
      <c r="M3" s="899"/>
      <c r="N3" s="899"/>
      <c r="O3" s="900"/>
      <c r="P3" s="898">
        <v>2028</v>
      </c>
      <c r="Q3" s="899"/>
      <c r="R3" s="899"/>
      <c r="S3" s="899"/>
      <c r="T3" s="898">
        <v>2029</v>
      </c>
      <c r="U3" s="899"/>
      <c r="V3" s="899"/>
      <c r="W3" s="900"/>
      <c r="X3" s="892" t="s">
        <v>551</v>
      </c>
      <c r="Y3" s="893"/>
      <c r="Z3" s="894" t="s">
        <v>658</v>
      </c>
      <c r="AA3" s="895"/>
      <c r="AB3" s="136"/>
      <c r="AC3" s="136"/>
      <c r="AD3" s="136"/>
      <c r="AE3" s="136"/>
      <c r="AF3" s="136"/>
      <c r="AG3" s="136"/>
      <c r="AH3" s="136"/>
    </row>
    <row r="4" spans="1:34" ht="29.25" customHeight="1">
      <c r="A4" s="140" t="s">
        <v>659</v>
      </c>
      <c r="B4" s="140" t="s">
        <v>660</v>
      </c>
      <c r="C4" s="141" t="s">
        <v>661</v>
      </c>
      <c r="D4" s="769" t="s">
        <v>230</v>
      </c>
      <c r="E4" s="142" t="s">
        <v>231</v>
      </c>
      <c r="F4" s="142" t="s">
        <v>232</v>
      </c>
      <c r="G4" s="142" t="s">
        <v>662</v>
      </c>
      <c r="H4" s="143" t="s">
        <v>230</v>
      </c>
      <c r="I4" s="144" t="s">
        <v>231</v>
      </c>
      <c r="J4" s="144" t="s">
        <v>234</v>
      </c>
      <c r="K4" s="145" t="s">
        <v>662</v>
      </c>
      <c r="L4" s="144" t="s">
        <v>230</v>
      </c>
      <c r="M4" s="144" t="s">
        <v>231</v>
      </c>
      <c r="N4" s="144" t="s">
        <v>232</v>
      </c>
      <c r="O4" s="145" t="s">
        <v>662</v>
      </c>
      <c r="P4" s="143" t="s">
        <v>230</v>
      </c>
      <c r="Q4" s="144" t="s">
        <v>231</v>
      </c>
      <c r="R4" s="144" t="s">
        <v>232</v>
      </c>
      <c r="S4" s="144" t="s">
        <v>662</v>
      </c>
      <c r="T4" s="143" t="s">
        <v>230</v>
      </c>
      <c r="U4" s="144" t="s">
        <v>231</v>
      </c>
      <c r="V4" s="144" t="s">
        <v>232</v>
      </c>
      <c r="W4" s="145" t="s">
        <v>662</v>
      </c>
      <c r="X4" s="141" t="s">
        <v>661</v>
      </c>
      <c r="Y4" s="141" t="s">
        <v>551</v>
      </c>
      <c r="Z4" s="141" t="s">
        <v>633</v>
      </c>
      <c r="AA4" s="141" t="s">
        <v>663</v>
      </c>
      <c r="AB4" s="136"/>
      <c r="AC4" s="136"/>
      <c r="AD4" s="136"/>
      <c r="AE4" s="136"/>
      <c r="AF4" s="136"/>
      <c r="AG4" s="136"/>
      <c r="AH4" s="136"/>
    </row>
    <row r="5" spans="1:34" ht="15" customHeight="1">
      <c r="A5" s="146" t="s">
        <v>664</v>
      </c>
      <c r="B5" s="136"/>
      <c r="C5" s="147" t="s">
        <v>665</v>
      </c>
      <c r="D5" s="148"/>
      <c r="E5" s="149"/>
      <c r="F5" s="149"/>
      <c r="G5" s="149"/>
      <c r="H5" s="150"/>
      <c r="I5" s="149"/>
      <c r="J5" s="149"/>
      <c r="K5" s="151"/>
      <c r="L5" s="149"/>
      <c r="M5" s="149"/>
      <c r="N5" s="149"/>
      <c r="O5" s="149"/>
      <c r="P5" s="150"/>
      <c r="Q5" s="149"/>
      <c r="R5" s="149"/>
      <c r="S5" s="149"/>
      <c r="T5" s="150"/>
      <c r="U5" s="149"/>
      <c r="V5" s="149"/>
      <c r="W5" s="151"/>
      <c r="X5" s="209" t="s">
        <v>666</v>
      </c>
      <c r="Y5" s="210">
        <v>100</v>
      </c>
      <c r="Z5" s="211"/>
      <c r="AA5" s="212">
        <v>200000</v>
      </c>
      <c r="AB5" s="136"/>
      <c r="AC5" s="136"/>
      <c r="AD5" s="136"/>
      <c r="AE5" s="136"/>
      <c r="AF5" s="136"/>
      <c r="AG5" s="136"/>
      <c r="AH5" s="136"/>
    </row>
    <row r="6" spans="1:34" ht="15" customHeight="1">
      <c r="A6" s="152" t="s">
        <v>667</v>
      </c>
      <c r="B6" s="136"/>
      <c r="C6" s="153" t="s">
        <v>133</v>
      </c>
      <c r="D6" s="154"/>
      <c r="E6" s="155"/>
      <c r="F6" s="155"/>
      <c r="G6" s="156"/>
      <c r="H6" s="157"/>
      <c r="I6" s="156"/>
      <c r="J6" s="156"/>
      <c r="K6" s="158"/>
      <c r="L6" s="156"/>
      <c r="M6" s="156"/>
      <c r="N6" s="156"/>
      <c r="O6" s="156"/>
      <c r="P6" s="157"/>
      <c r="Q6" s="156"/>
      <c r="R6" s="156"/>
      <c r="S6" s="156"/>
      <c r="T6" s="157"/>
      <c r="U6" s="156"/>
      <c r="V6" s="156"/>
      <c r="W6" s="158"/>
      <c r="X6" s="213" t="s">
        <v>668</v>
      </c>
      <c r="Y6" s="214">
        <v>225</v>
      </c>
      <c r="Z6" s="215"/>
      <c r="AA6" s="215">
        <v>10843</v>
      </c>
      <c r="AB6" s="136"/>
      <c r="AC6" s="136"/>
      <c r="AD6" s="136"/>
      <c r="AE6" s="136"/>
      <c r="AF6" s="136"/>
      <c r="AG6" s="136"/>
      <c r="AH6" s="136"/>
    </row>
    <row r="7" spans="1:34" ht="15" customHeight="1">
      <c r="A7" s="152" t="s">
        <v>669</v>
      </c>
      <c r="B7" s="136"/>
      <c r="C7" s="161" t="s">
        <v>136</v>
      </c>
      <c r="D7" s="155"/>
      <c r="E7" s="155"/>
      <c r="F7" s="155"/>
      <c r="G7" s="156"/>
      <c r="H7" s="157"/>
      <c r="I7" s="155"/>
      <c r="J7" s="156"/>
      <c r="K7" s="162"/>
      <c r="L7" s="155"/>
      <c r="M7" s="156"/>
      <c r="N7" s="155"/>
      <c r="O7" s="156"/>
      <c r="P7" s="163"/>
      <c r="Q7" s="155"/>
      <c r="R7" s="156"/>
      <c r="S7" s="155"/>
      <c r="T7" s="163"/>
      <c r="U7" s="156"/>
      <c r="V7" s="155"/>
      <c r="W7" s="162"/>
      <c r="X7" s="159"/>
      <c r="Y7" s="199"/>
      <c r="Z7" s="155"/>
      <c r="AA7" s="160"/>
      <c r="AB7" s="136"/>
      <c r="AC7" s="136"/>
      <c r="AD7" s="136"/>
      <c r="AE7" s="136"/>
      <c r="AF7" s="136"/>
      <c r="AG7" s="136"/>
      <c r="AH7" s="136"/>
    </row>
    <row r="8" spans="1:34" ht="15" customHeight="1">
      <c r="A8" s="152"/>
      <c r="B8" s="136"/>
      <c r="C8" s="161" t="s">
        <v>138</v>
      </c>
      <c r="D8" s="155"/>
      <c r="E8" s="155"/>
      <c r="F8" s="155"/>
      <c r="G8" s="155"/>
      <c r="H8" s="163"/>
      <c r="I8" s="155"/>
      <c r="J8" s="155"/>
      <c r="K8" s="162"/>
      <c r="L8" s="155"/>
      <c r="M8" s="155"/>
      <c r="N8" s="155"/>
      <c r="O8" s="155"/>
      <c r="P8" s="163"/>
      <c r="Q8" s="155"/>
      <c r="R8" s="155"/>
      <c r="S8" s="155"/>
      <c r="T8" s="163"/>
      <c r="U8" s="155"/>
      <c r="V8" s="155"/>
      <c r="W8" s="162"/>
      <c r="X8" s="163"/>
      <c r="Y8" s="200"/>
      <c r="Z8" s="163"/>
      <c r="AA8" s="160"/>
      <c r="AB8" s="136"/>
      <c r="AC8" s="136"/>
      <c r="AD8" s="136"/>
      <c r="AE8" s="136"/>
      <c r="AF8" s="136"/>
      <c r="AG8" s="136"/>
      <c r="AH8" s="136"/>
    </row>
    <row r="9" spans="1:34" ht="15" customHeight="1">
      <c r="A9" s="164" t="s">
        <v>670</v>
      </c>
      <c r="B9" s="136"/>
      <c r="C9" s="161" t="s">
        <v>145</v>
      </c>
      <c r="D9" s="155"/>
      <c r="E9" s="155"/>
      <c r="F9" s="155"/>
      <c r="G9" s="155"/>
      <c r="H9" s="163"/>
      <c r="I9" s="155"/>
      <c r="J9" s="155"/>
      <c r="K9" s="162"/>
      <c r="L9" s="155"/>
      <c r="M9" s="155"/>
      <c r="N9" s="155"/>
      <c r="O9" s="155"/>
      <c r="P9" s="163"/>
      <c r="Q9" s="155"/>
      <c r="R9" s="155"/>
      <c r="S9" s="155"/>
      <c r="T9" s="163"/>
      <c r="U9" s="155"/>
      <c r="V9" s="155"/>
      <c r="W9" s="162"/>
      <c r="X9" s="163"/>
      <c r="Y9" s="200"/>
      <c r="Z9" s="163"/>
      <c r="AA9" s="160"/>
      <c r="AB9" s="136"/>
      <c r="AC9" s="136"/>
      <c r="AD9" s="136"/>
      <c r="AE9" s="136"/>
      <c r="AF9" s="136"/>
      <c r="AG9" s="136"/>
      <c r="AH9" s="136"/>
    </row>
    <row r="10" spans="1:34" ht="15" customHeight="1">
      <c r="A10" s="165" t="s">
        <v>671</v>
      </c>
      <c r="B10" s="166"/>
      <c r="C10" s="162"/>
      <c r="D10" s="155"/>
      <c r="E10" s="155"/>
      <c r="F10" s="155"/>
      <c r="G10" s="167" t="s">
        <v>359</v>
      </c>
      <c r="H10" s="168"/>
      <c r="I10" s="167" t="s">
        <v>359</v>
      </c>
      <c r="J10" s="167"/>
      <c r="K10" s="169"/>
      <c r="L10" s="167" t="s">
        <v>359</v>
      </c>
      <c r="M10" s="167"/>
      <c r="N10" s="167"/>
      <c r="O10" s="167" t="s">
        <v>359</v>
      </c>
      <c r="P10" s="168"/>
      <c r="Q10" s="167" t="s">
        <v>359</v>
      </c>
      <c r="R10" s="167"/>
      <c r="S10" s="167" t="s">
        <v>359</v>
      </c>
      <c r="T10" s="168"/>
      <c r="U10" s="167" t="s">
        <v>359</v>
      </c>
      <c r="V10" s="167"/>
      <c r="W10" s="169" t="s">
        <v>359</v>
      </c>
      <c r="X10" s="163"/>
      <c r="Y10" s="200"/>
      <c r="Z10" s="163"/>
      <c r="AA10" s="160"/>
      <c r="AB10" s="136"/>
      <c r="AC10" s="136"/>
      <c r="AD10" s="136"/>
      <c r="AE10" s="136"/>
      <c r="AF10" s="136"/>
      <c r="AG10" s="136"/>
      <c r="AH10" s="136"/>
    </row>
    <row r="11" spans="1:34" ht="15" customHeight="1">
      <c r="A11" s="165" t="s">
        <v>672</v>
      </c>
      <c r="B11" s="166"/>
      <c r="C11" s="162"/>
      <c r="D11" s="155"/>
      <c r="E11" s="155"/>
      <c r="F11" s="155"/>
      <c r="G11" s="167"/>
      <c r="H11" s="168" t="s">
        <v>359</v>
      </c>
      <c r="I11" s="167"/>
      <c r="J11" s="167" t="s">
        <v>359</v>
      </c>
      <c r="K11" s="169"/>
      <c r="L11" s="167"/>
      <c r="M11" s="167" t="s">
        <v>359</v>
      </c>
      <c r="N11" s="167"/>
      <c r="O11" s="167" t="s">
        <v>359</v>
      </c>
      <c r="P11" s="168"/>
      <c r="Q11" s="167"/>
      <c r="R11" s="167" t="s">
        <v>359</v>
      </c>
      <c r="S11" s="167"/>
      <c r="T11" s="168"/>
      <c r="U11" s="167" t="s">
        <v>359</v>
      </c>
      <c r="V11" s="167"/>
      <c r="W11" s="169"/>
      <c r="X11" s="163"/>
      <c r="Y11" s="200"/>
      <c r="Z11" s="163"/>
      <c r="AA11" s="160"/>
      <c r="AB11" s="136"/>
      <c r="AC11" s="136"/>
      <c r="AD11" s="136"/>
      <c r="AE11" s="136"/>
      <c r="AF11" s="136"/>
      <c r="AG11" s="136"/>
      <c r="AH11" s="136"/>
    </row>
    <row r="12" spans="1:34" ht="15" customHeight="1">
      <c r="A12" s="165" t="s">
        <v>673</v>
      </c>
      <c r="B12" s="166"/>
      <c r="C12" s="162"/>
      <c r="D12" s="155"/>
      <c r="E12" s="155"/>
      <c r="F12" s="155"/>
      <c r="G12" s="167"/>
      <c r="H12" s="168"/>
      <c r="I12" s="167"/>
      <c r="J12" s="167" t="s">
        <v>359</v>
      </c>
      <c r="K12" s="169"/>
      <c r="L12" s="167"/>
      <c r="M12" s="167"/>
      <c r="N12" s="167" t="s">
        <v>359</v>
      </c>
      <c r="O12" s="167"/>
      <c r="P12" s="168"/>
      <c r="Q12" s="167"/>
      <c r="R12" s="167" t="s">
        <v>359</v>
      </c>
      <c r="S12" s="167"/>
      <c r="T12" s="168"/>
      <c r="U12" s="167"/>
      <c r="V12" s="167" t="s">
        <v>359</v>
      </c>
      <c r="W12" s="170" t="s">
        <v>359</v>
      </c>
      <c r="X12" s="163"/>
      <c r="Y12" s="200"/>
      <c r="Z12" s="163"/>
      <c r="AA12" s="160"/>
      <c r="AB12" s="136"/>
      <c r="AC12" s="136"/>
      <c r="AD12" s="136"/>
      <c r="AE12" s="136"/>
      <c r="AF12" s="136"/>
      <c r="AG12" s="136"/>
      <c r="AH12" s="136"/>
    </row>
    <row r="13" spans="1:34" ht="15" customHeight="1">
      <c r="A13" s="171" t="s">
        <v>242</v>
      </c>
      <c r="B13" s="165"/>
      <c r="C13" s="162"/>
      <c r="D13" s="155"/>
      <c r="E13" s="155"/>
      <c r="F13" s="155"/>
      <c r="G13" s="167"/>
      <c r="H13" s="163"/>
      <c r="I13" s="155"/>
      <c r="J13" s="155"/>
      <c r="K13" s="162"/>
      <c r="L13" s="155"/>
      <c r="M13" s="155"/>
      <c r="N13" s="155"/>
      <c r="O13" s="155"/>
      <c r="P13" s="163"/>
      <c r="Q13" s="155"/>
      <c r="R13" s="155"/>
      <c r="S13" s="155"/>
      <c r="T13" s="163"/>
      <c r="U13" s="155"/>
      <c r="V13" s="155"/>
      <c r="W13" s="162"/>
      <c r="X13" s="163"/>
      <c r="Y13" s="200"/>
      <c r="Z13" s="163"/>
      <c r="AA13" s="160"/>
      <c r="AB13" s="136"/>
      <c r="AC13" s="136"/>
      <c r="AD13" s="136"/>
      <c r="AE13" s="136"/>
      <c r="AF13" s="136"/>
      <c r="AG13" s="136"/>
      <c r="AH13" s="136"/>
    </row>
    <row r="14" spans="1:34" ht="15" customHeight="1">
      <c r="A14" s="171" t="s">
        <v>243</v>
      </c>
      <c r="B14" s="165"/>
      <c r="C14" s="162"/>
      <c r="D14" s="155"/>
      <c r="E14" s="155"/>
      <c r="F14" s="155"/>
      <c r="G14" s="155"/>
      <c r="H14" s="163"/>
      <c r="I14" s="155"/>
      <c r="J14" s="155"/>
      <c r="K14" s="162"/>
      <c r="L14" s="155"/>
      <c r="M14" s="155"/>
      <c r="N14" s="155"/>
      <c r="O14" s="155"/>
      <c r="P14" s="163"/>
      <c r="Q14" s="155"/>
      <c r="R14" s="155"/>
      <c r="S14" s="155"/>
      <c r="T14" s="163"/>
      <c r="U14" s="155"/>
      <c r="V14" s="155"/>
      <c r="W14" s="162"/>
      <c r="X14" s="163"/>
      <c r="Y14" s="200"/>
      <c r="Z14" s="163"/>
      <c r="AA14" s="160"/>
      <c r="AB14" s="136"/>
      <c r="AC14" s="136"/>
      <c r="AD14" s="136"/>
      <c r="AE14" s="136"/>
      <c r="AF14" s="136"/>
      <c r="AG14" s="136"/>
      <c r="AH14" s="136"/>
    </row>
    <row r="15" spans="1:34" ht="15" customHeight="1">
      <c r="A15" s="172"/>
      <c r="B15" s="173"/>
      <c r="C15" s="162"/>
      <c r="D15" s="155"/>
      <c r="E15" s="155"/>
      <c r="F15" s="155"/>
      <c r="G15" s="155"/>
      <c r="H15" s="163"/>
      <c r="I15" s="155"/>
      <c r="J15" s="155"/>
      <c r="K15" s="162"/>
      <c r="L15" s="155"/>
      <c r="M15" s="155"/>
      <c r="N15" s="155"/>
      <c r="O15" s="155"/>
      <c r="P15" s="163"/>
      <c r="Q15" s="155"/>
      <c r="R15" s="155"/>
      <c r="S15" s="155"/>
      <c r="T15" s="163"/>
      <c r="U15" s="155"/>
      <c r="V15" s="155"/>
      <c r="W15" s="162"/>
      <c r="X15" s="163" t="s">
        <v>674</v>
      </c>
      <c r="Y15" s="29">
        <f>SUM($Y$5:$Y$13)</f>
        <v>325</v>
      </c>
      <c r="Z15" s="174" t="s">
        <v>675</v>
      </c>
      <c r="AA15" s="132">
        <f>SUM($AA$5:$AA$13)</f>
        <v>210843</v>
      </c>
      <c r="AB15" s="136"/>
      <c r="AC15" s="136"/>
      <c r="AD15" s="136"/>
      <c r="AE15" s="136"/>
      <c r="AF15" s="136"/>
      <c r="AG15" s="136"/>
      <c r="AH15" s="136"/>
    </row>
    <row r="16" spans="1:34" ht="15" customHeight="1">
      <c r="A16" s="175" t="s">
        <v>676</v>
      </c>
      <c r="B16" s="176"/>
      <c r="C16" s="147" t="s">
        <v>665</v>
      </c>
      <c r="D16" s="149"/>
      <c r="E16" s="149"/>
      <c r="F16" s="149"/>
      <c r="G16" s="151"/>
      <c r="H16" s="149"/>
      <c r="I16" s="149"/>
      <c r="J16" s="149"/>
      <c r="K16" s="151"/>
      <c r="L16" s="149"/>
      <c r="M16" s="149"/>
      <c r="N16" s="149"/>
      <c r="O16" s="149"/>
      <c r="P16" s="150"/>
      <c r="Q16" s="149"/>
      <c r="R16" s="149"/>
      <c r="S16" s="149"/>
      <c r="T16" s="150"/>
      <c r="U16" s="149"/>
      <c r="V16" s="149"/>
      <c r="W16" s="151"/>
      <c r="X16" s="216" t="s">
        <v>666</v>
      </c>
      <c r="Y16" s="217">
        <v>160</v>
      </c>
      <c r="Z16" s="218"/>
      <c r="AA16" s="219">
        <v>35000</v>
      </c>
      <c r="AB16" s="136"/>
      <c r="AC16" s="136"/>
      <c r="AD16" s="136"/>
      <c r="AE16" s="136"/>
      <c r="AF16" s="136"/>
      <c r="AG16" s="136"/>
      <c r="AH16" s="136"/>
    </row>
    <row r="17" spans="1:34" ht="15" customHeight="1">
      <c r="A17" s="177" t="s">
        <v>677</v>
      </c>
      <c r="B17" s="165"/>
      <c r="C17" s="178" t="s">
        <v>133</v>
      </c>
      <c r="D17" s="155"/>
      <c r="E17" s="155"/>
      <c r="F17" s="155"/>
      <c r="G17" s="158"/>
      <c r="H17" s="156"/>
      <c r="I17" s="156"/>
      <c r="J17" s="155"/>
      <c r="K17" s="162"/>
      <c r="L17" s="155"/>
      <c r="M17" s="155"/>
      <c r="N17" s="155"/>
      <c r="O17" s="155"/>
      <c r="P17" s="163"/>
      <c r="Q17" s="155"/>
      <c r="R17" s="155"/>
      <c r="S17" s="155"/>
      <c r="T17" s="163"/>
      <c r="U17" s="155"/>
      <c r="V17" s="155"/>
      <c r="W17" s="162"/>
      <c r="X17" s="220" t="s">
        <v>668</v>
      </c>
      <c r="Y17" s="200">
        <v>310</v>
      </c>
      <c r="Z17" s="221"/>
      <c r="AA17" s="161">
        <v>144500</v>
      </c>
      <c r="AB17" s="136"/>
      <c r="AC17" s="136"/>
      <c r="AD17" s="136"/>
      <c r="AE17" s="136"/>
      <c r="AF17" s="136"/>
      <c r="AG17" s="136"/>
      <c r="AH17" s="136"/>
    </row>
    <row r="18" spans="1:34" ht="15" customHeight="1">
      <c r="A18" s="177" t="s">
        <v>678</v>
      </c>
      <c r="B18" s="165"/>
      <c r="C18" s="178" t="s">
        <v>136</v>
      </c>
      <c r="D18" s="155"/>
      <c r="E18" s="155"/>
      <c r="F18" s="155"/>
      <c r="G18" s="165"/>
      <c r="H18" s="156"/>
      <c r="I18" s="156"/>
      <c r="J18" s="155"/>
      <c r="K18" s="162"/>
      <c r="L18" s="155"/>
      <c r="M18" s="155"/>
      <c r="N18" s="155"/>
      <c r="O18" s="155"/>
      <c r="P18" s="163"/>
      <c r="Q18" s="155"/>
      <c r="R18" s="155"/>
      <c r="S18" s="155"/>
      <c r="T18" s="163"/>
      <c r="U18" s="155"/>
      <c r="V18" s="155"/>
      <c r="W18" s="162"/>
      <c r="X18" s="163"/>
      <c r="Y18" s="201"/>
      <c r="Z18" s="163"/>
      <c r="AA18" s="179"/>
      <c r="AB18" s="136"/>
      <c r="AC18" s="136"/>
      <c r="AD18" s="136"/>
      <c r="AE18" s="136"/>
      <c r="AF18" s="136"/>
      <c r="AG18" s="136"/>
      <c r="AH18" s="136"/>
    </row>
    <row r="19" spans="1:34" ht="15" customHeight="1">
      <c r="A19" t="s">
        <v>679</v>
      </c>
      <c r="B19" s="165"/>
      <c r="C19" s="178" t="s">
        <v>138</v>
      </c>
      <c r="D19" s="155"/>
      <c r="E19" s="155"/>
      <c r="F19" s="155"/>
      <c r="G19" s="165"/>
      <c r="H19" s="136"/>
      <c r="I19" s="156"/>
      <c r="J19" s="156"/>
      <c r="K19" s="162"/>
      <c r="L19" s="155"/>
      <c r="M19" s="155"/>
      <c r="N19" s="155"/>
      <c r="O19" s="155"/>
      <c r="P19" s="163"/>
      <c r="Q19" s="155"/>
      <c r="R19" s="155"/>
      <c r="S19" s="155"/>
      <c r="T19" s="163"/>
      <c r="U19" s="155"/>
      <c r="V19" s="155"/>
      <c r="W19" s="162"/>
      <c r="X19" s="163"/>
      <c r="Y19" s="201"/>
      <c r="Z19" s="163"/>
      <c r="AA19" s="179"/>
      <c r="AB19" s="136"/>
      <c r="AC19" s="136"/>
      <c r="AD19" s="136"/>
      <c r="AE19" s="136"/>
      <c r="AF19" s="136"/>
      <c r="AG19" s="136"/>
      <c r="AH19" s="136"/>
    </row>
    <row r="20" spans="1:34" ht="15" customHeight="1">
      <c r="A20" s="177" t="s">
        <v>680</v>
      </c>
      <c r="B20" s="165"/>
      <c r="C20" s="178" t="s">
        <v>145</v>
      </c>
      <c r="D20" s="155"/>
      <c r="E20" s="155"/>
      <c r="F20" s="155"/>
      <c r="G20" s="165"/>
      <c r="H20" s="136"/>
      <c r="I20" s="155"/>
      <c r="J20" s="156"/>
      <c r="K20" s="158"/>
      <c r="L20" s="155"/>
      <c r="M20" s="155"/>
      <c r="N20" s="155"/>
      <c r="O20" s="155"/>
      <c r="P20" s="163"/>
      <c r="Q20" s="155"/>
      <c r="R20" s="155"/>
      <c r="S20" s="155"/>
      <c r="T20" s="163"/>
      <c r="U20" s="155"/>
      <c r="V20" s="155"/>
      <c r="W20" s="162"/>
      <c r="X20" s="163"/>
      <c r="Y20" s="201"/>
      <c r="Z20" s="163"/>
      <c r="AA20" s="179"/>
      <c r="AB20" s="136"/>
      <c r="AC20" s="136"/>
      <c r="AD20" s="136"/>
      <c r="AE20" s="136"/>
      <c r="AF20" s="136"/>
      <c r="AG20" s="136"/>
      <c r="AH20" s="136"/>
    </row>
    <row r="21" spans="1:34" ht="15" customHeight="1">
      <c r="B21" s="165"/>
      <c r="C21" s="180"/>
      <c r="D21" s="155"/>
      <c r="E21" s="155"/>
      <c r="F21" s="155"/>
      <c r="G21" s="162"/>
      <c r="H21" s="155"/>
      <c r="I21" s="155"/>
      <c r="J21" s="155"/>
      <c r="K21" s="162"/>
      <c r="L21" s="155"/>
      <c r="M21" s="155"/>
      <c r="N21" s="155"/>
      <c r="O21" s="155"/>
      <c r="P21" s="163"/>
      <c r="Q21" s="155"/>
      <c r="R21" s="155"/>
      <c r="S21" s="155"/>
      <c r="T21" s="163"/>
      <c r="U21" s="155"/>
      <c r="V21" s="155"/>
      <c r="W21" s="162"/>
      <c r="X21" s="163"/>
      <c r="Y21" s="201"/>
      <c r="Z21" s="163"/>
      <c r="AA21" s="179"/>
      <c r="AB21" s="136"/>
      <c r="AC21" s="136"/>
      <c r="AD21" s="136"/>
      <c r="AE21" s="136"/>
      <c r="AF21" s="136"/>
      <c r="AG21" s="136"/>
      <c r="AH21" s="136"/>
    </row>
    <row r="22" spans="1:34" ht="15" customHeight="1">
      <c r="A22" s="181" t="s">
        <v>670</v>
      </c>
      <c r="B22" s="165"/>
      <c r="C22" s="180"/>
      <c r="D22" s="155"/>
      <c r="E22" s="155"/>
      <c r="F22" s="155"/>
      <c r="G22" s="169"/>
      <c r="H22" s="136"/>
      <c r="I22" s="136"/>
      <c r="J22" s="136"/>
      <c r="K22" s="162"/>
      <c r="L22" s="155"/>
      <c r="M22" s="155"/>
      <c r="N22" s="155"/>
      <c r="O22" s="155"/>
      <c r="P22" s="163"/>
      <c r="Q22" s="155"/>
      <c r="R22" s="155"/>
      <c r="S22" s="155"/>
      <c r="T22" s="163"/>
      <c r="U22" s="155"/>
      <c r="V22" s="155"/>
      <c r="W22" s="162"/>
      <c r="X22" s="163"/>
      <c r="Y22" s="201"/>
      <c r="Z22" s="163"/>
      <c r="AA22" s="179"/>
      <c r="AB22" s="136"/>
      <c r="AC22" s="136"/>
      <c r="AD22" s="136"/>
      <c r="AE22" s="136"/>
      <c r="AF22" s="136"/>
      <c r="AG22" s="136"/>
      <c r="AH22" s="136"/>
    </row>
    <row r="23" spans="1:34" ht="15" customHeight="1">
      <c r="A23" s="162" t="s">
        <v>681</v>
      </c>
      <c r="B23" s="165"/>
      <c r="C23" s="180"/>
      <c r="D23" s="155"/>
      <c r="E23" s="155"/>
      <c r="F23" s="155"/>
      <c r="G23" s="169"/>
      <c r="H23" s="167" t="s">
        <v>359</v>
      </c>
      <c r="I23" s="167"/>
      <c r="J23" s="167"/>
      <c r="K23" s="162"/>
      <c r="L23" s="155"/>
      <c r="M23" s="155"/>
      <c r="N23" s="155"/>
      <c r="O23" s="155"/>
      <c r="P23" s="163"/>
      <c r="Q23" s="155"/>
      <c r="R23" s="155"/>
      <c r="S23" s="155"/>
      <c r="T23" s="163"/>
      <c r="U23" s="155"/>
      <c r="V23" s="155"/>
      <c r="W23" s="162"/>
      <c r="X23" s="163"/>
      <c r="Y23" s="201"/>
      <c r="Z23" s="163"/>
      <c r="AA23" s="179"/>
      <c r="AB23" s="136"/>
      <c r="AC23" s="136"/>
      <c r="AD23" s="136"/>
      <c r="AE23" s="136"/>
      <c r="AF23" s="136"/>
      <c r="AG23" s="136"/>
      <c r="AH23" s="136"/>
    </row>
    <row r="24" spans="1:34" ht="15" customHeight="1">
      <c r="A24" s="162" t="s">
        <v>682</v>
      </c>
      <c r="B24" s="165"/>
      <c r="C24" s="180"/>
      <c r="D24" s="155"/>
      <c r="E24" s="155"/>
      <c r="F24" s="155"/>
      <c r="G24" s="162"/>
      <c r="H24" s="167"/>
      <c r="I24" s="167" t="s">
        <v>359</v>
      </c>
      <c r="J24" s="167" t="s">
        <v>359</v>
      </c>
      <c r="K24" s="162"/>
      <c r="L24" s="155"/>
      <c r="M24" s="155"/>
      <c r="N24" s="155"/>
      <c r="O24" s="155"/>
      <c r="P24" s="163"/>
      <c r="Q24" s="155"/>
      <c r="R24" s="155"/>
      <c r="S24" s="155"/>
      <c r="T24" s="163"/>
      <c r="U24" s="155"/>
      <c r="V24" s="155"/>
      <c r="W24" s="162"/>
      <c r="X24" s="163"/>
      <c r="Y24" s="201"/>
      <c r="Z24" s="163"/>
      <c r="AA24" s="179"/>
      <c r="AB24" s="136"/>
      <c r="AC24" s="136"/>
      <c r="AD24" s="136"/>
      <c r="AE24" s="136"/>
      <c r="AF24" s="136"/>
      <c r="AG24" s="136"/>
      <c r="AH24" s="136"/>
    </row>
    <row r="25" spans="1:34" ht="15" customHeight="1">
      <c r="A25" s="162" t="s">
        <v>683</v>
      </c>
      <c r="B25" s="182"/>
      <c r="C25" s="180"/>
      <c r="D25" s="155"/>
      <c r="E25" s="155"/>
      <c r="F25" s="155"/>
      <c r="G25" s="162"/>
      <c r="H25" s="155"/>
      <c r="I25" s="167"/>
      <c r="J25" s="155"/>
      <c r="K25" s="162"/>
      <c r="L25" s="155" t="s">
        <v>359</v>
      </c>
      <c r="M25" s="155"/>
      <c r="N25" s="155"/>
      <c r="O25" s="155"/>
      <c r="P25" s="163"/>
      <c r="Q25" s="155"/>
      <c r="R25" s="155"/>
      <c r="S25" s="155"/>
      <c r="T25" s="163"/>
      <c r="U25" s="155"/>
      <c r="V25" s="155"/>
      <c r="W25" s="162"/>
      <c r="X25" s="163"/>
      <c r="Y25" s="201"/>
      <c r="Z25" s="163"/>
      <c r="AA25" s="179"/>
      <c r="AB25" s="136"/>
      <c r="AC25" s="136"/>
      <c r="AD25" s="136"/>
      <c r="AE25" s="136"/>
      <c r="AF25" s="136"/>
      <c r="AG25" s="136"/>
      <c r="AH25" s="136"/>
    </row>
    <row r="26" spans="1:34" ht="15" customHeight="1">
      <c r="A26" s="155"/>
      <c r="B26" s="165"/>
      <c r="C26" s="180"/>
      <c r="D26" s="155"/>
      <c r="E26" s="155"/>
      <c r="F26" s="155"/>
      <c r="G26" s="162"/>
      <c r="H26" s="155"/>
      <c r="I26" s="167"/>
      <c r="J26" s="155"/>
      <c r="K26" s="162"/>
      <c r="L26" s="155"/>
      <c r="M26" s="155"/>
      <c r="N26" s="155"/>
      <c r="O26" s="155"/>
      <c r="P26" s="163"/>
      <c r="Q26" s="155"/>
      <c r="R26" s="155"/>
      <c r="S26" s="155"/>
      <c r="T26" s="163"/>
      <c r="U26" s="155"/>
      <c r="V26" s="155"/>
      <c r="W26" s="162"/>
      <c r="X26" s="163"/>
      <c r="Y26" s="201"/>
      <c r="Z26" s="163"/>
      <c r="AA26" s="179"/>
      <c r="AB26" s="136"/>
      <c r="AC26" s="136"/>
      <c r="AD26" s="136"/>
      <c r="AE26" s="136"/>
      <c r="AF26" s="136"/>
      <c r="AG26" s="136"/>
      <c r="AH26" s="136"/>
    </row>
    <row r="27" spans="1:34" ht="15" customHeight="1">
      <c r="A27" s="171"/>
      <c r="B27" s="165"/>
      <c r="C27" s="180"/>
      <c r="D27" s="155"/>
      <c r="E27" s="155"/>
      <c r="F27" s="155"/>
      <c r="G27" s="155"/>
      <c r="H27" s="163"/>
      <c r="I27" s="155"/>
      <c r="J27" s="155"/>
      <c r="K27" s="162"/>
      <c r="L27" s="155"/>
      <c r="M27" s="155"/>
      <c r="N27" s="155"/>
      <c r="O27" s="155"/>
      <c r="P27" s="163"/>
      <c r="Q27" s="155"/>
      <c r="R27" s="155"/>
      <c r="S27" s="155"/>
      <c r="T27" s="163"/>
      <c r="U27" s="155"/>
      <c r="V27" s="155"/>
      <c r="W27" s="162"/>
      <c r="X27" s="163" t="s">
        <v>684</v>
      </c>
      <c r="Y27" s="29">
        <f>SUM($Y$16:$Y$26)</f>
        <v>470</v>
      </c>
      <c r="Z27" s="163" t="s">
        <v>675</v>
      </c>
      <c r="AA27" s="133">
        <f>SUM($AA$16:$AA$26)</f>
        <v>179500</v>
      </c>
      <c r="AB27" s="136"/>
      <c r="AC27" s="136"/>
      <c r="AD27" s="136"/>
      <c r="AE27" s="136"/>
      <c r="AF27" s="136"/>
      <c r="AG27" s="136"/>
      <c r="AH27" s="136"/>
    </row>
    <row r="28" spans="1:34" ht="15" customHeight="1">
      <c r="A28" s="175" t="s">
        <v>685</v>
      </c>
      <c r="B28" s="176"/>
      <c r="C28" s="147" t="s">
        <v>665</v>
      </c>
      <c r="D28" s="148"/>
      <c r="E28" s="149"/>
      <c r="F28" s="149"/>
      <c r="G28" s="149"/>
      <c r="H28" s="150"/>
      <c r="I28" s="149"/>
      <c r="J28" s="149"/>
      <c r="K28" s="151"/>
      <c r="L28" s="149"/>
      <c r="M28" s="149"/>
      <c r="N28" s="149"/>
      <c r="O28" s="149"/>
      <c r="P28" s="150"/>
      <c r="Q28" s="149"/>
      <c r="R28" s="149"/>
      <c r="S28" s="149"/>
      <c r="T28" s="150"/>
      <c r="U28" s="149"/>
      <c r="V28" s="149"/>
      <c r="W28" s="151"/>
      <c r="X28" s="216" t="s">
        <v>666</v>
      </c>
      <c r="Y28" s="217">
        <v>1269</v>
      </c>
      <c r="Z28" s="218"/>
      <c r="AA28" s="161">
        <v>1000000</v>
      </c>
      <c r="AB28" s="136"/>
      <c r="AC28" s="136"/>
      <c r="AD28" s="136"/>
      <c r="AE28" s="136"/>
      <c r="AF28" s="136"/>
      <c r="AG28" s="136"/>
      <c r="AH28" s="136"/>
    </row>
    <row r="29" spans="1:34" ht="15" customHeight="1">
      <c r="A29" s="177" t="s">
        <v>686</v>
      </c>
      <c r="B29" s="165"/>
      <c r="C29" s="178" t="s">
        <v>133</v>
      </c>
      <c r="D29" s="155"/>
      <c r="E29" s="155"/>
      <c r="F29" s="155"/>
      <c r="G29" s="155"/>
      <c r="H29" s="163"/>
      <c r="I29" s="155"/>
      <c r="J29" s="156"/>
      <c r="K29" s="158"/>
      <c r="L29" s="156"/>
      <c r="M29" s="155"/>
      <c r="N29" s="155"/>
      <c r="O29" s="162"/>
      <c r="P29" s="163"/>
      <c r="Q29" s="155"/>
      <c r="R29" s="155"/>
      <c r="S29" s="155"/>
      <c r="T29" s="163"/>
      <c r="U29" s="155"/>
      <c r="V29" s="155"/>
      <c r="W29" s="162"/>
      <c r="X29" s="220" t="s">
        <v>668</v>
      </c>
      <c r="Y29" s="200">
        <v>800</v>
      </c>
      <c r="Z29" s="221" t="s">
        <v>687</v>
      </c>
      <c r="AA29" s="174">
        <v>763890</v>
      </c>
      <c r="AB29" s="136"/>
      <c r="AC29" s="136"/>
      <c r="AD29" s="136"/>
      <c r="AE29" s="136"/>
      <c r="AF29" s="136"/>
      <c r="AG29" s="136"/>
      <c r="AH29" s="136"/>
    </row>
    <row r="30" spans="1:34" ht="15" customHeight="1">
      <c r="A30" s="177" t="s">
        <v>688</v>
      </c>
      <c r="B30" s="165"/>
      <c r="C30" s="178" t="s">
        <v>136</v>
      </c>
      <c r="D30" s="155"/>
      <c r="E30" s="155"/>
      <c r="F30" s="155"/>
      <c r="G30" s="155"/>
      <c r="H30" s="163"/>
      <c r="I30" s="155"/>
      <c r="J30" s="136"/>
      <c r="K30" s="165"/>
      <c r="L30" s="156"/>
      <c r="M30" s="156"/>
      <c r="N30" s="155"/>
      <c r="O30" s="162"/>
      <c r="P30" s="163"/>
      <c r="Q30" s="155"/>
      <c r="R30" s="155"/>
      <c r="S30" s="155"/>
      <c r="T30" s="163"/>
      <c r="U30" s="155"/>
      <c r="V30" s="155"/>
      <c r="W30" s="162"/>
      <c r="X30" s="220" t="s">
        <v>689</v>
      </c>
      <c r="Y30" s="200">
        <v>200</v>
      </c>
      <c r="Z30" s="221" t="s">
        <v>690</v>
      </c>
      <c r="AA30" s="161">
        <v>19307</v>
      </c>
      <c r="AB30" s="136"/>
      <c r="AC30" s="136"/>
      <c r="AD30" s="136"/>
      <c r="AE30" s="136"/>
      <c r="AF30" s="136"/>
      <c r="AG30" s="136"/>
      <c r="AH30" s="136"/>
    </row>
    <row r="31" spans="1:34" ht="15" customHeight="1">
      <c r="A31" s="177" t="s">
        <v>691</v>
      </c>
      <c r="B31" s="166"/>
      <c r="C31" s="178" t="s">
        <v>138</v>
      </c>
      <c r="D31" s="155"/>
      <c r="E31" s="155"/>
      <c r="F31" s="155"/>
      <c r="G31" s="155"/>
      <c r="H31" s="163"/>
      <c r="I31" s="155"/>
      <c r="J31" s="136"/>
      <c r="K31" s="165"/>
      <c r="L31" s="136"/>
      <c r="M31" s="156"/>
      <c r="N31" s="156"/>
      <c r="O31" s="162"/>
      <c r="P31" s="163"/>
      <c r="Q31" s="155"/>
      <c r="R31" s="155"/>
      <c r="S31" s="155"/>
      <c r="T31" s="163"/>
      <c r="U31" s="155"/>
      <c r="V31" s="155"/>
      <c r="W31" s="162"/>
      <c r="X31" s="222" t="s">
        <v>692</v>
      </c>
      <c r="Y31" s="223">
        <v>854</v>
      </c>
      <c r="Z31" s="221" t="s">
        <v>693</v>
      </c>
      <c r="AA31" s="161">
        <v>1000000</v>
      </c>
      <c r="AB31" s="136"/>
      <c r="AC31" s="136"/>
      <c r="AD31" s="136"/>
      <c r="AE31" s="136"/>
      <c r="AF31" s="136"/>
      <c r="AG31" s="136"/>
      <c r="AH31" s="136"/>
    </row>
    <row r="32" spans="1:34" ht="15" customHeight="1">
      <c r="A32" s="183"/>
      <c r="B32" s="165"/>
      <c r="C32" s="177" t="s">
        <v>145</v>
      </c>
      <c r="D32" s="155"/>
      <c r="E32" s="155"/>
      <c r="F32" s="155"/>
      <c r="G32" s="155"/>
      <c r="H32" s="163"/>
      <c r="I32" s="155"/>
      <c r="J32" s="155"/>
      <c r="K32" s="162"/>
      <c r="L32" s="155"/>
      <c r="M32" s="155"/>
      <c r="N32" s="155"/>
      <c r="O32" s="162"/>
      <c r="P32" s="163"/>
      <c r="Q32" s="155"/>
      <c r="R32" s="155"/>
      <c r="S32" s="155"/>
      <c r="T32" s="163"/>
      <c r="U32" s="155"/>
      <c r="V32" s="155"/>
      <c r="W32" s="162"/>
      <c r="X32" s="224"/>
      <c r="Y32" s="224"/>
      <c r="Z32" s="221"/>
      <c r="AA32" s="161"/>
      <c r="AB32" s="136"/>
      <c r="AC32" s="136"/>
      <c r="AD32" s="136"/>
      <c r="AE32" s="136"/>
      <c r="AF32" s="136"/>
      <c r="AG32" s="136"/>
      <c r="AH32" s="136"/>
    </row>
    <row r="33" spans="1:34" ht="15" customHeight="1">
      <c r="A33" s="184"/>
      <c r="B33" s="165"/>
      <c r="C33" s="162"/>
      <c r="D33" s="155"/>
      <c r="E33" s="155"/>
      <c r="F33" s="155"/>
      <c r="G33" s="155"/>
      <c r="H33" s="163"/>
      <c r="I33" s="155"/>
      <c r="J33" s="155"/>
      <c r="K33" s="162"/>
      <c r="L33" s="155"/>
      <c r="M33" s="155"/>
      <c r="N33" s="155"/>
      <c r="O33" s="162"/>
      <c r="P33" s="163"/>
      <c r="Q33" s="155"/>
      <c r="R33" s="155"/>
      <c r="S33" s="155"/>
      <c r="T33" s="163"/>
      <c r="U33" s="155"/>
      <c r="V33" s="155"/>
      <c r="W33" s="162"/>
      <c r="X33" s="163"/>
      <c r="Y33" s="163"/>
      <c r="Z33" s="163"/>
      <c r="AA33" s="160"/>
      <c r="AB33" s="136"/>
      <c r="AC33" s="136"/>
      <c r="AD33" s="136"/>
      <c r="AE33" s="136"/>
      <c r="AF33" s="136"/>
      <c r="AG33" s="136"/>
      <c r="AH33" s="136"/>
    </row>
    <row r="34" spans="1:34" ht="15" customHeight="1">
      <c r="A34" s="184" t="s">
        <v>670</v>
      </c>
      <c r="B34" s="165"/>
      <c r="C34" s="162"/>
      <c r="D34" s="155"/>
      <c r="E34" s="155"/>
      <c r="F34" s="155"/>
      <c r="G34" s="155"/>
      <c r="H34" s="163"/>
      <c r="I34" s="155"/>
      <c r="J34" s="155"/>
      <c r="K34" s="162"/>
      <c r="L34" s="136"/>
      <c r="M34" s="136"/>
      <c r="N34" s="136"/>
      <c r="O34" s="136"/>
      <c r="P34" s="163"/>
      <c r="Q34" s="155"/>
      <c r="R34" s="155"/>
      <c r="S34" s="155"/>
      <c r="T34" s="163"/>
      <c r="U34" s="155"/>
      <c r="V34" s="155"/>
      <c r="W34" s="162"/>
      <c r="X34" s="163"/>
      <c r="Y34" s="163"/>
      <c r="Z34" s="163"/>
      <c r="AA34" s="160"/>
      <c r="AB34" s="136"/>
      <c r="AC34" s="136"/>
      <c r="AD34" s="136"/>
      <c r="AE34" s="136"/>
      <c r="AF34" s="136"/>
      <c r="AG34" s="136"/>
      <c r="AH34" s="136"/>
    </row>
    <row r="35" spans="1:34" ht="15" customHeight="1">
      <c r="A35" s="183" t="s">
        <v>694</v>
      </c>
      <c r="B35" s="165"/>
      <c r="C35" s="162"/>
      <c r="D35" s="155"/>
      <c r="E35" s="155"/>
      <c r="F35" s="155"/>
      <c r="G35" s="155"/>
      <c r="H35" s="163"/>
      <c r="I35" s="155"/>
      <c r="J35" s="155"/>
      <c r="K35" s="162"/>
      <c r="L35" t="s">
        <v>359</v>
      </c>
      <c r="M35" s="155"/>
      <c r="N35" s="155"/>
      <c r="O35" s="162"/>
      <c r="P35" s="163"/>
      <c r="Q35" s="155"/>
      <c r="R35" s="155"/>
      <c r="S35" s="155"/>
      <c r="T35" s="163"/>
      <c r="U35" s="155"/>
      <c r="V35" s="155"/>
      <c r="W35" s="162"/>
      <c r="X35" s="163"/>
      <c r="Y35" s="163"/>
      <c r="Z35" s="163"/>
      <c r="AA35" s="160"/>
      <c r="AB35" s="136"/>
      <c r="AC35" s="136"/>
      <c r="AD35" s="136"/>
      <c r="AE35" s="136"/>
      <c r="AF35" s="136"/>
      <c r="AG35" s="136"/>
      <c r="AH35" s="136"/>
    </row>
    <row r="36" spans="1:34" ht="15" customHeight="1">
      <c r="A36" s="183" t="s">
        <v>695</v>
      </c>
      <c r="B36" s="182"/>
      <c r="C36" s="162"/>
      <c r="D36" s="155"/>
      <c r="E36" s="155"/>
      <c r="F36" s="155"/>
      <c r="G36" s="155"/>
      <c r="H36" s="163"/>
      <c r="I36" s="155"/>
      <c r="J36" s="155"/>
      <c r="K36" s="162"/>
      <c r="L36" s="167"/>
      <c r="N36" s="155" t="s">
        <v>359</v>
      </c>
      <c r="O36" s="162"/>
      <c r="P36" s="163"/>
      <c r="Q36" s="155"/>
      <c r="R36" s="155"/>
      <c r="S36" s="155"/>
      <c r="T36" s="163"/>
      <c r="U36" s="155"/>
      <c r="V36" s="155"/>
      <c r="W36" s="162"/>
      <c r="X36" s="163"/>
      <c r="Y36" s="163"/>
      <c r="Z36" s="163"/>
      <c r="AA36" s="160"/>
      <c r="AB36" s="136"/>
      <c r="AC36" s="136"/>
      <c r="AD36" s="136"/>
      <c r="AE36" s="136"/>
      <c r="AF36" s="136"/>
      <c r="AG36" s="136"/>
      <c r="AH36" s="136"/>
    </row>
    <row r="37" spans="1:34" ht="15" customHeight="1">
      <c r="A37" s="155" t="s">
        <v>696</v>
      </c>
      <c r="B37" s="165"/>
      <c r="C37" s="162"/>
      <c r="D37" s="155"/>
      <c r="E37" s="155"/>
      <c r="F37" s="155"/>
      <c r="G37" s="155"/>
      <c r="H37" s="163"/>
      <c r="I37" s="155"/>
      <c r="J37" s="155"/>
      <c r="K37" s="162"/>
      <c r="L37" s="155"/>
      <c r="M37" s="167"/>
      <c r="N37" s="155"/>
      <c r="O37" s="162" t="s">
        <v>359</v>
      </c>
      <c r="P37" s="163"/>
      <c r="Q37" s="155"/>
      <c r="R37" s="155"/>
      <c r="S37" s="155"/>
      <c r="T37" s="163"/>
      <c r="U37" s="155"/>
      <c r="V37" s="155"/>
      <c r="W37" s="162"/>
      <c r="X37" s="163"/>
      <c r="Y37" s="163"/>
      <c r="Z37" s="163"/>
      <c r="AA37" s="160"/>
      <c r="AB37" s="136"/>
      <c r="AC37" s="136"/>
      <c r="AD37" s="136"/>
      <c r="AE37" s="136"/>
      <c r="AF37" s="136"/>
      <c r="AG37" s="136"/>
      <c r="AH37" s="136"/>
    </row>
    <row r="38" spans="1:34" ht="15" customHeight="1">
      <c r="A38" s="155"/>
      <c r="B38" s="173"/>
      <c r="C38" s="162"/>
      <c r="D38" s="155"/>
      <c r="E38" s="155"/>
      <c r="F38" s="155"/>
      <c r="G38" s="155"/>
      <c r="H38" s="163"/>
      <c r="I38" s="155"/>
      <c r="J38" s="155"/>
      <c r="K38" s="162"/>
      <c r="L38" s="155"/>
      <c r="M38" s="155"/>
      <c r="N38" s="155"/>
      <c r="O38" s="155"/>
      <c r="P38" s="163"/>
      <c r="Q38" s="155"/>
      <c r="R38" s="155"/>
      <c r="S38" s="155"/>
      <c r="T38" s="163"/>
      <c r="U38" s="155"/>
      <c r="V38" s="155"/>
      <c r="W38" s="162"/>
      <c r="X38" s="163" t="s">
        <v>697</v>
      </c>
      <c r="Y38" s="29">
        <f>SUM($Y$28:$Y$37)</f>
        <v>3123</v>
      </c>
      <c r="Z38" s="163" t="s">
        <v>675</v>
      </c>
      <c r="AA38" s="132">
        <f>SUM($AA$28:$AA$37)</f>
        <v>2783197</v>
      </c>
      <c r="AB38" s="136"/>
      <c r="AC38" s="136"/>
      <c r="AD38" s="136"/>
      <c r="AE38" s="136"/>
      <c r="AF38" s="136"/>
      <c r="AG38" s="136"/>
      <c r="AH38" s="136"/>
    </row>
    <row r="39" spans="1:34" ht="15" customHeight="1">
      <c r="A39" s="175" t="s">
        <v>698</v>
      </c>
      <c r="B39" s="165"/>
      <c r="C39" s="147" t="s">
        <v>665</v>
      </c>
      <c r="D39" s="148"/>
      <c r="E39" s="149"/>
      <c r="F39" s="149"/>
      <c r="G39" s="149"/>
      <c r="H39" s="150"/>
      <c r="I39" s="149"/>
      <c r="J39" s="149"/>
      <c r="K39" s="151"/>
      <c r="L39" s="149"/>
      <c r="M39" s="149"/>
      <c r="N39" s="149"/>
      <c r="O39" s="151"/>
      <c r="P39" s="149"/>
      <c r="Q39" s="149"/>
      <c r="R39" s="149"/>
      <c r="S39" s="149"/>
      <c r="T39" s="150"/>
      <c r="U39" s="149"/>
      <c r="V39" s="149"/>
      <c r="W39" s="151"/>
      <c r="X39" s="216" t="s">
        <v>666</v>
      </c>
      <c r="Y39" s="217">
        <v>617</v>
      </c>
      <c r="Z39" s="218"/>
      <c r="AA39" s="219">
        <v>89300</v>
      </c>
      <c r="AB39" s="136"/>
      <c r="AC39" s="136"/>
      <c r="AD39" s="136"/>
      <c r="AE39" s="136"/>
      <c r="AF39" s="136"/>
      <c r="AG39" s="136"/>
      <c r="AH39" s="136"/>
    </row>
    <row r="40" spans="1:34" ht="15" customHeight="1">
      <c r="A40" s="177" t="s">
        <v>699</v>
      </c>
      <c r="B40" s="165"/>
      <c r="C40" s="178" t="s">
        <v>133</v>
      </c>
      <c r="D40" s="155"/>
      <c r="E40" s="155"/>
      <c r="F40" s="155"/>
      <c r="G40" s="155"/>
      <c r="H40" s="185"/>
      <c r="I40" s="155"/>
      <c r="J40" s="155"/>
      <c r="K40" s="162"/>
      <c r="L40" s="156"/>
      <c r="M40" s="136"/>
      <c r="N40" s="136"/>
      <c r="O40" s="165"/>
      <c r="P40" s="156"/>
      <c r="Q40" s="155"/>
      <c r="R40" s="155"/>
      <c r="S40" s="155"/>
      <c r="T40" s="163"/>
      <c r="U40" s="155"/>
      <c r="V40" s="155"/>
      <c r="W40" s="162"/>
      <c r="X40" s="220" t="s">
        <v>668</v>
      </c>
      <c r="Y40" s="200">
        <v>300</v>
      </c>
      <c r="Z40" s="221"/>
      <c r="AA40" s="161">
        <v>45000</v>
      </c>
      <c r="AB40" s="136"/>
      <c r="AC40" s="136"/>
      <c r="AD40" s="136"/>
      <c r="AE40" s="136"/>
      <c r="AF40" s="136"/>
      <c r="AG40" s="136"/>
      <c r="AH40" s="136"/>
    </row>
    <row r="41" spans="1:34" ht="15" customHeight="1">
      <c r="A41" s="177" t="s">
        <v>700</v>
      </c>
      <c r="B41" s="165"/>
      <c r="C41" s="178" t="s">
        <v>136</v>
      </c>
      <c r="D41" s="155"/>
      <c r="E41" s="155"/>
      <c r="F41" s="155"/>
      <c r="G41" s="155"/>
      <c r="H41" s="163"/>
      <c r="I41" s="155"/>
      <c r="J41" s="155"/>
      <c r="K41" s="158"/>
      <c r="L41" s="136"/>
      <c r="M41" s="136"/>
      <c r="N41" s="136"/>
      <c r="O41" s="165"/>
      <c r="P41" s="136"/>
      <c r="Q41" s="155"/>
      <c r="R41" s="155"/>
      <c r="S41" s="155"/>
      <c r="T41" s="163"/>
      <c r="U41" s="155"/>
      <c r="V41" s="155"/>
      <c r="W41" s="162"/>
      <c r="X41" s="163"/>
      <c r="Y41" s="163"/>
      <c r="Z41" s="163"/>
      <c r="AA41" s="160"/>
      <c r="AB41" s="136"/>
      <c r="AC41" s="136"/>
      <c r="AD41" s="136"/>
      <c r="AE41" s="136"/>
      <c r="AF41" s="136"/>
      <c r="AG41" s="136"/>
      <c r="AH41" s="136"/>
    </row>
    <row r="42" spans="1:34" ht="15" customHeight="1">
      <c r="A42" s="184"/>
      <c r="B42" s="165"/>
      <c r="C42" s="177" t="s">
        <v>138</v>
      </c>
      <c r="D42" s="155"/>
      <c r="E42" s="155"/>
      <c r="F42" s="155"/>
      <c r="G42" s="155"/>
      <c r="H42" s="163"/>
      <c r="I42" s="155"/>
      <c r="J42" s="155"/>
      <c r="K42" s="162"/>
      <c r="L42" s="136"/>
      <c r="M42" s="136"/>
      <c r="N42" s="136"/>
      <c r="O42" s="165"/>
      <c r="P42" s="136"/>
      <c r="Q42" s="155"/>
      <c r="R42" s="155"/>
      <c r="S42" s="155"/>
      <c r="T42" s="163"/>
      <c r="U42" s="155"/>
      <c r="V42" s="155"/>
      <c r="W42" s="162"/>
      <c r="X42" s="163"/>
      <c r="Y42" s="163"/>
      <c r="Z42" s="163"/>
      <c r="AA42" s="160"/>
      <c r="AB42" s="136"/>
      <c r="AC42" s="136"/>
      <c r="AD42" s="136"/>
      <c r="AE42" s="136"/>
      <c r="AF42" s="136"/>
      <c r="AG42" s="136"/>
      <c r="AH42" s="136"/>
    </row>
    <row r="43" spans="1:34" ht="15" customHeight="1">
      <c r="A43" s="186" t="s">
        <v>670</v>
      </c>
      <c r="B43" s="165"/>
      <c r="C43" s="178" t="s">
        <v>145</v>
      </c>
      <c r="D43" s="155"/>
      <c r="E43" s="155"/>
      <c r="F43" s="155"/>
      <c r="G43" s="155"/>
      <c r="H43" s="163"/>
      <c r="I43" s="155"/>
      <c r="J43" s="155"/>
      <c r="K43" s="162"/>
      <c r="L43" s="155"/>
      <c r="M43" s="155"/>
      <c r="N43" s="155"/>
      <c r="O43" s="162"/>
      <c r="P43" s="155"/>
      <c r="Q43" s="155"/>
      <c r="R43" s="155"/>
      <c r="S43" s="155"/>
      <c r="T43" s="163"/>
      <c r="U43" s="155"/>
      <c r="V43" s="155"/>
      <c r="W43" s="162"/>
      <c r="X43" s="163"/>
      <c r="Y43" s="163"/>
      <c r="Z43" s="163"/>
      <c r="AA43" s="160"/>
      <c r="AB43" s="136"/>
      <c r="AC43" s="136"/>
      <c r="AD43" s="136"/>
      <c r="AE43" s="136"/>
      <c r="AF43" s="136"/>
      <c r="AG43" s="136"/>
      <c r="AH43" s="136"/>
    </row>
    <row r="44" spans="1:34" ht="15" customHeight="1">
      <c r="A44" s="177" t="s">
        <v>701</v>
      </c>
      <c r="B44" s="165"/>
      <c r="C44" s="162"/>
      <c r="D44" s="155"/>
      <c r="E44" s="155"/>
      <c r="F44" s="155"/>
      <c r="G44" s="155"/>
      <c r="H44" s="163"/>
      <c r="I44" s="155" t="s">
        <v>359</v>
      </c>
      <c r="J44" s="155"/>
      <c r="K44" s="162"/>
      <c r="L44" s="155"/>
      <c r="M44" s="155" t="s">
        <v>359</v>
      </c>
      <c r="N44" s="155"/>
      <c r="O44" s="162"/>
      <c r="P44" s="155"/>
      <c r="Q44" s="167" t="s">
        <v>359</v>
      </c>
      <c r="R44" s="155"/>
      <c r="S44" s="155"/>
      <c r="T44" s="163"/>
      <c r="U44" s="155"/>
      <c r="V44" s="155"/>
      <c r="W44" s="162"/>
      <c r="X44" s="163"/>
      <c r="Y44" s="163"/>
      <c r="Z44" s="163"/>
      <c r="AA44" s="160"/>
      <c r="AB44" s="136"/>
      <c r="AC44" s="136"/>
      <c r="AD44" s="136"/>
      <c r="AE44" s="136"/>
      <c r="AF44" s="136"/>
      <c r="AG44" s="136"/>
      <c r="AH44" s="136"/>
    </row>
    <row r="45" spans="1:34" ht="15" customHeight="1">
      <c r="A45" s="177" t="s">
        <v>702</v>
      </c>
      <c r="B45" s="182"/>
      <c r="C45" s="162"/>
      <c r="D45" s="155"/>
      <c r="E45" s="155"/>
      <c r="F45" s="155"/>
      <c r="G45" s="155"/>
      <c r="H45" s="163"/>
      <c r="I45" s="155"/>
      <c r="J45" s="155"/>
      <c r="K45" s="162"/>
      <c r="L45" s="155" t="s">
        <v>359</v>
      </c>
      <c r="M45" s="155"/>
      <c r="N45" s="155"/>
      <c r="O45" s="162"/>
      <c r="P45" s="155"/>
      <c r="Q45" s="167"/>
      <c r="R45" s="155"/>
      <c r="S45" s="155"/>
      <c r="T45" s="163"/>
      <c r="U45" s="155"/>
      <c r="V45" s="155"/>
      <c r="W45" s="162"/>
      <c r="X45" s="163"/>
      <c r="Y45" s="163"/>
      <c r="Z45" s="163"/>
      <c r="AA45" s="160"/>
      <c r="AB45" s="136"/>
      <c r="AC45" s="136"/>
      <c r="AD45" s="136"/>
      <c r="AE45" s="136"/>
      <c r="AF45" s="136"/>
      <c r="AG45" s="136"/>
      <c r="AH45" s="136"/>
    </row>
    <row r="46" spans="1:34" ht="15" customHeight="1">
      <c r="A46" s="172"/>
      <c r="B46" s="173"/>
      <c r="C46" s="162"/>
      <c r="D46" s="155"/>
      <c r="E46" s="155"/>
      <c r="F46" s="155"/>
      <c r="G46" s="155"/>
      <c r="H46" s="187"/>
      <c r="I46" s="155"/>
      <c r="J46" s="155"/>
      <c r="K46" s="162"/>
      <c r="L46" s="155"/>
      <c r="M46" s="155"/>
      <c r="N46" s="155"/>
      <c r="O46" s="162"/>
      <c r="P46" s="155"/>
      <c r="Q46" s="155"/>
      <c r="R46" s="155"/>
      <c r="S46" s="155"/>
      <c r="T46" s="163"/>
      <c r="U46" s="155"/>
      <c r="V46" s="155"/>
      <c r="W46" s="162"/>
      <c r="X46" s="163" t="s">
        <v>703</v>
      </c>
      <c r="Y46" s="29">
        <f>SUM($Y$39:$Y$45)</f>
        <v>917</v>
      </c>
      <c r="Z46" s="163" t="s">
        <v>675</v>
      </c>
      <c r="AA46" s="132">
        <f>SUM($AA$39:$AA$45)</f>
        <v>134300</v>
      </c>
      <c r="AB46" s="136"/>
      <c r="AC46" s="136"/>
      <c r="AD46" s="136"/>
      <c r="AE46" s="136"/>
      <c r="AF46" s="136"/>
      <c r="AG46" s="136"/>
      <c r="AH46" s="136"/>
    </row>
    <row r="47" spans="1:34" ht="15" customHeight="1">
      <c r="A47" s="175" t="s">
        <v>704</v>
      </c>
      <c r="B47" s="165"/>
      <c r="C47" s="147" t="s">
        <v>665</v>
      </c>
      <c r="D47" s="148"/>
      <c r="E47" s="149"/>
      <c r="F47" s="149"/>
      <c r="G47" s="149"/>
      <c r="H47" s="150"/>
      <c r="I47" s="149"/>
      <c r="J47" s="149"/>
      <c r="K47" s="151"/>
      <c r="L47" s="149"/>
      <c r="M47" s="149"/>
      <c r="N47" s="149"/>
      <c r="O47" s="149"/>
      <c r="P47" s="150"/>
      <c r="Q47" s="149"/>
      <c r="R47" s="149"/>
      <c r="S47" s="149"/>
      <c r="T47" s="150"/>
      <c r="U47" s="149"/>
      <c r="V47" s="149"/>
      <c r="W47" s="151"/>
      <c r="X47" s="216" t="s">
        <v>666</v>
      </c>
      <c r="Y47" s="217">
        <v>767</v>
      </c>
      <c r="Z47" s="218"/>
      <c r="AA47" s="219">
        <v>357000</v>
      </c>
      <c r="AB47" s="136"/>
      <c r="AC47" s="136"/>
      <c r="AD47" s="136"/>
      <c r="AE47" s="136"/>
      <c r="AF47" s="136"/>
      <c r="AG47" s="136"/>
      <c r="AH47" s="136"/>
    </row>
    <row r="48" spans="1:34" ht="15" customHeight="1">
      <c r="A48" s="177" t="s">
        <v>705</v>
      </c>
      <c r="B48" s="165"/>
      <c r="C48" s="178" t="s">
        <v>133</v>
      </c>
      <c r="D48" s="155"/>
      <c r="E48" s="155"/>
      <c r="F48" s="155"/>
      <c r="G48" s="158"/>
      <c r="H48" s="156"/>
      <c r="I48" s="156"/>
      <c r="J48" s="156"/>
      <c r="K48" s="158"/>
      <c r="L48" s="156"/>
      <c r="M48" s="156"/>
      <c r="N48" s="156"/>
      <c r="O48" s="158"/>
      <c r="P48" s="156"/>
      <c r="Q48" s="156"/>
      <c r="R48" s="156"/>
      <c r="S48" s="155"/>
      <c r="T48" s="163"/>
      <c r="U48" s="155"/>
      <c r="V48" s="155"/>
      <c r="W48" s="162"/>
      <c r="X48" s="220" t="s">
        <v>668</v>
      </c>
      <c r="Y48" s="200">
        <v>1736</v>
      </c>
      <c r="Z48" s="221"/>
      <c r="AA48" s="161">
        <v>1465000</v>
      </c>
      <c r="AB48" s="136"/>
      <c r="AC48" s="136"/>
      <c r="AD48" s="136"/>
      <c r="AE48" s="136"/>
      <c r="AF48" s="136"/>
      <c r="AG48" s="136"/>
      <c r="AH48" s="136"/>
    </row>
    <row r="49" spans="1:34" ht="15" customHeight="1">
      <c r="A49" s="177" t="s">
        <v>706</v>
      </c>
      <c r="B49" s="165"/>
      <c r="C49" s="178" t="s">
        <v>136</v>
      </c>
      <c r="D49" s="155"/>
      <c r="E49" s="155"/>
      <c r="F49" s="155"/>
      <c r="G49" s="162"/>
      <c r="H49" s="155"/>
      <c r="I49" s="155"/>
      <c r="J49" s="155"/>
      <c r="K49" s="165"/>
      <c r="L49" s="136"/>
      <c r="M49" s="136"/>
      <c r="N49" s="156"/>
      <c r="O49" s="158"/>
      <c r="P49" s="156"/>
      <c r="Q49" s="136"/>
      <c r="R49" s="136"/>
      <c r="S49" s="155"/>
      <c r="T49" s="163"/>
      <c r="U49" s="155"/>
      <c r="V49" s="155"/>
      <c r="W49" s="162"/>
      <c r="X49" s="220" t="s">
        <v>689</v>
      </c>
      <c r="Y49" s="200">
        <v>320</v>
      </c>
      <c r="Z49" s="221"/>
      <c r="AA49" s="161">
        <v>56450</v>
      </c>
      <c r="AB49" s="136"/>
      <c r="AC49" s="136"/>
      <c r="AD49" s="136"/>
      <c r="AE49" s="136"/>
      <c r="AF49" s="136"/>
      <c r="AG49" s="136"/>
      <c r="AH49" s="136"/>
    </row>
    <row r="50" spans="1:34" ht="15" customHeight="1">
      <c r="A50" s="183" t="s">
        <v>707</v>
      </c>
      <c r="B50" s="165"/>
      <c r="C50" s="178" t="s">
        <v>138</v>
      </c>
      <c r="D50" s="155"/>
      <c r="E50" s="155"/>
      <c r="F50" s="155"/>
      <c r="G50" s="162"/>
      <c r="H50" s="156"/>
      <c r="I50" s="155"/>
      <c r="J50" s="155"/>
      <c r="K50" s="158"/>
      <c r="L50" s="156"/>
      <c r="M50" s="136"/>
      <c r="N50" s="136"/>
      <c r="O50" s="165"/>
      <c r="P50" s="136"/>
      <c r="Q50" s="156"/>
      <c r="R50" s="136"/>
      <c r="S50" s="155"/>
      <c r="T50" s="163"/>
      <c r="U50" s="155"/>
      <c r="V50" s="155"/>
      <c r="W50" s="162"/>
      <c r="X50" s="171"/>
      <c r="Y50" s="171"/>
      <c r="Z50" s="171"/>
      <c r="AA50" s="179"/>
      <c r="AB50" s="136"/>
      <c r="AC50" s="136"/>
      <c r="AD50" s="136"/>
      <c r="AE50" s="136"/>
      <c r="AF50" s="136"/>
      <c r="AG50" s="136"/>
      <c r="AH50" s="136"/>
    </row>
    <row r="51" spans="1:34" ht="15" customHeight="1">
      <c r="A51" s="183"/>
      <c r="B51" s="165"/>
      <c r="C51" s="178" t="s">
        <v>145</v>
      </c>
      <c r="D51" s="155"/>
      <c r="E51" s="155"/>
      <c r="F51" s="155"/>
      <c r="G51" s="162"/>
      <c r="H51" s="155"/>
      <c r="I51" s="155"/>
      <c r="J51" s="155"/>
      <c r="K51" s="162"/>
      <c r="L51" s="136"/>
      <c r="M51" s="136"/>
      <c r="N51" s="136"/>
      <c r="O51" s="165"/>
      <c r="P51" s="136"/>
      <c r="Q51" s="136"/>
      <c r="R51" s="136"/>
      <c r="S51" s="155"/>
      <c r="T51" s="163"/>
      <c r="U51" s="155"/>
      <c r="V51" s="155"/>
      <c r="W51" s="162"/>
      <c r="X51" s="171"/>
      <c r="Y51" s="171"/>
      <c r="Z51" s="171"/>
      <c r="AA51" s="179"/>
      <c r="AB51" s="136"/>
      <c r="AC51" s="136"/>
      <c r="AD51" s="136"/>
      <c r="AE51" s="136"/>
      <c r="AF51" s="136"/>
      <c r="AG51" s="136"/>
      <c r="AH51" s="136"/>
    </row>
    <row r="52" spans="1:34" ht="15" customHeight="1">
      <c r="A52" s="184" t="s">
        <v>670</v>
      </c>
      <c r="B52" s="165"/>
      <c r="C52" s="162"/>
      <c r="D52" s="155"/>
      <c r="E52" s="155"/>
      <c r="F52" s="155"/>
      <c r="G52" s="162"/>
      <c r="H52" s="155"/>
      <c r="I52" s="155"/>
      <c r="J52" s="155"/>
      <c r="K52" s="162"/>
      <c r="L52" s="155"/>
      <c r="M52" s="155"/>
      <c r="N52" s="155"/>
      <c r="O52" s="162"/>
      <c r="P52" s="155"/>
      <c r="Q52" s="155"/>
      <c r="R52" s="155"/>
      <c r="S52" s="155"/>
      <c r="T52" s="163"/>
      <c r="U52" s="155"/>
      <c r="V52" s="155"/>
      <c r="W52" s="162"/>
      <c r="X52" s="171"/>
      <c r="Y52" s="171"/>
      <c r="Z52" s="171"/>
      <c r="AA52" s="179"/>
      <c r="AB52" s="136"/>
      <c r="AC52" s="136"/>
      <c r="AD52" s="136"/>
      <c r="AE52" s="136"/>
      <c r="AF52" s="136"/>
      <c r="AG52" s="136"/>
      <c r="AH52" s="136"/>
    </row>
    <row r="53" spans="1:34" ht="15" customHeight="1">
      <c r="A53" s="183" t="s">
        <v>708</v>
      </c>
      <c r="B53" s="165"/>
      <c r="C53" s="162"/>
      <c r="D53" s="155"/>
      <c r="E53" s="155"/>
      <c r="F53" s="155"/>
      <c r="G53" s="162"/>
      <c r="H53" s="167" t="s">
        <v>359</v>
      </c>
      <c r="I53" s="167"/>
      <c r="J53" s="167" t="s">
        <v>359</v>
      </c>
      <c r="K53" s="169"/>
      <c r="L53" s="167" t="s">
        <v>359</v>
      </c>
      <c r="M53" s="167"/>
      <c r="N53" s="167" t="s">
        <v>359</v>
      </c>
      <c r="O53" s="169"/>
      <c r="P53" s="167" t="s">
        <v>359</v>
      </c>
      <c r="Q53" s="167"/>
      <c r="R53" s="167" t="s">
        <v>359</v>
      </c>
      <c r="S53" s="155"/>
      <c r="T53" s="163"/>
      <c r="U53" s="155"/>
      <c r="V53" s="155"/>
      <c r="W53" s="162"/>
      <c r="X53" s="171"/>
      <c r="Y53" s="171"/>
      <c r="Z53" s="171"/>
      <c r="AA53" s="179"/>
      <c r="AB53" s="136"/>
      <c r="AC53" s="136"/>
      <c r="AD53" s="136"/>
      <c r="AE53" s="136"/>
      <c r="AF53" s="136"/>
      <c r="AG53" s="136"/>
      <c r="AH53" s="136"/>
    </row>
    <row r="54" spans="1:34" ht="15" customHeight="1">
      <c r="A54" s="183" t="s">
        <v>709</v>
      </c>
      <c r="B54" s="165"/>
      <c r="C54" s="162"/>
      <c r="D54" s="155"/>
      <c r="E54" s="155"/>
      <c r="F54" s="155"/>
      <c r="G54" s="162"/>
      <c r="H54" s="167"/>
      <c r="I54" s="167"/>
      <c r="J54" s="167"/>
      <c r="K54" s="169"/>
      <c r="L54" s="167"/>
      <c r="M54" s="167"/>
      <c r="N54" s="167"/>
      <c r="O54" s="169"/>
      <c r="P54" s="167" t="s">
        <v>359</v>
      </c>
      <c r="Q54" s="167"/>
      <c r="R54" s="167"/>
      <c r="S54" s="155"/>
      <c r="T54" s="163"/>
      <c r="U54" s="155"/>
      <c r="V54" s="155"/>
      <c r="W54" s="162"/>
      <c r="X54" s="171"/>
      <c r="Y54" s="171"/>
      <c r="Z54" s="171"/>
      <c r="AA54" s="179"/>
      <c r="AB54" s="136"/>
      <c r="AC54" s="136"/>
      <c r="AD54" s="136"/>
      <c r="AE54" s="136"/>
      <c r="AF54" s="136"/>
      <c r="AG54" s="136"/>
      <c r="AH54" s="136"/>
    </row>
    <row r="55" spans="1:34" ht="15" customHeight="1">
      <c r="A55" s="183" t="s">
        <v>710</v>
      </c>
      <c r="B55" s="164"/>
      <c r="C55" s="162"/>
      <c r="D55" s="155"/>
      <c r="E55" s="155"/>
      <c r="F55" s="155"/>
      <c r="G55" s="162"/>
      <c r="H55" s="167" t="s">
        <v>359</v>
      </c>
      <c r="I55" s="167"/>
      <c r="J55" s="167"/>
      <c r="K55" s="169"/>
      <c r="L55" s="167" t="s">
        <v>359</v>
      </c>
      <c r="M55" s="167"/>
      <c r="N55" s="167"/>
      <c r="O55" s="169"/>
      <c r="P55" s="167"/>
      <c r="Q55" s="167" t="s">
        <v>359</v>
      </c>
      <c r="R55" s="167"/>
      <c r="S55" s="155"/>
      <c r="T55" s="163"/>
      <c r="U55" s="155"/>
      <c r="V55" s="155"/>
      <c r="W55" s="162"/>
      <c r="X55" s="166"/>
      <c r="Y55" s="136"/>
      <c r="Z55" s="166"/>
      <c r="AA55" s="179"/>
      <c r="AB55" s="136"/>
      <c r="AC55" s="136"/>
      <c r="AD55" s="136"/>
      <c r="AE55" s="136"/>
      <c r="AF55" s="136"/>
      <c r="AG55" s="136"/>
      <c r="AH55" s="136"/>
    </row>
    <row r="56" spans="1:34" ht="15" customHeight="1">
      <c r="A56" s="188"/>
      <c r="B56" s="189"/>
      <c r="C56" s="190"/>
      <c r="D56" s="188"/>
      <c r="E56" s="188"/>
      <c r="F56" s="188"/>
      <c r="G56" s="188"/>
      <c r="H56" s="187"/>
      <c r="I56" s="188"/>
      <c r="J56" s="188"/>
      <c r="K56" s="190"/>
      <c r="L56" s="188"/>
      <c r="M56" s="188"/>
      <c r="N56" s="188"/>
      <c r="O56" s="188"/>
      <c r="P56" s="187"/>
      <c r="Q56" s="188"/>
      <c r="R56" s="188"/>
      <c r="S56" s="188"/>
      <c r="T56" s="187"/>
      <c r="U56" s="188"/>
      <c r="V56" s="188"/>
      <c r="W56" s="190"/>
      <c r="X56" s="187" t="s">
        <v>711</v>
      </c>
      <c r="Y56" s="128">
        <f>SUM($Y$47:$Y$55)</f>
        <v>2823</v>
      </c>
      <c r="Z56" s="187" t="s">
        <v>675</v>
      </c>
      <c r="AA56" s="132">
        <f>SUM($AA$47:$AA$55)</f>
        <v>1878450</v>
      </c>
      <c r="AB56" s="136"/>
      <c r="AC56" s="136"/>
      <c r="AD56" s="136"/>
      <c r="AE56" s="136"/>
      <c r="AF56" s="136"/>
      <c r="AG56" s="136"/>
      <c r="AH56" s="136"/>
    </row>
    <row r="57" spans="1:34" ht="35.450000000000003" customHeight="1">
      <c r="A57" s="191" t="s">
        <v>712</v>
      </c>
      <c r="B57" s="127" t="s">
        <v>713</v>
      </c>
      <c r="C57" s="147"/>
      <c r="D57" s="148"/>
      <c r="E57" s="149"/>
      <c r="F57" s="149"/>
      <c r="G57" s="192"/>
      <c r="H57" s="149"/>
      <c r="I57" s="149"/>
      <c r="J57" s="149"/>
      <c r="K57" s="151"/>
      <c r="L57" s="149"/>
      <c r="M57" s="149"/>
      <c r="N57" s="149"/>
      <c r="O57" s="151"/>
      <c r="P57" s="149"/>
      <c r="Q57" s="149"/>
      <c r="R57" s="149"/>
      <c r="S57" s="149"/>
      <c r="T57" s="150"/>
      <c r="U57" s="149"/>
      <c r="V57" s="149"/>
      <c r="W57" s="149"/>
      <c r="X57" s="150"/>
      <c r="Y57" s="225"/>
      <c r="Z57" s="226" t="s">
        <v>714</v>
      </c>
      <c r="AA57" s="227">
        <v>58000</v>
      </c>
      <c r="AB57" s="136"/>
      <c r="AC57" s="136"/>
      <c r="AD57" s="136"/>
      <c r="AE57" s="136"/>
      <c r="AF57" s="136"/>
      <c r="AG57" s="136"/>
      <c r="AH57" s="136"/>
    </row>
    <row r="58" spans="1:34" ht="35.450000000000003" customHeight="1">
      <c r="A58" s="131" t="s">
        <v>715</v>
      </c>
      <c r="B58" s="115" t="s">
        <v>716</v>
      </c>
      <c r="C58" s="193" t="s">
        <v>717</v>
      </c>
      <c r="D58" s="155"/>
      <c r="E58" s="155"/>
      <c r="F58" s="155"/>
      <c r="G58" s="890" t="s">
        <v>718</v>
      </c>
      <c r="H58" s="890"/>
      <c r="I58" s="155"/>
      <c r="J58" s="155"/>
      <c r="K58" s="162"/>
      <c r="L58" s="155"/>
      <c r="M58" s="155"/>
      <c r="N58" s="155"/>
      <c r="O58" s="162"/>
      <c r="P58" s="155"/>
      <c r="Q58" s="155"/>
      <c r="R58" s="155"/>
      <c r="S58" s="155"/>
      <c r="T58" s="163"/>
      <c r="U58" s="155"/>
      <c r="V58" s="155"/>
      <c r="W58" s="155"/>
      <c r="X58" s="228" t="s">
        <v>719</v>
      </c>
      <c r="Y58" s="229">
        <v>87</v>
      </c>
      <c r="Z58" s="230"/>
      <c r="AA58" s="231">
        <v>46500</v>
      </c>
      <c r="AB58" s="136"/>
      <c r="AC58" s="136"/>
      <c r="AD58" s="136"/>
      <c r="AE58" s="136"/>
      <c r="AF58" s="136"/>
      <c r="AG58" s="136"/>
      <c r="AH58" s="136"/>
    </row>
    <row r="59" spans="1:34" ht="69" customHeight="1">
      <c r="A59" s="131" t="s">
        <v>720</v>
      </c>
      <c r="B59" s="115" t="s">
        <v>721</v>
      </c>
      <c r="C59" s="193" t="s">
        <v>722</v>
      </c>
      <c r="D59" s="155"/>
      <c r="E59" s="155"/>
      <c r="F59" s="155"/>
      <c r="G59" s="169"/>
      <c r="H59" s="155"/>
      <c r="I59" s="155"/>
      <c r="J59" s="155"/>
      <c r="K59" s="162"/>
      <c r="L59" s="155"/>
      <c r="M59" s="155"/>
      <c r="N59" s="136"/>
      <c r="O59" s="136"/>
      <c r="P59" s="171"/>
      <c r="Q59" s="136"/>
      <c r="R59" s="890" t="s">
        <v>723</v>
      </c>
      <c r="S59" s="891"/>
      <c r="T59" s="163"/>
      <c r="U59" s="155"/>
      <c r="V59" s="155"/>
      <c r="W59" s="155"/>
      <c r="X59" s="228" t="s">
        <v>724</v>
      </c>
      <c r="Y59" s="229">
        <v>51</v>
      </c>
      <c r="Z59" s="230"/>
      <c r="AA59" s="231">
        <v>23450</v>
      </c>
      <c r="AB59" s="136"/>
      <c r="AC59" s="136"/>
      <c r="AD59" s="136"/>
      <c r="AE59" s="136"/>
      <c r="AF59" s="136"/>
      <c r="AG59" s="136"/>
      <c r="AH59" s="136"/>
    </row>
    <row r="60" spans="1:34" ht="47.1" customHeight="1">
      <c r="A60" s="131" t="s">
        <v>725</v>
      </c>
      <c r="B60" s="115" t="s">
        <v>726</v>
      </c>
      <c r="C60" s="193" t="s">
        <v>727</v>
      </c>
      <c r="D60" s="155"/>
      <c r="E60" s="155"/>
      <c r="F60" s="155"/>
      <c r="G60" s="169"/>
      <c r="H60" s="155"/>
      <c r="I60" s="155"/>
      <c r="J60" s="155"/>
      <c r="K60" s="162"/>
      <c r="L60" s="155"/>
      <c r="M60" s="155"/>
      <c r="N60" s="155"/>
      <c r="O60" s="162"/>
      <c r="P60" s="155"/>
      <c r="Q60" s="155"/>
      <c r="R60" s="155"/>
      <c r="S60" s="155"/>
      <c r="T60" s="171"/>
      <c r="U60" s="136"/>
      <c r="V60" s="890" t="s">
        <v>728</v>
      </c>
      <c r="W60" s="891"/>
      <c r="X60" s="228"/>
      <c r="Y60" s="229"/>
      <c r="Z60" s="230"/>
      <c r="AA60" s="231"/>
      <c r="AB60" s="136"/>
      <c r="AC60" s="136"/>
      <c r="AD60" s="136"/>
      <c r="AE60" s="136"/>
      <c r="AF60" s="136"/>
      <c r="AG60" s="136"/>
      <c r="AH60" s="136"/>
    </row>
    <row r="61" spans="1:34" ht="47.1" customHeight="1">
      <c r="A61" s="131" t="s">
        <v>729</v>
      </c>
      <c r="B61" s="115" t="s">
        <v>730</v>
      </c>
      <c r="C61" s="193" t="s">
        <v>722</v>
      </c>
      <c r="D61" s="155"/>
      <c r="E61" s="155"/>
      <c r="F61" s="155"/>
      <c r="G61" s="169"/>
      <c r="H61" s="156"/>
      <c r="I61" s="156"/>
      <c r="J61" s="156"/>
      <c r="K61" s="156"/>
      <c r="L61" s="157"/>
      <c r="M61" s="208" t="s">
        <v>723</v>
      </c>
      <c r="N61" s="156"/>
      <c r="O61" s="158"/>
      <c r="P61" s="156"/>
      <c r="Q61" s="156"/>
      <c r="R61" s="156"/>
      <c r="S61" s="156"/>
      <c r="T61" s="157"/>
      <c r="U61" s="156"/>
      <c r="V61" s="156"/>
      <c r="W61" s="136"/>
      <c r="X61" s="228"/>
      <c r="Y61" s="229"/>
      <c r="Z61" s="230"/>
      <c r="AA61" s="231"/>
      <c r="AB61" s="136"/>
      <c r="AC61" s="136"/>
      <c r="AD61" s="136"/>
      <c r="AE61" s="136"/>
      <c r="AF61" s="136"/>
      <c r="AG61" s="136"/>
      <c r="AH61" s="136"/>
    </row>
    <row r="62" spans="1:34" ht="15.6" customHeight="1">
      <c r="A62" s="194" t="s">
        <v>731</v>
      </c>
      <c r="B62" s="115"/>
      <c r="C62" s="161"/>
      <c r="D62" s="155"/>
      <c r="E62" s="155"/>
      <c r="F62" s="155"/>
      <c r="G62" s="169"/>
      <c r="H62" s="136"/>
      <c r="I62" s="136"/>
      <c r="J62" s="136"/>
      <c r="K62" s="136"/>
      <c r="L62" s="171"/>
      <c r="M62" s="136"/>
      <c r="N62" s="136"/>
      <c r="O62" s="165"/>
      <c r="P62" s="136"/>
      <c r="Q62" s="136"/>
      <c r="R62" s="136"/>
      <c r="S62" s="136"/>
      <c r="T62" s="171"/>
      <c r="U62" s="136"/>
      <c r="V62" s="136"/>
      <c r="W62" s="136"/>
      <c r="X62" s="228"/>
      <c r="Y62" s="229"/>
      <c r="Z62" s="230"/>
      <c r="AA62" s="231"/>
      <c r="AB62" s="136"/>
      <c r="AC62" s="136"/>
      <c r="AD62" s="136"/>
      <c r="AE62" s="136"/>
      <c r="AF62" s="136"/>
      <c r="AG62" s="136"/>
      <c r="AH62" s="136"/>
    </row>
    <row r="63" spans="1:34" ht="15.6" customHeight="1">
      <c r="A63" s="131" t="s">
        <v>732</v>
      </c>
      <c r="B63" s="115" t="s">
        <v>733</v>
      </c>
      <c r="C63" s="161"/>
      <c r="D63" s="155"/>
      <c r="E63" s="155"/>
      <c r="F63" s="155"/>
      <c r="G63" s="169" t="s">
        <v>359</v>
      </c>
      <c r="H63" s="136"/>
      <c r="I63" s="136"/>
      <c r="J63" s="136"/>
      <c r="K63" s="165"/>
      <c r="L63" s="136"/>
      <c r="M63" s="136"/>
      <c r="N63" s="136"/>
      <c r="O63" s="165"/>
      <c r="P63" s="136"/>
      <c r="Q63" s="136"/>
      <c r="R63" s="136"/>
      <c r="S63" s="136"/>
      <c r="T63" s="171"/>
      <c r="U63" s="136"/>
      <c r="V63" s="136"/>
      <c r="W63" s="155"/>
      <c r="X63" s="163"/>
      <c r="Y63" s="171"/>
      <c r="Z63" s="232" t="s">
        <v>734</v>
      </c>
      <c r="AA63" s="233">
        <v>15000</v>
      </c>
      <c r="AB63" s="136"/>
      <c r="AC63" s="136"/>
      <c r="AD63" s="136"/>
      <c r="AE63" s="136"/>
      <c r="AF63" s="136"/>
      <c r="AG63" s="136"/>
      <c r="AH63" s="136"/>
    </row>
    <row r="64" spans="1:34" ht="15.6" customHeight="1">
      <c r="A64" s="131" t="s">
        <v>735</v>
      </c>
      <c r="B64" s="131" t="s">
        <v>736</v>
      </c>
      <c r="C64" s="161"/>
      <c r="D64" s="155"/>
      <c r="E64" s="155"/>
      <c r="F64" s="155"/>
      <c r="G64" s="169"/>
      <c r="H64" s="195" t="s">
        <v>359</v>
      </c>
      <c r="I64" s="155"/>
      <c r="J64" s="155"/>
      <c r="K64" s="162"/>
      <c r="L64" s="155"/>
      <c r="M64" s="155"/>
      <c r="N64" s="155"/>
      <c r="O64" s="162"/>
      <c r="P64" s="155"/>
      <c r="Q64" s="155"/>
      <c r="R64" s="155"/>
      <c r="S64" s="155"/>
      <c r="T64" s="163"/>
      <c r="U64" s="155"/>
      <c r="V64" s="155"/>
      <c r="W64" s="155"/>
      <c r="X64" s="163"/>
      <c r="Y64" s="163"/>
      <c r="Z64" s="163"/>
      <c r="AA64" s="160"/>
      <c r="AB64" s="136"/>
      <c r="AC64" s="136"/>
      <c r="AD64" s="136"/>
      <c r="AE64" s="136"/>
      <c r="AF64" s="136"/>
      <c r="AG64" s="136"/>
      <c r="AH64" s="136"/>
    </row>
    <row r="65" spans="1:34" ht="15.6" customHeight="1">
      <c r="A65" s="131" t="s">
        <v>737</v>
      </c>
      <c r="B65" s="131" t="s">
        <v>738</v>
      </c>
      <c r="C65" s="161"/>
      <c r="D65" s="155"/>
      <c r="E65" s="155"/>
      <c r="F65" s="155"/>
      <c r="G65" s="169"/>
      <c r="H65" s="155"/>
      <c r="I65" s="155"/>
      <c r="J65" s="155"/>
      <c r="K65" s="162"/>
      <c r="L65" s="155"/>
      <c r="M65" s="155"/>
      <c r="N65" s="155"/>
      <c r="O65" s="162"/>
      <c r="P65" s="155"/>
      <c r="Q65" s="155"/>
      <c r="R65" s="155"/>
      <c r="S65" s="195" t="s">
        <v>359</v>
      </c>
      <c r="T65" s="163"/>
      <c r="U65" s="155"/>
      <c r="V65" s="155"/>
      <c r="W65" s="155"/>
      <c r="X65" s="163"/>
      <c r="Y65" s="163"/>
      <c r="Z65" s="163"/>
      <c r="AA65" s="160"/>
      <c r="AB65" s="136"/>
      <c r="AC65" s="136"/>
      <c r="AD65" s="136"/>
      <c r="AE65" s="136"/>
      <c r="AF65" s="136"/>
      <c r="AG65" s="136"/>
      <c r="AH65" s="136"/>
    </row>
    <row r="66" spans="1:34" ht="15.6" customHeight="1">
      <c r="A66" s="131" t="s">
        <v>739</v>
      </c>
      <c r="B66" s="115" t="s">
        <v>740</v>
      </c>
      <c r="C66" s="161"/>
      <c r="D66" s="155"/>
      <c r="E66" s="155"/>
      <c r="F66" s="155"/>
      <c r="G66" s="169"/>
      <c r="H66" s="155"/>
      <c r="I66" s="155"/>
      <c r="J66" s="155"/>
      <c r="K66" s="162"/>
      <c r="L66" s="155"/>
      <c r="M66" s="155"/>
      <c r="N66" s="155"/>
      <c r="O66" s="162"/>
      <c r="P66" s="155"/>
      <c r="Q66" s="155"/>
      <c r="R66" s="155"/>
      <c r="S66" s="155"/>
      <c r="T66" s="163"/>
      <c r="U66" s="155"/>
      <c r="V66" s="155"/>
      <c r="W66" s="195" t="s">
        <v>359</v>
      </c>
      <c r="X66" s="163"/>
      <c r="Y66" s="163"/>
      <c r="Z66" s="163"/>
      <c r="AA66" s="160"/>
      <c r="AB66" s="136"/>
      <c r="AC66" s="136"/>
      <c r="AD66" s="136"/>
      <c r="AE66" s="136"/>
      <c r="AF66" s="136"/>
      <c r="AG66" s="136"/>
      <c r="AH66" s="136"/>
    </row>
    <row r="67" spans="1:34" ht="15.6" customHeight="1">
      <c r="A67" s="196"/>
      <c r="B67" s="196"/>
      <c r="C67" s="197"/>
      <c r="D67" s="188"/>
      <c r="E67" s="188"/>
      <c r="F67" s="188"/>
      <c r="G67" s="198"/>
      <c r="H67" s="172"/>
      <c r="I67" s="198"/>
      <c r="J67" s="198"/>
      <c r="K67" s="173"/>
      <c r="L67" s="198"/>
      <c r="M67" s="198"/>
      <c r="N67" s="198"/>
      <c r="O67" s="198"/>
      <c r="P67" s="172"/>
      <c r="Q67" s="198"/>
      <c r="R67" s="198"/>
      <c r="S67" s="173"/>
      <c r="T67" s="198"/>
      <c r="U67" s="198"/>
      <c r="V67" s="198"/>
      <c r="W67" s="173"/>
      <c r="X67" s="187" t="s">
        <v>741</v>
      </c>
      <c r="Y67" s="128">
        <f>SUM($Y$57:$Y$66)</f>
        <v>138</v>
      </c>
      <c r="Z67" s="187" t="s">
        <v>675</v>
      </c>
      <c r="AA67" s="132">
        <f>SUM($AA$57:$AA$66)</f>
        <v>142950</v>
      </c>
      <c r="AB67" s="136"/>
      <c r="AC67" s="136"/>
      <c r="AD67" s="136"/>
      <c r="AE67" s="136"/>
      <c r="AF67" s="136"/>
      <c r="AG67" s="136"/>
      <c r="AH67" s="136"/>
    </row>
    <row r="68" spans="1:34">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row>
    <row r="69" spans="1:34">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row>
    <row r="70" spans="1:34">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row>
    <row r="71" spans="1:34">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row>
    <row r="72" spans="1:34">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row>
  </sheetData>
  <sheetProtection algorithmName="SHA-512" hashValue="fwO3Iw6F06U0dwHBtn9PbcncisIeISOSNw0dJKBZh2ycfcgjsUwByEdyW4lPO6FZziZV4jBQqGoen6Tqmh7EZw==" saltValue="aQX5h2BJhKBpTD+rCPAODA==" spinCount="100000" sheet="1" objects="1" scenarios="1"/>
  <mergeCells count="12">
    <mergeCell ref="A1:W1"/>
    <mergeCell ref="A2:W2"/>
    <mergeCell ref="D3:G3"/>
    <mergeCell ref="H3:K3"/>
    <mergeCell ref="L3:O3"/>
    <mergeCell ref="P3:S3"/>
    <mergeCell ref="T3:W3"/>
    <mergeCell ref="R59:S59"/>
    <mergeCell ref="V60:W60"/>
    <mergeCell ref="G58:H58"/>
    <mergeCell ref="X3:Y3"/>
    <mergeCell ref="Z3:AA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A1A-CE63-45C9-B1B1-EC3633E73107}">
  <sheetPr codeName="Ark4">
    <tabColor theme="9" tint="0.59999389629810485"/>
  </sheetPr>
  <dimension ref="A1:BL649"/>
  <sheetViews>
    <sheetView tabSelected="1" zoomScale="90" zoomScaleNormal="90" workbookViewId="0">
      <selection activeCell="B4" sqref="B4:D4"/>
    </sheetView>
  </sheetViews>
  <sheetFormatPr defaultColWidth="9" defaultRowHeight="14.25"/>
  <cols>
    <col min="1" max="1" width="27.875" style="25" customWidth="1"/>
    <col min="2" max="2" width="29.625" style="25" customWidth="1"/>
    <col min="3" max="3" width="24.125" style="25" customWidth="1"/>
    <col min="4" max="48" width="27.625" style="25" customWidth="1"/>
    <col min="49" max="16384" width="9" style="25"/>
  </cols>
  <sheetData>
    <row r="1" spans="1:64" ht="18" customHeight="1">
      <c r="A1" s="795" t="s">
        <v>0</v>
      </c>
      <c r="B1" s="795"/>
      <c r="C1" s="795"/>
      <c r="D1" s="795"/>
      <c r="E1" s="761" t="s">
        <v>1</v>
      </c>
      <c r="F1" s="766" t="s">
        <v>2</v>
      </c>
      <c r="G1" s="486"/>
      <c r="H1" s="370">
        <f>IF($D$18="Ekstern evaluator understøtter projektets effekstyring. Der bidrages med efterkvalificering, vejledning i effektstyring samt outcomemåling (anbefales af sekretariatet)",1,0)</f>
        <v>0</v>
      </c>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71"/>
      <c r="AX1" s="371"/>
      <c r="AY1" s="371"/>
      <c r="AZ1" s="371"/>
      <c r="BA1" s="371"/>
      <c r="BB1" s="371"/>
      <c r="BC1" s="371"/>
      <c r="BD1" s="371"/>
      <c r="BE1" s="371"/>
      <c r="BF1" s="371"/>
      <c r="BG1" s="371"/>
      <c r="BH1" s="371"/>
      <c r="BI1" s="371"/>
      <c r="BJ1" s="371"/>
      <c r="BK1" s="371"/>
      <c r="BL1" s="371"/>
    </row>
    <row r="2" spans="1:64" ht="18" customHeight="1" thickBot="1">
      <c r="A2" s="795"/>
      <c r="B2" s="795"/>
      <c r="C2" s="795"/>
      <c r="D2" s="795"/>
      <c r="E2" s="762" t="s">
        <v>3</v>
      </c>
      <c r="F2" s="767" t="s">
        <v>4</v>
      </c>
      <c r="G2" s="486"/>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71"/>
      <c r="AX2" s="371"/>
      <c r="AY2" s="371"/>
      <c r="AZ2" s="371"/>
      <c r="BA2" s="371"/>
      <c r="BB2" s="371"/>
      <c r="BC2" s="371"/>
      <c r="BD2" s="371"/>
      <c r="BE2" s="371"/>
      <c r="BF2" s="371"/>
      <c r="BG2" s="371"/>
      <c r="BH2" s="371"/>
      <c r="BI2" s="371"/>
      <c r="BJ2" s="371"/>
      <c r="BK2" s="371"/>
      <c r="BL2" s="371"/>
    </row>
    <row r="3" spans="1:64" ht="14.25" customHeight="1" thickBot="1">
      <c r="A3" s="796"/>
      <c r="B3" s="796"/>
      <c r="C3" s="796"/>
      <c r="D3" s="796"/>
      <c r="E3" s="760"/>
      <c r="F3" s="623"/>
      <c r="G3" s="486"/>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71"/>
      <c r="AX3" s="371"/>
      <c r="AY3" s="371"/>
      <c r="AZ3" s="371"/>
      <c r="BA3" s="371"/>
      <c r="BB3" s="371"/>
      <c r="BC3" s="371"/>
      <c r="BD3" s="371"/>
      <c r="BE3" s="371"/>
      <c r="BF3" s="371"/>
      <c r="BG3" s="371"/>
      <c r="BH3" s="371"/>
      <c r="BI3" s="371"/>
      <c r="BJ3" s="371"/>
      <c r="BK3" s="371"/>
      <c r="BL3" s="371"/>
    </row>
    <row r="4" spans="1:64" ht="30" customHeight="1" thickBot="1">
      <c r="A4" s="586" t="s">
        <v>5</v>
      </c>
      <c r="B4" s="790"/>
      <c r="C4" s="791"/>
      <c r="D4" s="792"/>
      <c r="E4" s="587" t="s">
        <v>6</v>
      </c>
      <c r="F4" s="763"/>
      <c r="G4" s="486"/>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71"/>
      <c r="AX4" s="371"/>
      <c r="AY4" s="371"/>
      <c r="AZ4" s="371"/>
      <c r="BA4" s="371"/>
      <c r="BB4" s="371"/>
      <c r="BC4" s="371"/>
      <c r="BD4" s="371"/>
      <c r="BE4" s="371"/>
      <c r="BF4" s="371"/>
      <c r="BG4" s="371"/>
      <c r="BH4" s="371"/>
      <c r="BI4" s="371"/>
      <c r="BJ4" s="371"/>
      <c r="BK4" s="371"/>
      <c r="BL4" s="371"/>
    </row>
    <row r="5" spans="1:64" ht="20.100000000000001" customHeight="1">
      <c r="A5" s="798" t="s">
        <v>7</v>
      </c>
      <c r="B5" s="798"/>
      <c r="C5" s="798"/>
      <c r="D5" s="798"/>
      <c r="E5" s="798"/>
      <c r="F5" s="798"/>
      <c r="G5" s="48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71"/>
      <c r="AX5" s="371"/>
      <c r="AY5" s="371"/>
      <c r="AZ5" s="371"/>
      <c r="BA5" s="371"/>
      <c r="BB5" s="371"/>
      <c r="BC5" s="371"/>
      <c r="BD5" s="371"/>
      <c r="BE5" s="371"/>
      <c r="BF5" s="371"/>
      <c r="BG5" s="371"/>
      <c r="BH5" s="371"/>
      <c r="BI5" s="371"/>
      <c r="BJ5" s="371"/>
      <c r="BK5" s="371"/>
      <c r="BL5" s="371"/>
    </row>
    <row r="6" spans="1:64" ht="20.100000000000001" customHeight="1" thickBot="1">
      <c r="A6" s="799"/>
      <c r="B6" s="799"/>
      <c r="C6" s="799"/>
      <c r="D6" s="799"/>
      <c r="E6" s="799"/>
      <c r="F6" s="799"/>
      <c r="G6" s="785" t="s">
        <v>742</v>
      </c>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367"/>
      <c r="AP6" s="367"/>
      <c r="AQ6" s="367"/>
      <c r="AR6" s="367"/>
      <c r="AS6" s="367"/>
      <c r="AT6" s="367"/>
      <c r="AU6" s="367"/>
      <c r="AV6" s="367"/>
      <c r="AW6" s="371"/>
      <c r="AX6" s="371"/>
      <c r="AY6" s="371"/>
      <c r="AZ6" s="371"/>
      <c r="BA6" s="371"/>
      <c r="BB6" s="371"/>
      <c r="BC6" s="371"/>
      <c r="BD6" s="371"/>
      <c r="BE6" s="371"/>
      <c r="BF6" s="371"/>
      <c r="BG6" s="371"/>
      <c r="BH6" s="371"/>
      <c r="BI6" s="371"/>
      <c r="BJ6" s="371"/>
      <c r="BK6" s="371"/>
      <c r="BL6" s="371"/>
    </row>
    <row r="7" spans="1:64" ht="24.95" customHeight="1" thickTop="1" thickBot="1">
      <c r="A7" s="365" t="s">
        <v>8</v>
      </c>
      <c r="B7" s="366"/>
      <c r="C7" s="366"/>
      <c r="D7" s="366"/>
      <c r="E7" s="366"/>
      <c r="F7" s="366"/>
      <c r="G7" s="372"/>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71"/>
      <c r="AX7" s="371"/>
      <c r="AY7" s="371"/>
      <c r="AZ7" s="371"/>
      <c r="BA7" s="371"/>
      <c r="BB7" s="371"/>
      <c r="BC7" s="371"/>
      <c r="BD7" s="371"/>
      <c r="BE7" s="371"/>
      <c r="BF7" s="371"/>
      <c r="BG7" s="371"/>
      <c r="BH7" s="371"/>
      <c r="BI7" s="371"/>
      <c r="BJ7" s="371"/>
      <c r="BK7" s="371"/>
      <c r="BL7" s="371"/>
    </row>
    <row r="8" spans="1:64" ht="35.1" customHeight="1">
      <c r="A8" s="642" t="s">
        <v>9</v>
      </c>
      <c r="B8" s="781" t="s">
        <v>10</v>
      </c>
      <c r="C8" s="782" t="s">
        <v>11</v>
      </c>
      <c r="D8" s="632" t="s">
        <v>12</v>
      </c>
      <c r="E8" s="633" t="s">
        <v>13</v>
      </c>
      <c r="F8" s="464"/>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71"/>
      <c r="AX8" s="371"/>
      <c r="AY8" s="371"/>
      <c r="AZ8" s="371"/>
      <c r="BA8" s="371"/>
      <c r="BB8" s="371"/>
      <c r="BC8" s="371"/>
      <c r="BD8" s="371"/>
      <c r="BE8" s="371"/>
      <c r="BF8" s="371"/>
      <c r="BG8" s="371"/>
      <c r="BH8" s="371"/>
      <c r="BI8" s="371"/>
      <c r="BJ8" s="371"/>
      <c r="BK8" s="371"/>
      <c r="BL8" s="371"/>
    </row>
    <row r="9" spans="1:64" ht="35.1" customHeight="1" thickBot="1">
      <c r="A9" s="363"/>
      <c r="B9" s="363"/>
      <c r="C9" s="335"/>
      <c r="D9" s="335"/>
      <c r="E9" s="336"/>
      <c r="F9" s="583"/>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71"/>
      <c r="AX9" s="371"/>
      <c r="AY9" s="371"/>
      <c r="AZ9" s="371"/>
      <c r="BA9" s="371"/>
      <c r="BB9" s="371"/>
      <c r="BC9" s="371"/>
      <c r="BD9" s="371"/>
      <c r="BE9" s="371"/>
      <c r="BF9" s="371"/>
      <c r="BG9" s="371"/>
      <c r="BH9" s="371"/>
      <c r="BI9" s="371"/>
      <c r="BJ9" s="371"/>
      <c r="BK9" s="371"/>
      <c r="BL9" s="371"/>
    </row>
    <row r="10" spans="1:64" ht="35.1" customHeight="1">
      <c r="A10" s="793" t="s">
        <v>14</v>
      </c>
      <c r="B10" s="488" t="s">
        <v>15</v>
      </c>
      <c r="C10" s="489" t="s">
        <v>16</v>
      </c>
      <c r="D10" s="490" t="s">
        <v>17</v>
      </c>
      <c r="E10" s="488" t="s">
        <v>18</v>
      </c>
      <c r="F10" s="464"/>
      <c r="G10" s="373"/>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71"/>
      <c r="AX10" s="371"/>
      <c r="AY10" s="371"/>
      <c r="AZ10" s="371"/>
      <c r="BA10" s="371"/>
      <c r="BB10" s="371"/>
      <c r="BC10" s="371"/>
      <c r="BD10" s="371"/>
      <c r="BE10" s="371"/>
      <c r="BF10" s="371"/>
      <c r="BG10" s="371"/>
      <c r="BH10" s="371"/>
      <c r="BI10" s="371"/>
      <c r="BJ10" s="371"/>
      <c r="BK10" s="371"/>
      <c r="BL10" s="371"/>
    </row>
    <row r="11" spans="1:64" ht="35.1" customHeight="1" thickBot="1">
      <c r="A11" s="794"/>
      <c r="B11" s="364"/>
      <c r="C11" s="364"/>
      <c r="D11" s="491" t="str">
        <f>'2. Samlet budgetoversigt'!F36</f>
        <v/>
      </c>
      <c r="E11" s="492" t="str">
        <f>'2. Samlet budgetoversigt'!F37</f>
        <v/>
      </c>
      <c r="F11" s="583"/>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71"/>
      <c r="AX11" s="371"/>
      <c r="AY11" s="371"/>
      <c r="AZ11" s="371"/>
      <c r="BA11" s="371"/>
      <c r="BB11" s="371"/>
      <c r="BC11" s="371"/>
      <c r="BD11" s="371"/>
      <c r="BE11" s="371"/>
      <c r="BF11" s="371"/>
      <c r="BG11" s="371"/>
      <c r="BH11" s="371"/>
      <c r="BI11" s="371"/>
      <c r="BJ11" s="371"/>
      <c r="BK11" s="371"/>
      <c r="BL11" s="371"/>
    </row>
    <row r="12" spans="1:64" ht="14.1" customHeight="1">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7"/>
      <c r="AP12" s="367"/>
      <c r="AQ12" s="367"/>
      <c r="AR12" s="367"/>
      <c r="AS12" s="367"/>
      <c r="AT12" s="367"/>
      <c r="AU12" s="367"/>
      <c r="AV12" s="367"/>
      <c r="AW12" s="371"/>
      <c r="AX12" s="371"/>
      <c r="AY12" s="371"/>
      <c r="AZ12" s="371"/>
      <c r="BA12" s="371"/>
      <c r="BB12" s="371"/>
      <c r="BC12" s="371"/>
      <c r="BD12" s="371"/>
      <c r="BE12" s="371"/>
      <c r="BF12" s="371"/>
      <c r="BG12" s="371"/>
      <c r="BH12" s="371"/>
      <c r="BI12" s="371"/>
      <c r="BJ12" s="371"/>
      <c r="BK12" s="371"/>
      <c r="BL12" s="371"/>
    </row>
    <row r="13" spans="1:64" ht="16.5" thickBot="1">
      <c r="A13" s="368" t="s">
        <v>19</v>
      </c>
      <c r="B13" s="368" t="s">
        <v>20</v>
      </c>
      <c r="C13" s="369" t="s">
        <v>21</v>
      </c>
      <c r="D13" s="368" t="s">
        <v>22</v>
      </c>
      <c r="E13" s="368" t="s">
        <v>23</v>
      </c>
      <c r="F13" s="368" t="s">
        <v>24</v>
      </c>
      <c r="G13" s="368" t="s">
        <v>25</v>
      </c>
      <c r="H13" s="368" t="s">
        <v>26</v>
      </c>
      <c r="I13" s="368" t="s">
        <v>27</v>
      </c>
      <c r="J13" s="368" t="s">
        <v>28</v>
      </c>
      <c r="K13" s="368" t="s">
        <v>29</v>
      </c>
      <c r="L13" s="368" t="s">
        <v>30</v>
      </c>
      <c r="M13" s="368" t="s">
        <v>31</v>
      </c>
      <c r="N13" s="368" t="s">
        <v>32</v>
      </c>
      <c r="O13" s="368" t="s">
        <v>33</v>
      </c>
      <c r="P13" s="368" t="s">
        <v>34</v>
      </c>
      <c r="Q13" s="368" t="s">
        <v>35</v>
      </c>
      <c r="R13" s="368" t="s">
        <v>36</v>
      </c>
      <c r="S13" s="368" t="s">
        <v>37</v>
      </c>
      <c r="T13" s="368" t="s">
        <v>38</v>
      </c>
      <c r="U13" s="368" t="s">
        <v>39</v>
      </c>
      <c r="V13" s="368" t="s">
        <v>40</v>
      </c>
      <c r="W13" s="368" t="s">
        <v>41</v>
      </c>
      <c r="X13" s="368" t="s">
        <v>42</v>
      </c>
      <c r="Y13" s="368" t="s">
        <v>43</v>
      </c>
      <c r="Z13" s="374" t="s">
        <v>44</v>
      </c>
      <c r="AA13" s="371"/>
      <c r="AB13" s="371"/>
      <c r="AC13" s="371"/>
      <c r="AD13" s="371"/>
      <c r="AE13" s="371"/>
      <c r="AF13" s="371"/>
      <c r="AG13" s="371"/>
      <c r="AH13" s="371"/>
      <c r="AI13" s="371"/>
      <c r="AJ13" s="371"/>
      <c r="AK13" s="371"/>
      <c r="AL13" s="371"/>
      <c r="AM13" s="371"/>
      <c r="AN13" s="371"/>
      <c r="AO13" s="371"/>
      <c r="AP13" s="371"/>
      <c r="AQ13" s="371"/>
      <c r="AR13" s="371"/>
      <c r="AS13" s="371"/>
      <c r="AT13" s="371"/>
      <c r="AU13" s="371"/>
      <c r="AV13" s="371"/>
      <c r="AW13" s="371"/>
      <c r="AX13" s="371"/>
      <c r="AY13" s="371"/>
      <c r="AZ13" s="371"/>
      <c r="BA13" s="371"/>
      <c r="BB13" s="371"/>
      <c r="BC13" s="371"/>
      <c r="BD13" s="371"/>
      <c r="BE13" s="371"/>
      <c r="BF13" s="371"/>
      <c r="BG13" s="371"/>
      <c r="BH13" s="371"/>
      <c r="BI13" s="371"/>
      <c r="BJ13" s="371"/>
      <c r="BK13" s="371"/>
      <c r="BL13" s="371"/>
    </row>
    <row r="14" spans="1:64" ht="50.1" customHeight="1">
      <c r="A14" s="786" t="s">
        <v>45</v>
      </c>
      <c r="B14" s="470"/>
      <c r="C14" s="471" t="s">
        <v>46</v>
      </c>
      <c r="D14" s="90"/>
      <c r="E14" s="90"/>
      <c r="F14" s="90"/>
      <c r="G14" s="90"/>
      <c r="H14" s="90"/>
      <c r="I14" s="90"/>
      <c r="J14" s="90"/>
      <c r="K14" s="90"/>
      <c r="L14" s="90"/>
      <c r="M14" s="90"/>
      <c r="N14" s="90"/>
      <c r="O14" s="90"/>
      <c r="P14" s="90"/>
      <c r="Q14" s="90"/>
      <c r="R14" s="90"/>
      <c r="S14" s="90"/>
      <c r="T14" s="90"/>
      <c r="U14" s="90"/>
      <c r="V14" s="90"/>
      <c r="W14" s="90"/>
      <c r="X14" s="90"/>
      <c r="Y14" s="90"/>
      <c r="Z14" s="93"/>
      <c r="AA14" s="94"/>
      <c r="AB14" s="94"/>
      <c r="AC14" s="94"/>
      <c r="AD14" s="94"/>
      <c r="AE14" s="94"/>
      <c r="AF14" s="94"/>
      <c r="AG14" s="94"/>
      <c r="AH14" s="94"/>
      <c r="AI14" s="94"/>
      <c r="AJ14" s="94"/>
      <c r="AK14" s="94"/>
      <c r="AL14" s="94"/>
      <c r="AM14" s="94"/>
      <c r="AN14" s="94"/>
      <c r="AO14" s="94"/>
      <c r="AP14" s="94"/>
      <c r="AQ14" s="94"/>
      <c r="AR14" s="94"/>
      <c r="AS14" s="94"/>
      <c r="AT14" s="94"/>
      <c r="AU14" s="94"/>
      <c r="AV14" s="95"/>
      <c r="AW14" s="371"/>
      <c r="AX14" s="371"/>
      <c r="AY14" s="371"/>
      <c r="AZ14" s="371"/>
      <c r="BA14" s="371"/>
      <c r="BB14" s="371"/>
      <c r="BC14" s="371"/>
      <c r="BD14" s="371"/>
      <c r="BE14" s="371"/>
      <c r="BF14" s="371"/>
      <c r="BG14" s="371"/>
      <c r="BH14" s="371"/>
      <c r="BI14" s="371"/>
      <c r="BJ14" s="371"/>
      <c r="BK14" s="371"/>
      <c r="BL14" s="371"/>
    </row>
    <row r="15" spans="1:64" ht="14.25" customHeight="1">
      <c r="A15" s="787"/>
      <c r="B15" s="472"/>
      <c r="C15" s="473" t="s">
        <v>47</v>
      </c>
      <c r="D15" s="71"/>
      <c r="E15" s="71"/>
      <c r="F15" s="71"/>
      <c r="G15" s="71"/>
      <c r="H15" s="71"/>
      <c r="I15" s="71"/>
      <c r="J15" s="71"/>
      <c r="K15" s="71"/>
      <c r="L15" s="71"/>
      <c r="M15" s="71"/>
      <c r="N15" s="71"/>
      <c r="O15" s="71"/>
      <c r="P15" s="71"/>
      <c r="Q15" s="71"/>
      <c r="R15" s="71"/>
      <c r="S15" s="71"/>
      <c r="T15" s="71"/>
      <c r="U15" s="71"/>
      <c r="V15" s="71"/>
      <c r="W15" s="71"/>
      <c r="X15" s="71"/>
      <c r="Y15" s="71"/>
      <c r="Z15" s="96"/>
      <c r="AV15" s="97"/>
      <c r="AW15" s="371"/>
      <c r="AX15" s="371"/>
      <c r="AY15" s="371"/>
      <c r="AZ15" s="371"/>
      <c r="BA15" s="371"/>
      <c r="BB15" s="371"/>
      <c r="BC15" s="371"/>
      <c r="BD15" s="371"/>
      <c r="BE15" s="371"/>
      <c r="BF15" s="371"/>
      <c r="BG15" s="371"/>
      <c r="BH15" s="371"/>
      <c r="BI15" s="371"/>
      <c r="BJ15" s="371"/>
      <c r="BK15" s="371"/>
      <c r="BL15" s="371"/>
    </row>
    <row r="16" spans="1:64" ht="14.25" customHeight="1" thickBot="1">
      <c r="A16" s="787"/>
      <c r="B16" s="474" t="str">
        <f>_xlfn.CONCAT(SUM('1. Projektets omkostninger'!D16:AV16)," timer")</f>
        <v>0 timer</v>
      </c>
      <c r="C16" s="473" t="s">
        <v>48</v>
      </c>
      <c r="D16" s="71"/>
      <c r="E16" s="71"/>
      <c r="F16" s="71"/>
      <c r="G16" s="71"/>
      <c r="H16" s="71"/>
      <c r="I16" s="71"/>
      <c r="J16" s="71"/>
      <c r="K16" s="71"/>
      <c r="L16" s="71"/>
      <c r="M16" s="71"/>
      <c r="N16" s="71"/>
      <c r="O16" s="71"/>
      <c r="P16" s="71"/>
      <c r="Q16" s="71"/>
      <c r="R16" s="71"/>
      <c r="S16" s="71"/>
      <c r="T16" s="71"/>
      <c r="U16" s="71"/>
      <c r="V16" s="71"/>
      <c r="W16" s="71"/>
      <c r="X16" s="71"/>
      <c r="Y16" s="71"/>
      <c r="Z16" s="96"/>
      <c r="AV16" s="97"/>
      <c r="AW16" s="371"/>
      <c r="AX16" s="371"/>
      <c r="AY16" s="371"/>
      <c r="AZ16" s="371"/>
      <c r="BA16" s="371"/>
      <c r="BB16" s="371"/>
      <c r="BC16" s="371"/>
      <c r="BD16" s="371"/>
      <c r="BE16" s="371"/>
      <c r="BF16" s="371"/>
      <c r="BG16" s="371"/>
      <c r="BH16" s="371"/>
      <c r="BI16" s="371"/>
      <c r="BJ16" s="371"/>
      <c r="BK16" s="371"/>
      <c r="BL16" s="371"/>
    </row>
    <row r="17" spans="1:64" s="357" customFormat="1" ht="14.25" customHeight="1" thickBot="1">
      <c r="A17" s="788"/>
      <c r="B17" s="617">
        <f>(SUM('1. Projektets omkostninger'!D17:AV17))</f>
        <v>0</v>
      </c>
      <c r="C17" s="631" t="s">
        <v>49</v>
      </c>
      <c r="D17" s="481" t="str">
        <f>IF(D15*D16=0,"",(D15*D16))</f>
        <v/>
      </c>
      <c r="E17" s="481" t="str">
        <f t="shared" ref="E17:AV17" si="0">IF(E15*E16=0,"",(E15*E16))</f>
        <v/>
      </c>
      <c r="F17" s="481" t="str">
        <f t="shared" si="0"/>
        <v/>
      </c>
      <c r="G17" s="481" t="str">
        <f t="shared" si="0"/>
        <v/>
      </c>
      <c r="H17" s="481" t="str">
        <f t="shared" si="0"/>
        <v/>
      </c>
      <c r="I17" s="481" t="str">
        <f t="shared" si="0"/>
        <v/>
      </c>
      <c r="J17" s="481" t="str">
        <f t="shared" si="0"/>
        <v/>
      </c>
      <c r="K17" s="481" t="str">
        <f t="shared" si="0"/>
        <v/>
      </c>
      <c r="L17" s="481" t="str">
        <f t="shared" si="0"/>
        <v/>
      </c>
      <c r="M17" s="481" t="str">
        <f t="shared" si="0"/>
        <v/>
      </c>
      <c r="N17" s="481" t="str">
        <f t="shared" si="0"/>
        <v/>
      </c>
      <c r="O17" s="481" t="str">
        <f t="shared" si="0"/>
        <v/>
      </c>
      <c r="P17" s="481" t="str">
        <f t="shared" si="0"/>
        <v/>
      </c>
      <c r="Q17" s="481" t="str">
        <f t="shared" si="0"/>
        <v/>
      </c>
      <c r="R17" s="481" t="str">
        <f t="shared" si="0"/>
        <v/>
      </c>
      <c r="S17" s="481" t="str">
        <f t="shared" si="0"/>
        <v/>
      </c>
      <c r="T17" s="481" t="str">
        <f t="shared" si="0"/>
        <v/>
      </c>
      <c r="U17" s="481" t="str">
        <f t="shared" si="0"/>
        <v/>
      </c>
      <c r="V17" s="481" t="str">
        <f t="shared" si="0"/>
        <v/>
      </c>
      <c r="W17" s="481" t="str">
        <f t="shared" si="0"/>
        <v/>
      </c>
      <c r="X17" s="481" t="str">
        <f t="shared" si="0"/>
        <v/>
      </c>
      <c r="Y17" s="481" t="str">
        <f t="shared" si="0"/>
        <v/>
      </c>
      <c r="Z17" s="482" t="str">
        <f t="shared" si="0"/>
        <v/>
      </c>
      <c r="AA17" s="483" t="str">
        <f t="shared" si="0"/>
        <v/>
      </c>
      <c r="AB17" s="483" t="str">
        <f t="shared" si="0"/>
        <v/>
      </c>
      <c r="AC17" s="483" t="str">
        <f t="shared" si="0"/>
        <v/>
      </c>
      <c r="AD17" s="483" t="str">
        <f t="shared" si="0"/>
        <v/>
      </c>
      <c r="AE17" s="483" t="str">
        <f t="shared" si="0"/>
        <v/>
      </c>
      <c r="AF17" s="483" t="str">
        <f t="shared" si="0"/>
        <v/>
      </c>
      <c r="AG17" s="483" t="str">
        <f t="shared" si="0"/>
        <v/>
      </c>
      <c r="AH17" s="483" t="str">
        <f t="shared" si="0"/>
        <v/>
      </c>
      <c r="AI17" s="483" t="str">
        <f t="shared" si="0"/>
        <v/>
      </c>
      <c r="AJ17" s="483" t="str">
        <f t="shared" si="0"/>
        <v/>
      </c>
      <c r="AK17" s="483" t="str">
        <f t="shared" si="0"/>
        <v/>
      </c>
      <c r="AL17" s="483" t="str">
        <f t="shared" si="0"/>
        <v/>
      </c>
      <c r="AM17" s="483" t="str">
        <f t="shared" si="0"/>
        <v/>
      </c>
      <c r="AN17" s="483" t="str">
        <f t="shared" si="0"/>
        <v/>
      </c>
      <c r="AO17" s="483" t="str">
        <f t="shared" si="0"/>
        <v/>
      </c>
      <c r="AP17" s="483" t="str">
        <f t="shared" si="0"/>
        <v/>
      </c>
      <c r="AQ17" s="483" t="str">
        <f t="shared" si="0"/>
        <v/>
      </c>
      <c r="AR17" s="483" t="str">
        <f t="shared" si="0"/>
        <v/>
      </c>
      <c r="AS17" s="483" t="str">
        <f t="shared" si="0"/>
        <v/>
      </c>
      <c r="AT17" s="483" t="str">
        <f t="shared" si="0"/>
        <v/>
      </c>
      <c r="AU17" s="483" t="str">
        <f t="shared" si="0"/>
        <v/>
      </c>
      <c r="AV17" s="484" t="str">
        <f t="shared" si="0"/>
        <v/>
      </c>
      <c r="AW17" s="703"/>
      <c r="AX17" s="703"/>
      <c r="AY17" s="703"/>
      <c r="AZ17" s="703"/>
      <c r="BA17" s="703"/>
      <c r="BB17" s="703"/>
      <c r="BC17" s="703"/>
      <c r="BD17" s="703"/>
      <c r="BE17" s="703"/>
      <c r="BF17" s="703"/>
      <c r="BG17" s="703"/>
      <c r="BH17" s="703"/>
      <c r="BI17" s="703"/>
      <c r="BJ17" s="703"/>
      <c r="BK17" s="703"/>
      <c r="BL17" s="703"/>
    </row>
    <row r="18" spans="1:64" ht="60" customHeight="1">
      <c r="A18" s="797" t="s">
        <v>50</v>
      </c>
      <c r="B18" s="475"/>
      <c r="C18" s="471" t="s">
        <v>46</v>
      </c>
      <c r="D18" s="90"/>
      <c r="E18" s="91"/>
      <c r="F18" s="585"/>
      <c r="G18" s="91"/>
      <c r="H18" s="91"/>
      <c r="I18" s="91"/>
      <c r="J18" s="91"/>
      <c r="K18" s="91"/>
      <c r="L18" s="91"/>
      <c r="M18" s="91"/>
      <c r="N18" s="91"/>
      <c r="O18" s="91"/>
      <c r="P18" s="91"/>
      <c r="Q18" s="91"/>
      <c r="R18" s="91"/>
      <c r="S18" s="91"/>
      <c r="T18" s="91"/>
      <c r="U18" s="91"/>
      <c r="V18" s="91"/>
      <c r="W18" s="91"/>
      <c r="X18" s="91"/>
      <c r="Y18" s="91"/>
      <c r="Z18" s="96"/>
      <c r="AV18" s="97"/>
      <c r="AW18" s="371"/>
      <c r="AX18" s="371"/>
      <c r="AY18" s="371"/>
      <c r="AZ18" s="371"/>
      <c r="BA18" s="371"/>
      <c r="BB18" s="371"/>
      <c r="BC18" s="371"/>
      <c r="BD18" s="371"/>
      <c r="BE18" s="371"/>
      <c r="BF18" s="371"/>
      <c r="BG18" s="371"/>
      <c r="BH18" s="371"/>
      <c r="BI18" s="371"/>
      <c r="BJ18" s="371"/>
      <c r="BK18" s="371"/>
      <c r="BL18" s="371"/>
    </row>
    <row r="19" spans="1:64" ht="14.25" customHeight="1">
      <c r="A19" s="797"/>
      <c r="B19" s="476"/>
      <c r="C19" s="473" t="s">
        <v>47</v>
      </c>
      <c r="D19" s="71"/>
      <c r="E19" s="71"/>
      <c r="F19" s="71"/>
      <c r="G19" s="71"/>
      <c r="H19" s="71"/>
      <c r="I19" s="71"/>
      <c r="J19" s="71"/>
      <c r="K19" s="71"/>
      <c r="L19" s="71"/>
      <c r="M19" s="71"/>
      <c r="N19" s="71"/>
      <c r="O19" s="71"/>
      <c r="P19" s="71"/>
      <c r="Q19" s="71"/>
      <c r="R19" s="71"/>
      <c r="S19" s="71"/>
      <c r="T19" s="71"/>
      <c r="U19" s="71"/>
      <c r="V19" s="71"/>
      <c r="W19" s="71"/>
      <c r="X19" s="71"/>
      <c r="Y19" s="71"/>
      <c r="Z19" s="96"/>
      <c r="AV19" s="97"/>
      <c r="AW19" s="371"/>
      <c r="AX19" s="371"/>
      <c r="AY19" s="371"/>
      <c r="AZ19" s="371"/>
      <c r="BA19" s="371"/>
      <c r="BB19" s="371"/>
      <c r="BC19" s="371"/>
      <c r="BD19" s="371"/>
      <c r="BE19" s="371"/>
      <c r="BF19" s="371"/>
      <c r="BG19" s="371"/>
      <c r="BH19" s="371"/>
      <c r="BI19" s="371"/>
      <c r="BJ19" s="371"/>
      <c r="BK19" s="371"/>
      <c r="BL19" s="371"/>
    </row>
    <row r="20" spans="1:64" ht="14.25" customHeight="1">
      <c r="A20" s="797"/>
      <c r="B20" s="476"/>
      <c r="C20" s="473" t="s">
        <v>48</v>
      </c>
      <c r="D20" s="71"/>
      <c r="E20" s="71"/>
      <c r="F20" s="71"/>
      <c r="G20" s="71"/>
      <c r="H20" s="71"/>
      <c r="I20" s="71"/>
      <c r="J20" s="71"/>
      <c r="K20" s="71"/>
      <c r="L20" s="71"/>
      <c r="M20" s="71"/>
      <c r="N20" s="71"/>
      <c r="O20" s="71"/>
      <c r="P20" s="71"/>
      <c r="Q20" s="71"/>
      <c r="R20" s="71"/>
      <c r="S20" s="71"/>
      <c r="T20" s="71"/>
      <c r="U20" s="71"/>
      <c r="V20" s="71"/>
      <c r="W20" s="71"/>
      <c r="X20" s="71"/>
      <c r="Y20" s="71"/>
      <c r="Z20" s="96"/>
      <c r="AV20" s="97"/>
      <c r="AW20" s="371"/>
      <c r="AX20" s="371"/>
      <c r="AY20" s="371"/>
      <c r="AZ20" s="371"/>
      <c r="BA20" s="371"/>
      <c r="BB20" s="371"/>
      <c r="BC20" s="371"/>
      <c r="BD20" s="371"/>
      <c r="BE20" s="371"/>
      <c r="BF20" s="371"/>
      <c r="BG20" s="371"/>
      <c r="BH20" s="371"/>
      <c r="BI20" s="371"/>
      <c r="BJ20" s="371"/>
      <c r="BK20" s="371"/>
      <c r="BL20" s="371"/>
    </row>
    <row r="21" spans="1:64" s="357" customFormat="1" ht="14.25" customHeight="1" thickBot="1">
      <c r="A21" s="797"/>
      <c r="B21" s="596">
        <f>(SUM('1. Projektets omkostninger'!D21:AV21))</f>
        <v>0</v>
      </c>
      <c r="C21" s="631" t="s">
        <v>49</v>
      </c>
      <c r="D21" s="485" t="str">
        <f t="shared" ref="D21:AV21" si="1">IF(D19*D20=0,"",(D19*D20))</f>
        <v/>
      </c>
      <c r="E21" s="485" t="str">
        <f t="shared" si="1"/>
        <v/>
      </c>
      <c r="F21" s="485" t="str">
        <f t="shared" si="1"/>
        <v/>
      </c>
      <c r="G21" s="485" t="str">
        <f t="shared" si="1"/>
        <v/>
      </c>
      <c r="H21" s="485" t="str">
        <f t="shared" si="1"/>
        <v/>
      </c>
      <c r="I21" s="485" t="str">
        <f t="shared" si="1"/>
        <v/>
      </c>
      <c r="J21" s="485" t="str">
        <f t="shared" si="1"/>
        <v/>
      </c>
      <c r="K21" s="485" t="str">
        <f t="shared" si="1"/>
        <v/>
      </c>
      <c r="L21" s="485" t="str">
        <f t="shared" si="1"/>
        <v/>
      </c>
      <c r="M21" s="485" t="str">
        <f t="shared" si="1"/>
        <v/>
      </c>
      <c r="N21" s="485" t="str">
        <f t="shared" si="1"/>
        <v/>
      </c>
      <c r="O21" s="485" t="str">
        <f t="shared" si="1"/>
        <v/>
      </c>
      <c r="P21" s="485" t="str">
        <f t="shared" si="1"/>
        <v/>
      </c>
      <c r="Q21" s="485" t="str">
        <f t="shared" si="1"/>
        <v/>
      </c>
      <c r="R21" s="485" t="str">
        <f t="shared" si="1"/>
        <v/>
      </c>
      <c r="S21" s="485" t="str">
        <f t="shared" si="1"/>
        <v/>
      </c>
      <c r="T21" s="485" t="str">
        <f t="shared" si="1"/>
        <v/>
      </c>
      <c r="U21" s="485" t="str">
        <f t="shared" si="1"/>
        <v/>
      </c>
      <c r="V21" s="485" t="str">
        <f t="shared" si="1"/>
        <v/>
      </c>
      <c r="W21" s="485" t="str">
        <f t="shared" si="1"/>
        <v/>
      </c>
      <c r="X21" s="485" t="str">
        <f t="shared" si="1"/>
        <v/>
      </c>
      <c r="Y21" s="485" t="str">
        <f t="shared" si="1"/>
        <v/>
      </c>
      <c r="Z21" s="482" t="str">
        <f t="shared" si="1"/>
        <v/>
      </c>
      <c r="AA21" s="483" t="str">
        <f t="shared" si="1"/>
        <v/>
      </c>
      <c r="AB21" s="483" t="str">
        <f t="shared" si="1"/>
        <v/>
      </c>
      <c r="AC21" s="483" t="str">
        <f t="shared" si="1"/>
        <v/>
      </c>
      <c r="AD21" s="483" t="str">
        <f t="shared" si="1"/>
        <v/>
      </c>
      <c r="AE21" s="483" t="str">
        <f t="shared" si="1"/>
        <v/>
      </c>
      <c r="AF21" s="483" t="str">
        <f t="shared" si="1"/>
        <v/>
      </c>
      <c r="AG21" s="483" t="str">
        <f t="shared" si="1"/>
        <v/>
      </c>
      <c r="AH21" s="483" t="str">
        <f t="shared" si="1"/>
        <v/>
      </c>
      <c r="AI21" s="483" t="str">
        <f t="shared" si="1"/>
        <v/>
      </c>
      <c r="AJ21" s="483" t="str">
        <f t="shared" si="1"/>
        <v/>
      </c>
      <c r="AK21" s="483" t="str">
        <f t="shared" si="1"/>
        <v/>
      </c>
      <c r="AL21" s="483" t="str">
        <f t="shared" si="1"/>
        <v/>
      </c>
      <c r="AM21" s="483" t="str">
        <f t="shared" si="1"/>
        <v/>
      </c>
      <c r="AN21" s="483" t="str">
        <f t="shared" si="1"/>
        <v/>
      </c>
      <c r="AO21" s="483" t="str">
        <f t="shared" si="1"/>
        <v/>
      </c>
      <c r="AP21" s="483" t="str">
        <f t="shared" si="1"/>
        <v/>
      </c>
      <c r="AQ21" s="483" t="str">
        <f t="shared" si="1"/>
        <v/>
      </c>
      <c r="AR21" s="483" t="str">
        <f t="shared" si="1"/>
        <v/>
      </c>
      <c r="AS21" s="483" t="str">
        <f t="shared" si="1"/>
        <v/>
      </c>
      <c r="AT21" s="483" t="str">
        <f t="shared" si="1"/>
        <v/>
      </c>
      <c r="AU21" s="483" t="str">
        <f t="shared" si="1"/>
        <v/>
      </c>
      <c r="AV21" s="484" t="str">
        <f t="shared" si="1"/>
        <v/>
      </c>
      <c r="AW21" s="703"/>
      <c r="AX21" s="703"/>
      <c r="AY21" s="703"/>
      <c r="AZ21" s="703"/>
      <c r="BA21" s="703"/>
      <c r="BB21" s="703"/>
      <c r="BC21" s="703"/>
      <c r="BD21" s="703"/>
      <c r="BE21" s="703"/>
      <c r="BF21" s="703"/>
      <c r="BG21" s="703"/>
      <c r="BH21" s="703"/>
      <c r="BI21" s="703"/>
      <c r="BJ21" s="703"/>
      <c r="BK21" s="703"/>
      <c r="BL21" s="703"/>
    </row>
    <row r="22" spans="1:64" ht="50.1" customHeight="1" thickBot="1">
      <c r="A22" s="789" t="s">
        <v>51</v>
      </c>
      <c r="B22" s="477"/>
      <c r="C22" s="478" t="s">
        <v>52</v>
      </c>
      <c r="D22" s="90"/>
      <c r="E22" s="90"/>
      <c r="F22" s="90"/>
      <c r="G22" s="90"/>
      <c r="H22" s="90"/>
      <c r="I22" s="90"/>
      <c r="J22" s="90"/>
      <c r="K22" s="90"/>
      <c r="L22" s="90"/>
      <c r="M22" s="90"/>
      <c r="N22" s="90"/>
      <c r="O22" s="90"/>
      <c r="P22" s="90"/>
      <c r="Q22" s="90"/>
      <c r="R22" s="90"/>
      <c r="S22" s="90"/>
      <c r="T22" s="90"/>
      <c r="U22" s="90"/>
      <c r="V22" s="90"/>
      <c r="W22" s="90"/>
      <c r="X22" s="90"/>
      <c r="Y22" s="90"/>
      <c r="Z22" s="96"/>
      <c r="AV22" s="97"/>
      <c r="AW22" s="371"/>
      <c r="AX22" s="371"/>
      <c r="AY22" s="371"/>
      <c r="AZ22" s="371"/>
      <c r="BA22" s="371"/>
      <c r="BB22" s="371"/>
      <c r="BC22" s="371"/>
      <c r="BD22" s="371"/>
      <c r="BE22" s="371"/>
      <c r="BF22" s="371"/>
      <c r="BG22" s="371"/>
      <c r="BH22" s="371"/>
      <c r="BI22" s="371"/>
      <c r="BJ22" s="371"/>
      <c r="BK22" s="371"/>
      <c r="BL22" s="371"/>
    </row>
    <row r="23" spans="1:64" s="698" customFormat="1" ht="14.25" customHeight="1" thickBot="1">
      <c r="A23" s="789"/>
      <c r="B23" s="618">
        <f>SUM('1. Projektets omkostninger'!D23:AV23)</f>
        <v>0</v>
      </c>
      <c r="C23" s="631" t="s">
        <v>49</v>
      </c>
      <c r="D23" s="609"/>
      <c r="E23" s="609"/>
      <c r="F23" s="609"/>
      <c r="G23" s="609"/>
      <c r="H23" s="609"/>
      <c r="I23" s="609"/>
      <c r="J23" s="609"/>
      <c r="K23" s="609"/>
      <c r="L23" s="609"/>
      <c r="M23" s="609"/>
      <c r="N23" s="609"/>
      <c r="O23" s="609"/>
      <c r="P23" s="609"/>
      <c r="Q23" s="609"/>
      <c r="R23" s="609"/>
      <c r="S23" s="609"/>
      <c r="T23" s="609"/>
      <c r="U23" s="609"/>
      <c r="V23" s="609"/>
      <c r="W23" s="609"/>
      <c r="X23" s="609"/>
      <c r="Y23" s="609"/>
      <c r="Z23" s="610"/>
      <c r="AA23" s="611"/>
      <c r="AB23" s="611"/>
      <c r="AC23" s="611"/>
      <c r="AD23" s="611"/>
      <c r="AE23" s="611"/>
      <c r="AF23" s="611"/>
      <c r="AG23" s="611"/>
      <c r="AH23" s="611"/>
      <c r="AI23" s="611"/>
      <c r="AJ23" s="611"/>
      <c r="AK23" s="611"/>
      <c r="AL23" s="611"/>
      <c r="AM23" s="611"/>
      <c r="AN23" s="611"/>
      <c r="AO23" s="611"/>
      <c r="AP23" s="611"/>
      <c r="AQ23" s="611"/>
      <c r="AR23" s="611"/>
      <c r="AS23" s="611"/>
      <c r="AT23" s="611"/>
      <c r="AU23" s="611"/>
      <c r="AV23" s="697"/>
    </row>
    <row r="24" spans="1:64" ht="50.1" customHeight="1" thickBot="1">
      <c r="A24" s="789" t="s">
        <v>53</v>
      </c>
      <c r="B24" s="477"/>
      <c r="C24" s="478" t="s">
        <v>52</v>
      </c>
      <c r="D24" s="90"/>
      <c r="E24" s="90"/>
      <c r="F24" s="90"/>
      <c r="G24" s="90"/>
      <c r="H24" s="90"/>
      <c r="I24" s="90"/>
      <c r="J24" s="90"/>
      <c r="K24" s="90"/>
      <c r="L24" s="90"/>
      <c r="M24" s="90"/>
      <c r="N24" s="90"/>
      <c r="O24" s="90"/>
      <c r="P24" s="90"/>
      <c r="Q24" s="90"/>
      <c r="R24" s="90"/>
      <c r="S24" s="90"/>
      <c r="T24" s="90"/>
      <c r="U24" s="90"/>
      <c r="V24" s="90"/>
      <c r="W24" s="90"/>
      <c r="X24" s="90"/>
      <c r="Y24" s="90"/>
      <c r="Z24" s="96"/>
      <c r="AV24" s="97"/>
      <c r="AW24" s="371"/>
      <c r="AX24" s="371"/>
      <c r="AY24" s="371"/>
      <c r="AZ24" s="371"/>
      <c r="BA24" s="371"/>
      <c r="BB24" s="371"/>
      <c r="BC24" s="371"/>
      <c r="BD24" s="371"/>
      <c r="BE24" s="371"/>
      <c r="BF24" s="371"/>
      <c r="BG24" s="371"/>
      <c r="BH24" s="371"/>
      <c r="BI24" s="371"/>
      <c r="BJ24" s="371"/>
      <c r="BK24" s="371"/>
      <c r="BL24" s="371"/>
    </row>
    <row r="25" spans="1:64" s="613" customFormat="1" ht="14.25" customHeight="1" thickBot="1">
      <c r="A25" s="789"/>
      <c r="B25" s="618">
        <f>SUM('1. Projektets omkostninger'!D25:AV25)</f>
        <v>0</v>
      </c>
      <c r="C25" s="631" t="s">
        <v>49</v>
      </c>
      <c r="D25" s="608"/>
      <c r="E25" s="608"/>
      <c r="F25" s="608"/>
      <c r="G25" s="608"/>
      <c r="H25" s="608"/>
      <c r="I25" s="608"/>
      <c r="J25" s="608"/>
      <c r="K25" s="608"/>
      <c r="L25" s="608"/>
      <c r="M25" s="608"/>
      <c r="N25" s="608"/>
      <c r="O25" s="608"/>
      <c r="P25" s="608"/>
      <c r="Q25" s="608"/>
      <c r="R25" s="608"/>
      <c r="S25" s="608"/>
      <c r="T25" s="608"/>
      <c r="U25" s="608"/>
      <c r="V25" s="608"/>
      <c r="W25" s="608"/>
      <c r="X25" s="608"/>
      <c r="Y25" s="608"/>
      <c r="Z25" s="612"/>
      <c r="AV25" s="699"/>
    </row>
    <row r="26" spans="1:64" ht="50.1" customHeight="1">
      <c r="A26" s="786" t="s">
        <v>54</v>
      </c>
      <c r="B26" s="477"/>
      <c r="C26" s="478" t="s">
        <v>55</v>
      </c>
      <c r="D26" s="116"/>
      <c r="E26" s="116"/>
      <c r="F26" s="116"/>
      <c r="G26" s="116"/>
      <c r="H26" s="116"/>
      <c r="I26" s="116"/>
      <c r="J26" s="116"/>
      <c r="K26" s="116"/>
      <c r="L26" s="116"/>
      <c r="M26" s="116"/>
      <c r="N26" s="116"/>
      <c r="O26" s="116"/>
      <c r="P26" s="116"/>
      <c r="Q26" s="116"/>
      <c r="R26" s="116"/>
      <c r="S26" s="116"/>
      <c r="T26" s="116"/>
      <c r="U26" s="116"/>
      <c r="V26" s="116"/>
      <c r="W26" s="116"/>
      <c r="X26" s="116"/>
      <c r="Y26" s="116"/>
      <c r="Z26" s="614"/>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8"/>
      <c r="AW26" s="371"/>
      <c r="AX26" s="371"/>
      <c r="AY26" s="371"/>
      <c r="AZ26" s="371"/>
      <c r="BA26" s="371"/>
      <c r="BB26" s="371"/>
      <c r="BC26" s="371"/>
      <c r="BD26" s="371"/>
      <c r="BE26" s="371"/>
      <c r="BF26" s="371"/>
      <c r="BG26" s="371"/>
      <c r="BH26" s="371"/>
      <c r="BI26" s="371"/>
      <c r="BJ26" s="371"/>
      <c r="BK26" s="371"/>
      <c r="BL26" s="371"/>
    </row>
    <row r="27" spans="1:64" s="613" customFormat="1" ht="14.25" customHeight="1" thickBot="1">
      <c r="A27" s="788"/>
      <c r="B27" s="618">
        <f>SUM('1. Projektets omkostninger'!D27:AV27)</f>
        <v>0</v>
      </c>
      <c r="C27" s="479" t="s">
        <v>54</v>
      </c>
      <c r="D27" s="615"/>
      <c r="E27" s="615"/>
      <c r="F27" s="615"/>
      <c r="G27" s="615"/>
      <c r="H27" s="615"/>
      <c r="I27" s="615"/>
      <c r="J27" s="615"/>
      <c r="K27" s="615"/>
      <c r="L27" s="615"/>
      <c r="M27" s="615"/>
      <c r="N27" s="615"/>
      <c r="O27" s="615"/>
      <c r="P27" s="615"/>
      <c r="Q27" s="615"/>
      <c r="R27" s="615"/>
      <c r="S27" s="615"/>
      <c r="T27" s="615"/>
      <c r="U27" s="615"/>
      <c r="V27" s="615"/>
      <c r="W27" s="615"/>
      <c r="X27" s="615"/>
      <c r="Y27" s="615"/>
      <c r="Z27" s="612"/>
      <c r="AV27" s="699"/>
    </row>
    <row r="28" spans="1:64" ht="50.1" customHeight="1">
      <c r="A28" s="786" t="s">
        <v>56</v>
      </c>
      <c r="B28" s="477"/>
      <c r="C28" s="478" t="s">
        <v>52</v>
      </c>
      <c r="D28" s="116"/>
      <c r="E28" s="116"/>
      <c r="F28" s="116"/>
      <c r="G28" s="116"/>
      <c r="H28" s="116"/>
      <c r="I28" s="116"/>
      <c r="J28" s="116"/>
      <c r="K28" s="116"/>
      <c r="L28" s="116"/>
      <c r="M28" s="116"/>
      <c r="N28" s="116"/>
      <c r="O28" s="116"/>
      <c r="P28" s="116"/>
      <c r="Q28" s="116"/>
      <c r="R28" s="116"/>
      <c r="S28" s="116"/>
      <c r="T28" s="116"/>
      <c r="U28" s="116"/>
      <c r="V28" s="116"/>
      <c r="W28" s="116"/>
      <c r="X28" s="116"/>
      <c r="Y28" s="116"/>
      <c r="Z28" s="614"/>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8"/>
      <c r="AW28" s="371"/>
      <c r="AX28" s="371"/>
      <c r="AY28" s="371"/>
      <c r="AZ28" s="371"/>
      <c r="BA28" s="371"/>
      <c r="BB28" s="371"/>
      <c r="BC28" s="371"/>
      <c r="BD28" s="371"/>
      <c r="BE28" s="371"/>
      <c r="BF28" s="371"/>
      <c r="BG28" s="371"/>
      <c r="BH28" s="371"/>
      <c r="BI28" s="371"/>
      <c r="BJ28" s="371"/>
      <c r="BK28" s="371"/>
      <c r="BL28" s="371"/>
    </row>
    <row r="29" spans="1:64" s="613" customFormat="1" ht="14.25" customHeight="1" thickBot="1">
      <c r="A29" s="788"/>
      <c r="B29" s="618">
        <f>SUM('1. Projektets omkostninger'!D29:AV29)</f>
        <v>0</v>
      </c>
      <c r="C29" s="631" t="s">
        <v>49</v>
      </c>
      <c r="D29" s="616"/>
      <c r="E29" s="616"/>
      <c r="F29" s="616"/>
      <c r="G29" s="616"/>
      <c r="H29" s="616"/>
      <c r="I29" s="616"/>
      <c r="J29" s="616"/>
      <c r="K29" s="616"/>
      <c r="L29" s="616"/>
      <c r="M29" s="616"/>
      <c r="N29" s="616"/>
      <c r="O29" s="616"/>
      <c r="P29" s="616"/>
      <c r="Q29" s="616"/>
      <c r="R29" s="616"/>
      <c r="S29" s="616"/>
      <c r="T29" s="616"/>
      <c r="U29" s="616"/>
      <c r="V29" s="616"/>
      <c r="W29" s="616"/>
      <c r="X29" s="616"/>
      <c r="Y29" s="616"/>
      <c r="Z29" s="612"/>
      <c r="AV29" s="699"/>
    </row>
    <row r="30" spans="1:64" ht="50.1" customHeight="1" thickBot="1">
      <c r="A30" s="789" t="s">
        <v>57</v>
      </c>
      <c r="B30" s="477"/>
      <c r="C30" s="478" t="s">
        <v>52</v>
      </c>
      <c r="D30" s="90"/>
      <c r="E30" s="90"/>
      <c r="F30" s="90"/>
      <c r="G30" s="90"/>
      <c r="H30" s="90"/>
      <c r="I30" s="90"/>
      <c r="J30" s="90"/>
      <c r="K30" s="90"/>
      <c r="L30" s="90"/>
      <c r="M30" s="90"/>
      <c r="N30" s="90"/>
      <c r="O30" s="90"/>
      <c r="P30" s="90"/>
      <c r="Q30" s="90"/>
      <c r="R30" s="90"/>
      <c r="S30" s="90"/>
      <c r="T30" s="90"/>
      <c r="U30" s="90"/>
      <c r="V30" s="90"/>
      <c r="W30" s="90"/>
      <c r="X30" s="90"/>
      <c r="Y30" s="90"/>
      <c r="Z30" s="96"/>
      <c r="AV30" s="97"/>
      <c r="AW30" s="371"/>
      <c r="AX30" s="371"/>
      <c r="AY30" s="371"/>
      <c r="AZ30" s="371"/>
      <c r="BA30" s="371"/>
      <c r="BB30" s="371"/>
      <c r="BC30" s="371"/>
      <c r="BD30" s="371"/>
      <c r="BE30" s="371"/>
      <c r="BF30" s="371"/>
      <c r="BG30" s="371"/>
      <c r="BH30" s="371"/>
      <c r="BI30" s="371"/>
      <c r="BJ30" s="371"/>
      <c r="BK30" s="371"/>
      <c r="BL30" s="371"/>
    </row>
    <row r="31" spans="1:64" s="613" customFormat="1" ht="14.25" customHeight="1" thickBot="1">
      <c r="A31" s="789"/>
      <c r="B31" s="596">
        <f>SUM('1. Projektets omkostninger'!D31:AV31)</f>
        <v>0</v>
      </c>
      <c r="C31" s="631" t="s">
        <v>49</v>
      </c>
      <c r="D31" s="607"/>
      <c r="E31" s="608"/>
      <c r="F31" s="608"/>
      <c r="G31" s="608"/>
      <c r="H31" s="608"/>
      <c r="I31" s="608"/>
      <c r="J31" s="608"/>
      <c r="K31" s="608"/>
      <c r="L31" s="608"/>
      <c r="M31" s="608"/>
      <c r="N31" s="608"/>
      <c r="O31" s="608"/>
      <c r="P31" s="608"/>
      <c r="Q31" s="608"/>
      <c r="R31" s="608"/>
      <c r="S31" s="608"/>
      <c r="T31" s="608"/>
      <c r="U31" s="608"/>
      <c r="V31" s="608"/>
      <c r="W31" s="608"/>
      <c r="X31" s="608"/>
      <c r="Y31" s="608"/>
      <c r="Z31" s="700"/>
      <c r="AA31" s="701"/>
      <c r="AB31" s="701"/>
      <c r="AC31" s="701"/>
      <c r="AD31" s="701"/>
      <c r="AE31" s="701"/>
      <c r="AF31" s="701"/>
      <c r="AG31" s="701"/>
      <c r="AH31" s="701"/>
      <c r="AI31" s="701"/>
      <c r="AJ31" s="701"/>
      <c r="AK31" s="701"/>
      <c r="AL31" s="701"/>
      <c r="AM31" s="701"/>
      <c r="AN31" s="701"/>
      <c r="AO31" s="701"/>
      <c r="AP31" s="701"/>
      <c r="AQ31" s="701"/>
      <c r="AR31" s="701"/>
      <c r="AS31" s="701"/>
      <c r="AT31" s="701"/>
      <c r="AU31" s="701"/>
      <c r="AV31" s="702"/>
    </row>
    <row r="32" spans="1:64" ht="21.95" customHeight="1" thickBot="1">
      <c r="A32" s="480" t="s">
        <v>58</v>
      </c>
      <c r="B32" s="596">
        <f>SUM(B17,B21,B23,B25,B31)-B27-B29</f>
        <v>0</v>
      </c>
      <c r="C32" s="479"/>
      <c r="D32" s="378"/>
      <c r="E32" s="378"/>
      <c r="F32" s="378"/>
      <c r="G32" s="378"/>
      <c r="H32" s="378"/>
      <c r="I32" s="378"/>
      <c r="J32" s="378"/>
      <c r="K32" s="378"/>
      <c r="L32" s="378"/>
      <c r="M32" s="378"/>
      <c r="N32" s="378"/>
      <c r="O32" s="378"/>
      <c r="P32" s="378"/>
      <c r="Q32" s="378"/>
      <c r="R32" s="378"/>
      <c r="S32" s="378"/>
      <c r="T32" s="378"/>
      <c r="U32" s="378"/>
      <c r="V32" s="378"/>
      <c r="W32" s="378"/>
      <c r="X32" s="378"/>
      <c r="Y32" s="378"/>
      <c r="Z32" s="367"/>
      <c r="AA32" s="367"/>
      <c r="AB32" s="367"/>
      <c r="AC32" s="367"/>
      <c r="AD32" s="367"/>
      <c r="AE32" s="367"/>
      <c r="AF32" s="367"/>
      <c r="AG32" s="367"/>
      <c r="AH32" s="367"/>
      <c r="AI32" s="367"/>
      <c r="AJ32" s="367"/>
      <c r="AK32" s="367"/>
      <c r="AL32" s="367"/>
      <c r="AM32" s="367"/>
      <c r="AN32" s="367"/>
      <c r="AO32" s="367"/>
      <c r="AP32" s="367"/>
      <c r="AQ32" s="367"/>
      <c r="AR32" s="367"/>
      <c r="AS32" s="367"/>
      <c r="AT32" s="367"/>
      <c r="AU32" s="367"/>
      <c r="AV32" s="367"/>
      <c r="AW32" s="371"/>
      <c r="AX32" s="371"/>
      <c r="AY32" s="371"/>
      <c r="AZ32" s="371"/>
      <c r="BA32" s="371"/>
      <c r="BB32" s="371"/>
      <c r="BC32" s="371"/>
      <c r="BD32" s="371"/>
      <c r="BE32" s="371"/>
      <c r="BF32" s="371"/>
      <c r="BG32" s="371"/>
      <c r="BH32" s="371"/>
      <c r="BI32" s="371"/>
      <c r="BJ32" s="371"/>
      <c r="BK32" s="371"/>
      <c r="BL32" s="371"/>
    </row>
    <row r="33" spans="1:64" ht="30" customHeight="1" thickBot="1">
      <c r="A33" s="297" t="s">
        <v>59</v>
      </c>
      <c r="B33" s="602"/>
      <c r="C33" s="519">
        <f>IF(B33="",0,IF(OR(D9="Privat Forsknings- og videnformidlingsinstitution",D9="Offentlig Forsknings- og videnformidlingsinstitution"),IF(B32=0,0,B33/B32),IF(B17=0,0,B33/B17)))</f>
        <v>0</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71"/>
      <c r="AX33" s="371"/>
      <c r="AY33" s="371"/>
      <c r="AZ33" s="371"/>
      <c r="BA33" s="371"/>
      <c r="BB33" s="371"/>
      <c r="BC33" s="371"/>
      <c r="BD33" s="371"/>
      <c r="BE33" s="371"/>
      <c r="BF33" s="371"/>
      <c r="BG33" s="371"/>
      <c r="BH33" s="371"/>
      <c r="BI33" s="371"/>
      <c r="BJ33" s="371"/>
      <c r="BK33" s="371"/>
      <c r="BL33" s="371"/>
    </row>
    <row r="34" spans="1:64" ht="21.95" customHeight="1" thickBot="1">
      <c r="A34" s="509" t="s">
        <v>60</v>
      </c>
      <c r="B34" s="510">
        <f>SUM(B32:B33)</f>
        <v>0</v>
      </c>
      <c r="C34" s="511"/>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71"/>
      <c r="AX34" s="371"/>
      <c r="AY34" s="371"/>
      <c r="AZ34" s="371"/>
      <c r="BA34" s="371"/>
      <c r="BB34" s="371"/>
      <c r="BC34" s="371"/>
      <c r="BD34" s="371"/>
      <c r="BE34" s="371"/>
      <c r="BF34" s="371"/>
      <c r="BG34" s="371"/>
      <c r="BH34" s="371"/>
      <c r="BI34" s="371"/>
      <c r="BJ34" s="371"/>
      <c r="BK34" s="371"/>
      <c r="BL34" s="371"/>
    </row>
    <row r="35" spans="1:64" ht="14.1" customHeight="1">
      <c r="A35" s="367"/>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71"/>
      <c r="AX35" s="371"/>
      <c r="AY35" s="371"/>
      <c r="AZ35" s="371"/>
      <c r="BA35" s="371"/>
      <c r="BB35" s="371"/>
      <c r="BC35" s="371"/>
      <c r="BD35" s="371"/>
      <c r="BE35" s="371"/>
      <c r="BF35" s="371"/>
      <c r="BG35" s="371"/>
      <c r="BH35" s="371"/>
      <c r="BI35" s="371"/>
      <c r="BJ35" s="371"/>
      <c r="BK35" s="371"/>
      <c r="BL35" s="371"/>
    </row>
    <row r="36" spans="1:64" ht="14.1" customHeight="1" thickBot="1">
      <c r="A36" s="367"/>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c r="AU36" s="367"/>
      <c r="AV36" s="367"/>
      <c r="AW36" s="371"/>
      <c r="AX36" s="371"/>
      <c r="AY36" s="371"/>
      <c r="AZ36" s="371"/>
      <c r="BA36" s="371"/>
      <c r="BB36" s="371"/>
      <c r="BC36" s="371"/>
      <c r="BD36" s="371"/>
      <c r="BE36" s="371"/>
      <c r="BF36" s="371"/>
      <c r="BG36" s="371"/>
      <c r="BH36" s="371"/>
      <c r="BI36" s="371"/>
      <c r="BJ36" s="371"/>
      <c r="BK36" s="371"/>
      <c r="BL36" s="371"/>
    </row>
    <row r="37" spans="1:64" ht="24.95" customHeight="1" thickTop="1" thickBot="1">
      <c r="A37" s="375" t="s">
        <v>61</v>
      </c>
      <c r="B37" s="376"/>
      <c r="C37" s="372"/>
      <c r="D37" s="377"/>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1"/>
      <c r="AX37" s="371"/>
      <c r="AY37" s="371"/>
      <c r="AZ37" s="371"/>
      <c r="BA37" s="371"/>
      <c r="BB37" s="371"/>
      <c r="BC37" s="371"/>
      <c r="BD37" s="371"/>
      <c r="BE37" s="371"/>
      <c r="BF37" s="371"/>
      <c r="BG37" s="371"/>
      <c r="BH37" s="371"/>
      <c r="BI37" s="371"/>
      <c r="BJ37" s="371"/>
      <c r="BK37" s="371"/>
      <c r="BL37" s="371"/>
    </row>
    <row r="38" spans="1:64" ht="35.1" customHeight="1">
      <c r="A38" s="642" t="s">
        <v>9</v>
      </c>
      <c r="B38" s="781" t="s">
        <v>10</v>
      </c>
      <c r="C38" s="782" t="s">
        <v>11</v>
      </c>
      <c r="D38" s="632" t="s">
        <v>12</v>
      </c>
      <c r="E38" s="756" t="s">
        <v>13</v>
      </c>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71"/>
      <c r="AX38" s="371"/>
      <c r="AY38" s="371"/>
      <c r="AZ38" s="371"/>
      <c r="BA38" s="371"/>
      <c r="BB38" s="371"/>
      <c r="BC38" s="371"/>
      <c r="BD38" s="371"/>
      <c r="BE38" s="371"/>
      <c r="BF38" s="371"/>
      <c r="BG38" s="371"/>
      <c r="BH38" s="371"/>
      <c r="BI38" s="371"/>
      <c r="BJ38" s="371"/>
      <c r="BK38" s="371"/>
      <c r="BL38" s="371"/>
    </row>
    <row r="39" spans="1:64" ht="35.1" customHeight="1" thickBot="1">
      <c r="A39" s="363"/>
      <c r="B39" s="363"/>
      <c r="C39" s="335"/>
      <c r="D39" s="335"/>
      <c r="E39" s="75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c r="AU39" s="367"/>
      <c r="AV39" s="367"/>
      <c r="AW39" s="371"/>
      <c r="AX39" s="371"/>
      <c r="AY39" s="371"/>
      <c r="AZ39" s="371"/>
      <c r="BA39" s="371"/>
      <c r="BB39" s="371"/>
      <c r="BC39" s="371"/>
      <c r="BD39" s="371"/>
      <c r="BE39" s="371"/>
      <c r="BF39" s="371"/>
      <c r="BG39" s="371"/>
      <c r="BH39" s="371"/>
      <c r="BI39" s="371"/>
      <c r="BJ39" s="371"/>
      <c r="BK39" s="371"/>
      <c r="BL39" s="371"/>
    </row>
    <row r="40" spans="1:64" ht="35.1" customHeight="1">
      <c r="A40" s="793" t="s">
        <v>14</v>
      </c>
      <c r="B40" s="488" t="s">
        <v>15</v>
      </c>
      <c r="C40" s="489" t="s">
        <v>16</v>
      </c>
      <c r="D40" s="490" t="s">
        <v>17</v>
      </c>
      <c r="E40" s="758" t="s">
        <v>18</v>
      </c>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367"/>
      <c r="AN40" s="367"/>
      <c r="AO40" s="367"/>
      <c r="AP40" s="367"/>
      <c r="AQ40" s="367"/>
      <c r="AR40" s="367"/>
      <c r="AS40" s="367"/>
      <c r="AT40" s="367"/>
      <c r="AU40" s="367"/>
      <c r="AV40" s="367"/>
      <c r="AW40" s="371"/>
      <c r="AX40" s="371"/>
      <c r="AY40" s="371"/>
      <c r="AZ40" s="371"/>
      <c r="BA40" s="371"/>
      <c r="BB40" s="371"/>
      <c r="BC40" s="371"/>
      <c r="BD40" s="371"/>
      <c r="BE40" s="371"/>
      <c r="BF40" s="371"/>
      <c r="BG40" s="371"/>
      <c r="BH40" s="371"/>
      <c r="BI40" s="371"/>
      <c r="BJ40" s="371"/>
      <c r="BK40" s="371"/>
      <c r="BL40" s="371"/>
    </row>
    <row r="41" spans="1:64" ht="35.1" customHeight="1" thickBot="1">
      <c r="A41" s="794"/>
      <c r="B41" s="364"/>
      <c r="C41" s="364"/>
      <c r="D41" s="491" t="str">
        <f>'2. Samlet budgetoversigt'!F66</f>
        <v/>
      </c>
      <c r="E41" s="759" t="str">
        <f>'2. Samlet budgetoversigt'!F67</f>
        <v/>
      </c>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71"/>
      <c r="AX41" s="371"/>
      <c r="AY41" s="371"/>
      <c r="AZ41" s="371"/>
      <c r="BA41" s="371"/>
      <c r="BB41" s="371"/>
      <c r="BC41" s="371"/>
      <c r="BD41" s="371"/>
      <c r="BE41" s="371"/>
      <c r="BF41" s="371"/>
      <c r="BG41" s="371"/>
      <c r="BH41" s="371"/>
      <c r="BI41" s="371"/>
      <c r="BJ41" s="371"/>
      <c r="BK41" s="371"/>
      <c r="BL41" s="371"/>
    </row>
    <row r="42" spans="1:64" ht="14.1" customHeight="1">
      <c r="A42" s="367"/>
      <c r="B42" s="367"/>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71"/>
      <c r="AX42" s="371"/>
      <c r="AY42" s="371"/>
      <c r="AZ42" s="371"/>
      <c r="BA42" s="371"/>
      <c r="BB42" s="371"/>
      <c r="BC42" s="371"/>
      <c r="BD42" s="371"/>
      <c r="BE42" s="371"/>
      <c r="BF42" s="371"/>
      <c r="BG42" s="371"/>
      <c r="BH42" s="371"/>
      <c r="BI42" s="371"/>
      <c r="BJ42" s="371"/>
      <c r="BK42" s="371"/>
      <c r="BL42" s="371"/>
    </row>
    <row r="43" spans="1:64" ht="16.5" thickBot="1">
      <c r="A43" s="368" t="s">
        <v>19</v>
      </c>
      <c r="B43" s="368" t="s">
        <v>20</v>
      </c>
      <c r="C43" s="381" t="s">
        <v>21</v>
      </c>
      <c r="D43" s="379" t="s">
        <v>22</v>
      </c>
      <c r="E43" s="379" t="s">
        <v>23</v>
      </c>
      <c r="F43" s="379" t="s">
        <v>24</v>
      </c>
      <c r="G43" s="379" t="s">
        <v>25</v>
      </c>
      <c r="H43" s="379" t="s">
        <v>26</v>
      </c>
      <c r="I43" s="379" t="s">
        <v>27</v>
      </c>
      <c r="J43" s="379" t="s">
        <v>28</v>
      </c>
      <c r="K43" s="379" t="s">
        <v>29</v>
      </c>
      <c r="L43" s="379" t="s">
        <v>30</v>
      </c>
      <c r="M43" s="379" t="s">
        <v>31</v>
      </c>
      <c r="N43" s="379" t="s">
        <v>32</v>
      </c>
      <c r="O43" s="379" t="s">
        <v>33</v>
      </c>
      <c r="P43" s="379" t="s">
        <v>34</v>
      </c>
      <c r="Q43" s="379" t="s">
        <v>35</v>
      </c>
      <c r="R43" s="379" t="s">
        <v>36</v>
      </c>
      <c r="S43" s="379" t="s">
        <v>37</v>
      </c>
      <c r="T43" s="379" t="s">
        <v>38</v>
      </c>
      <c r="U43" s="379" t="s">
        <v>39</v>
      </c>
      <c r="V43" s="379" t="s">
        <v>40</v>
      </c>
      <c r="W43" s="379" t="s">
        <v>41</v>
      </c>
      <c r="X43" s="379" t="s">
        <v>42</v>
      </c>
      <c r="Y43" s="379" t="s">
        <v>43</v>
      </c>
      <c r="Z43" s="380" t="s">
        <v>44</v>
      </c>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1"/>
      <c r="BC43" s="371"/>
      <c r="BD43" s="371"/>
      <c r="BE43" s="371"/>
      <c r="BF43" s="371"/>
      <c r="BG43" s="371"/>
      <c r="BH43" s="371"/>
      <c r="BI43" s="371"/>
      <c r="BJ43" s="371"/>
      <c r="BK43" s="371"/>
      <c r="BL43" s="371"/>
    </row>
    <row r="44" spans="1:64" ht="50.1" customHeight="1">
      <c r="A44" s="786" t="s">
        <v>45</v>
      </c>
      <c r="B44" s="588"/>
      <c r="C44" s="471" t="s">
        <v>46</v>
      </c>
      <c r="D44" s="90"/>
      <c r="E44" s="90"/>
      <c r="F44" s="90"/>
      <c r="G44" s="90"/>
      <c r="H44" s="90"/>
      <c r="I44" s="90"/>
      <c r="J44" s="90"/>
      <c r="K44" s="90"/>
      <c r="L44" s="90"/>
      <c r="M44" s="90"/>
      <c r="N44" s="90"/>
      <c r="O44" s="90"/>
      <c r="P44" s="90"/>
      <c r="Q44" s="90"/>
      <c r="R44" s="90"/>
      <c r="S44" s="90"/>
      <c r="T44" s="90"/>
      <c r="U44" s="90"/>
      <c r="V44" s="90"/>
      <c r="W44" s="90"/>
      <c r="X44" s="90"/>
      <c r="Y44" s="90"/>
      <c r="Z44" s="93"/>
      <c r="AA44" s="94"/>
      <c r="AB44" s="94"/>
      <c r="AC44" s="94"/>
      <c r="AD44" s="94"/>
      <c r="AE44" s="94"/>
      <c r="AF44" s="94"/>
      <c r="AG44" s="94"/>
      <c r="AH44" s="94"/>
      <c r="AI44" s="94"/>
      <c r="AJ44" s="94"/>
      <c r="AK44" s="94"/>
      <c r="AL44" s="94"/>
      <c r="AM44" s="94"/>
      <c r="AN44" s="94"/>
      <c r="AO44" s="94"/>
      <c r="AP44" s="94"/>
      <c r="AQ44" s="94"/>
      <c r="AR44" s="94"/>
      <c r="AS44" s="94"/>
      <c r="AT44" s="94"/>
      <c r="AU44" s="94"/>
      <c r="AV44" s="95"/>
      <c r="AW44" s="371"/>
      <c r="AX44" s="371"/>
      <c r="AY44" s="371"/>
      <c r="AZ44" s="371"/>
      <c r="BA44" s="371"/>
      <c r="BB44" s="371"/>
      <c r="BC44" s="371"/>
      <c r="BD44" s="371"/>
      <c r="BE44" s="371"/>
      <c r="BF44" s="371"/>
      <c r="BG44" s="371"/>
      <c r="BH44" s="371"/>
      <c r="BI44" s="371"/>
      <c r="BJ44" s="371"/>
      <c r="BK44" s="371"/>
      <c r="BL44" s="371"/>
    </row>
    <row r="45" spans="1:64" ht="14.45" customHeight="1">
      <c r="A45" s="787"/>
      <c r="B45" s="589"/>
      <c r="C45" s="473" t="s">
        <v>47</v>
      </c>
      <c r="D45" s="71"/>
      <c r="E45" s="71"/>
      <c r="F45" s="71"/>
      <c r="G45" s="71"/>
      <c r="H45" s="71"/>
      <c r="I45" s="71"/>
      <c r="J45" s="71"/>
      <c r="K45" s="71"/>
      <c r="L45" s="71"/>
      <c r="M45" s="71"/>
      <c r="N45" s="71"/>
      <c r="O45" s="71"/>
      <c r="P45" s="71"/>
      <c r="Q45" s="71"/>
      <c r="R45" s="71"/>
      <c r="S45" s="71"/>
      <c r="T45" s="71"/>
      <c r="U45" s="71"/>
      <c r="V45" s="71"/>
      <c r="W45" s="71"/>
      <c r="X45" s="71"/>
      <c r="Y45" s="71"/>
      <c r="Z45" s="96"/>
      <c r="AV45" s="97"/>
      <c r="AW45" s="371"/>
      <c r="AX45" s="371"/>
      <c r="AY45" s="371"/>
      <c r="AZ45" s="371"/>
      <c r="BA45" s="371"/>
      <c r="BB45" s="371"/>
      <c r="BC45" s="371"/>
      <c r="BD45" s="371"/>
      <c r="BE45" s="371"/>
      <c r="BF45" s="371"/>
      <c r="BG45" s="371"/>
      <c r="BH45" s="371"/>
      <c r="BI45" s="371"/>
      <c r="BJ45" s="371"/>
      <c r="BK45" s="371"/>
      <c r="BL45" s="371"/>
    </row>
    <row r="46" spans="1:64" ht="14.45" customHeight="1" thickBot="1">
      <c r="A46" s="787"/>
      <c r="B46" s="590" t="str">
        <f>_xlfn.CONCAT(SUM('1. Projektets omkostninger'!D46:AV46)," timer")</f>
        <v>0 timer</v>
      </c>
      <c r="C46" s="473" t="s">
        <v>48</v>
      </c>
      <c r="D46" s="71"/>
      <c r="E46" s="71"/>
      <c r="F46" s="71"/>
      <c r="G46" s="71"/>
      <c r="H46" s="71"/>
      <c r="I46" s="71"/>
      <c r="J46" s="71"/>
      <c r="K46" s="71"/>
      <c r="L46" s="71"/>
      <c r="M46" s="71"/>
      <c r="N46" s="71"/>
      <c r="O46" s="71"/>
      <c r="P46" s="71"/>
      <c r="Q46" s="71"/>
      <c r="R46" s="71"/>
      <c r="S46" s="71"/>
      <c r="T46" s="71"/>
      <c r="U46" s="71"/>
      <c r="V46" s="71"/>
      <c r="W46" s="71"/>
      <c r="X46" s="71"/>
      <c r="Y46" s="71"/>
      <c r="Z46" s="96"/>
      <c r="AV46" s="97"/>
      <c r="AW46" s="371"/>
      <c r="AX46" s="371"/>
      <c r="AY46" s="371"/>
      <c r="AZ46" s="371"/>
      <c r="BA46" s="371"/>
      <c r="BB46" s="371"/>
      <c r="BC46" s="371"/>
      <c r="BD46" s="371"/>
      <c r="BE46" s="371"/>
      <c r="BF46" s="371"/>
      <c r="BG46" s="371"/>
      <c r="BH46" s="371"/>
      <c r="BI46" s="371"/>
      <c r="BJ46" s="371"/>
      <c r="BK46" s="371"/>
      <c r="BL46" s="371"/>
    </row>
    <row r="47" spans="1:64" s="531" customFormat="1" ht="14.45" customHeight="1" thickBot="1">
      <c r="A47" s="788"/>
      <c r="B47" s="591">
        <f>SUM('1. Projektets omkostninger'!D47:AV47)</f>
        <v>0</v>
      </c>
      <c r="C47" s="631" t="s">
        <v>49</v>
      </c>
      <c r="D47" s="481" t="str">
        <f>IF(D45*D46=0,"",(D45*D46))</f>
        <v/>
      </c>
      <c r="E47" s="481" t="str">
        <f t="shared" ref="E47:AV47" si="2">IF(E45*E46=0,"",(E45*E46))</f>
        <v/>
      </c>
      <c r="F47" s="481" t="str">
        <f t="shared" si="2"/>
        <v/>
      </c>
      <c r="G47" s="481" t="str">
        <f t="shared" si="2"/>
        <v/>
      </c>
      <c r="H47" s="481" t="str">
        <f t="shared" si="2"/>
        <v/>
      </c>
      <c r="I47" s="481" t="str">
        <f t="shared" si="2"/>
        <v/>
      </c>
      <c r="J47" s="481" t="str">
        <f t="shared" si="2"/>
        <v/>
      </c>
      <c r="K47" s="481" t="str">
        <f t="shared" si="2"/>
        <v/>
      </c>
      <c r="L47" s="481" t="str">
        <f t="shared" si="2"/>
        <v/>
      </c>
      <c r="M47" s="481" t="str">
        <f t="shared" si="2"/>
        <v/>
      </c>
      <c r="N47" s="481" t="str">
        <f t="shared" si="2"/>
        <v/>
      </c>
      <c r="O47" s="481" t="str">
        <f t="shared" si="2"/>
        <v/>
      </c>
      <c r="P47" s="481" t="str">
        <f t="shared" si="2"/>
        <v/>
      </c>
      <c r="Q47" s="481" t="str">
        <f t="shared" si="2"/>
        <v/>
      </c>
      <c r="R47" s="481" t="str">
        <f t="shared" si="2"/>
        <v/>
      </c>
      <c r="S47" s="481" t="str">
        <f t="shared" si="2"/>
        <v/>
      </c>
      <c r="T47" s="481" t="str">
        <f t="shared" si="2"/>
        <v/>
      </c>
      <c r="U47" s="481" t="str">
        <f t="shared" si="2"/>
        <v/>
      </c>
      <c r="V47" s="481" t="str">
        <f t="shared" si="2"/>
        <v/>
      </c>
      <c r="W47" s="481" t="str">
        <f t="shared" si="2"/>
        <v/>
      </c>
      <c r="X47" s="481" t="str">
        <f t="shared" si="2"/>
        <v/>
      </c>
      <c r="Y47" s="481" t="str">
        <f t="shared" si="2"/>
        <v/>
      </c>
      <c r="Z47" s="482" t="str">
        <f t="shared" si="2"/>
        <v/>
      </c>
      <c r="AA47" s="483" t="str">
        <f t="shared" si="2"/>
        <v/>
      </c>
      <c r="AB47" s="483" t="str">
        <f t="shared" si="2"/>
        <v/>
      </c>
      <c r="AC47" s="483" t="str">
        <f t="shared" si="2"/>
        <v/>
      </c>
      <c r="AD47" s="483" t="str">
        <f t="shared" si="2"/>
        <v/>
      </c>
      <c r="AE47" s="483" t="str">
        <f t="shared" si="2"/>
        <v/>
      </c>
      <c r="AF47" s="483" t="str">
        <f t="shared" si="2"/>
        <v/>
      </c>
      <c r="AG47" s="483" t="str">
        <f t="shared" si="2"/>
        <v/>
      </c>
      <c r="AH47" s="483" t="str">
        <f t="shared" si="2"/>
        <v/>
      </c>
      <c r="AI47" s="483" t="str">
        <f t="shared" si="2"/>
        <v/>
      </c>
      <c r="AJ47" s="483" t="str">
        <f t="shared" si="2"/>
        <v/>
      </c>
      <c r="AK47" s="483" t="str">
        <f t="shared" si="2"/>
        <v/>
      </c>
      <c r="AL47" s="483" t="str">
        <f t="shared" si="2"/>
        <v/>
      </c>
      <c r="AM47" s="483" t="str">
        <f t="shared" si="2"/>
        <v/>
      </c>
      <c r="AN47" s="483" t="str">
        <f t="shared" si="2"/>
        <v/>
      </c>
      <c r="AO47" s="483" t="str">
        <f t="shared" si="2"/>
        <v/>
      </c>
      <c r="AP47" s="483" t="str">
        <f t="shared" si="2"/>
        <v/>
      </c>
      <c r="AQ47" s="483" t="str">
        <f t="shared" si="2"/>
        <v/>
      </c>
      <c r="AR47" s="483" t="str">
        <f t="shared" si="2"/>
        <v/>
      </c>
      <c r="AS47" s="483" t="str">
        <f t="shared" si="2"/>
        <v/>
      </c>
      <c r="AT47" s="483" t="str">
        <f t="shared" si="2"/>
        <v/>
      </c>
      <c r="AU47" s="483" t="str">
        <f t="shared" si="2"/>
        <v/>
      </c>
      <c r="AV47" s="484" t="str">
        <f t="shared" si="2"/>
        <v/>
      </c>
    </row>
    <row r="48" spans="1:64" ht="50.1" customHeight="1">
      <c r="A48" s="787" t="s">
        <v>50</v>
      </c>
      <c r="B48" s="592"/>
      <c r="C48" s="471" t="s">
        <v>46</v>
      </c>
      <c r="D48" s="91"/>
      <c r="E48" s="91"/>
      <c r="F48" s="91"/>
      <c r="G48" s="91"/>
      <c r="H48" s="91"/>
      <c r="I48" s="91"/>
      <c r="J48" s="91"/>
      <c r="K48" s="91"/>
      <c r="L48" s="91"/>
      <c r="M48" s="91"/>
      <c r="N48" s="91"/>
      <c r="O48" s="91"/>
      <c r="P48" s="91"/>
      <c r="Q48" s="91"/>
      <c r="R48" s="91"/>
      <c r="S48" s="91"/>
      <c r="T48" s="91"/>
      <c r="U48" s="91"/>
      <c r="V48" s="91"/>
      <c r="W48" s="91"/>
      <c r="X48" s="91"/>
      <c r="Y48" s="91"/>
      <c r="Z48" s="96"/>
      <c r="AV48" s="97"/>
      <c r="AW48" s="371"/>
      <c r="AX48" s="371"/>
      <c r="AY48" s="371"/>
      <c r="AZ48" s="371"/>
      <c r="BA48" s="371"/>
      <c r="BB48" s="371"/>
      <c r="BC48" s="371"/>
      <c r="BD48" s="371"/>
      <c r="BE48" s="371"/>
      <c r="BF48" s="371"/>
      <c r="BG48" s="371"/>
      <c r="BH48" s="371"/>
      <c r="BI48" s="371"/>
      <c r="BJ48" s="371"/>
      <c r="BK48" s="371"/>
      <c r="BL48" s="371"/>
    </row>
    <row r="49" spans="1:64" ht="14.45" customHeight="1">
      <c r="A49" s="787"/>
      <c r="B49" s="593"/>
      <c r="C49" s="473" t="s">
        <v>47</v>
      </c>
      <c r="D49" s="71"/>
      <c r="E49" s="71"/>
      <c r="F49" s="71"/>
      <c r="G49" s="71"/>
      <c r="H49" s="71"/>
      <c r="I49" s="71"/>
      <c r="J49" s="71"/>
      <c r="K49" s="71"/>
      <c r="L49" s="71"/>
      <c r="M49" s="71"/>
      <c r="N49" s="71"/>
      <c r="O49" s="71"/>
      <c r="P49" s="71"/>
      <c r="Q49" s="71"/>
      <c r="R49" s="71"/>
      <c r="S49" s="71"/>
      <c r="T49" s="71"/>
      <c r="U49" s="71"/>
      <c r="V49" s="71"/>
      <c r="W49" s="71"/>
      <c r="X49" s="71"/>
      <c r="Y49" s="71"/>
      <c r="Z49" s="96"/>
      <c r="AV49" s="97"/>
      <c r="AW49" s="371"/>
      <c r="AX49" s="371"/>
      <c r="AY49" s="371"/>
      <c r="AZ49" s="371"/>
      <c r="BA49" s="371"/>
      <c r="BB49" s="371"/>
      <c r="BC49" s="371"/>
      <c r="BD49" s="371"/>
      <c r="BE49" s="371"/>
      <c r="BF49" s="371"/>
      <c r="BG49" s="371"/>
      <c r="BH49" s="371"/>
      <c r="BI49" s="371"/>
      <c r="BJ49" s="371"/>
      <c r="BK49" s="371"/>
      <c r="BL49" s="371"/>
    </row>
    <row r="50" spans="1:64" ht="14.45" customHeight="1">
      <c r="A50" s="787"/>
      <c r="B50" s="593"/>
      <c r="C50" s="473" t="s">
        <v>48</v>
      </c>
      <c r="D50" s="71"/>
      <c r="E50" s="71"/>
      <c r="F50" s="71"/>
      <c r="G50" s="71"/>
      <c r="H50" s="71"/>
      <c r="I50" s="71"/>
      <c r="J50" s="71"/>
      <c r="K50" s="71"/>
      <c r="L50" s="71"/>
      <c r="M50" s="71"/>
      <c r="N50" s="71"/>
      <c r="O50" s="71"/>
      <c r="P50" s="71"/>
      <c r="Q50" s="71"/>
      <c r="R50" s="71"/>
      <c r="S50" s="71"/>
      <c r="T50" s="71"/>
      <c r="U50" s="71"/>
      <c r="V50" s="71"/>
      <c r="W50" s="71"/>
      <c r="X50" s="71"/>
      <c r="Y50" s="71"/>
      <c r="Z50" s="96"/>
      <c r="AV50" s="97"/>
      <c r="AW50" s="371"/>
      <c r="AX50" s="371"/>
      <c r="AY50" s="371"/>
      <c r="AZ50" s="371"/>
      <c r="BA50" s="371"/>
      <c r="BB50" s="371"/>
      <c r="BC50" s="371"/>
      <c r="BD50" s="371"/>
      <c r="BE50" s="371"/>
      <c r="BF50" s="371"/>
      <c r="BG50" s="371"/>
      <c r="BH50" s="371"/>
      <c r="BI50" s="371"/>
      <c r="BJ50" s="371"/>
      <c r="BK50" s="371"/>
      <c r="BL50" s="371"/>
    </row>
    <row r="51" spans="1:64" s="531" customFormat="1" ht="14.45" customHeight="1" thickBot="1">
      <c r="A51" s="787"/>
      <c r="B51" s="594">
        <f>SUM('1. Projektets omkostninger'!D51:AV51)</f>
        <v>0</v>
      </c>
      <c r="C51" s="631" t="s">
        <v>49</v>
      </c>
      <c r="D51" s="485" t="str">
        <f t="shared" ref="D51:AV51" si="3">IF(D49*D50=0,"",(D49*D50))</f>
        <v/>
      </c>
      <c r="E51" s="485" t="str">
        <f t="shared" si="3"/>
        <v/>
      </c>
      <c r="F51" s="485" t="str">
        <f t="shared" si="3"/>
        <v/>
      </c>
      <c r="G51" s="485" t="str">
        <f t="shared" si="3"/>
        <v/>
      </c>
      <c r="H51" s="485" t="str">
        <f t="shared" si="3"/>
        <v/>
      </c>
      <c r="I51" s="485" t="str">
        <f t="shared" si="3"/>
        <v/>
      </c>
      <c r="J51" s="485" t="str">
        <f t="shared" si="3"/>
        <v/>
      </c>
      <c r="K51" s="485" t="str">
        <f t="shared" si="3"/>
        <v/>
      </c>
      <c r="L51" s="485" t="str">
        <f t="shared" si="3"/>
        <v/>
      </c>
      <c r="M51" s="485" t="str">
        <f t="shared" si="3"/>
        <v/>
      </c>
      <c r="N51" s="485" t="str">
        <f t="shared" si="3"/>
        <v/>
      </c>
      <c r="O51" s="485" t="str">
        <f t="shared" si="3"/>
        <v/>
      </c>
      <c r="P51" s="485" t="str">
        <f t="shared" si="3"/>
        <v/>
      </c>
      <c r="Q51" s="485" t="str">
        <f t="shared" si="3"/>
        <v/>
      </c>
      <c r="R51" s="485" t="str">
        <f t="shared" si="3"/>
        <v/>
      </c>
      <c r="S51" s="485" t="str">
        <f t="shared" si="3"/>
        <v/>
      </c>
      <c r="T51" s="485" t="str">
        <f t="shared" si="3"/>
        <v/>
      </c>
      <c r="U51" s="485" t="str">
        <f t="shared" si="3"/>
        <v/>
      </c>
      <c r="V51" s="485" t="str">
        <f t="shared" si="3"/>
        <v/>
      </c>
      <c r="W51" s="485" t="str">
        <f t="shared" si="3"/>
        <v/>
      </c>
      <c r="X51" s="485" t="str">
        <f t="shared" si="3"/>
        <v/>
      </c>
      <c r="Y51" s="485" t="str">
        <f t="shared" si="3"/>
        <v/>
      </c>
      <c r="Z51" s="482" t="str">
        <f t="shared" si="3"/>
        <v/>
      </c>
      <c r="AA51" s="483" t="str">
        <f t="shared" si="3"/>
        <v/>
      </c>
      <c r="AB51" s="483" t="str">
        <f t="shared" si="3"/>
        <v/>
      </c>
      <c r="AC51" s="483" t="str">
        <f t="shared" si="3"/>
        <v/>
      </c>
      <c r="AD51" s="483" t="str">
        <f t="shared" si="3"/>
        <v/>
      </c>
      <c r="AE51" s="483" t="str">
        <f t="shared" si="3"/>
        <v/>
      </c>
      <c r="AF51" s="483" t="str">
        <f t="shared" si="3"/>
        <v/>
      </c>
      <c r="AG51" s="483" t="str">
        <f t="shared" si="3"/>
        <v/>
      </c>
      <c r="AH51" s="483" t="str">
        <f t="shared" si="3"/>
        <v/>
      </c>
      <c r="AI51" s="483" t="str">
        <f t="shared" si="3"/>
        <v/>
      </c>
      <c r="AJ51" s="483" t="str">
        <f t="shared" si="3"/>
        <v/>
      </c>
      <c r="AK51" s="483" t="str">
        <f t="shared" si="3"/>
        <v/>
      </c>
      <c r="AL51" s="483" t="str">
        <f t="shared" si="3"/>
        <v/>
      </c>
      <c r="AM51" s="483" t="str">
        <f t="shared" si="3"/>
        <v/>
      </c>
      <c r="AN51" s="483" t="str">
        <f t="shared" si="3"/>
        <v/>
      </c>
      <c r="AO51" s="483" t="str">
        <f t="shared" si="3"/>
        <v/>
      </c>
      <c r="AP51" s="483" t="str">
        <f t="shared" si="3"/>
        <v/>
      </c>
      <c r="AQ51" s="483" t="str">
        <f t="shared" si="3"/>
        <v/>
      </c>
      <c r="AR51" s="483" t="str">
        <f t="shared" si="3"/>
        <v/>
      </c>
      <c r="AS51" s="483" t="str">
        <f t="shared" si="3"/>
        <v/>
      </c>
      <c r="AT51" s="483" t="str">
        <f t="shared" si="3"/>
        <v/>
      </c>
      <c r="AU51" s="483" t="str">
        <f t="shared" si="3"/>
        <v/>
      </c>
      <c r="AV51" s="484" t="str">
        <f t="shared" si="3"/>
        <v/>
      </c>
    </row>
    <row r="52" spans="1:64" ht="50.1" customHeight="1" thickBot="1">
      <c r="A52" s="789" t="s">
        <v>51</v>
      </c>
      <c r="B52" s="592"/>
      <c r="C52" s="478" t="s">
        <v>52</v>
      </c>
      <c r="D52" s="90"/>
      <c r="E52" s="90"/>
      <c r="F52" s="90"/>
      <c r="G52" s="90"/>
      <c r="H52" s="90"/>
      <c r="I52" s="90"/>
      <c r="J52" s="90"/>
      <c r="K52" s="90"/>
      <c r="L52" s="90"/>
      <c r="M52" s="90"/>
      <c r="N52" s="90"/>
      <c r="O52" s="90"/>
      <c r="P52" s="90"/>
      <c r="Q52" s="90"/>
      <c r="R52" s="90"/>
      <c r="S52" s="90"/>
      <c r="T52" s="90"/>
      <c r="U52" s="90"/>
      <c r="V52" s="90"/>
      <c r="W52" s="90"/>
      <c r="X52" s="90"/>
      <c r="Y52" s="90"/>
      <c r="Z52" s="96"/>
      <c r="AV52" s="97"/>
      <c r="AW52" s="371"/>
      <c r="AX52" s="371"/>
      <c r="AY52" s="371"/>
      <c r="AZ52" s="371"/>
      <c r="BA52" s="371"/>
      <c r="BB52" s="371"/>
      <c r="BC52" s="371"/>
      <c r="BD52" s="371"/>
      <c r="BE52" s="371"/>
      <c r="BF52" s="371"/>
      <c r="BG52" s="371"/>
      <c r="BH52" s="371"/>
      <c r="BI52" s="371"/>
      <c r="BJ52" s="371"/>
      <c r="BK52" s="371"/>
      <c r="BL52" s="371"/>
    </row>
    <row r="53" spans="1:64" s="613" customFormat="1" ht="14.45" customHeight="1" thickBot="1">
      <c r="A53" s="789"/>
      <c r="B53" s="595">
        <f>SUM('1. Projektets omkostninger'!D53:AV53)</f>
        <v>0</v>
      </c>
      <c r="C53" s="631" t="s">
        <v>49</v>
      </c>
      <c r="D53" s="608"/>
      <c r="E53" s="608"/>
      <c r="F53" s="608"/>
      <c r="G53" s="608"/>
      <c r="H53" s="608"/>
      <c r="I53" s="608"/>
      <c r="J53" s="608"/>
      <c r="K53" s="608"/>
      <c r="L53" s="608"/>
      <c r="M53" s="608"/>
      <c r="N53" s="608"/>
      <c r="O53" s="608"/>
      <c r="P53" s="608"/>
      <c r="Q53" s="608"/>
      <c r="R53" s="608"/>
      <c r="S53" s="608"/>
      <c r="T53" s="608"/>
      <c r="U53" s="608"/>
      <c r="V53" s="608"/>
      <c r="W53" s="608"/>
      <c r="X53" s="608"/>
      <c r="Y53" s="608"/>
      <c r="Z53" s="612"/>
      <c r="AV53" s="699"/>
    </row>
    <row r="54" spans="1:64" ht="50.1" customHeight="1" thickBot="1">
      <c r="A54" s="789" t="s">
        <v>53</v>
      </c>
      <c r="B54" s="592"/>
      <c r="C54" s="478" t="s">
        <v>52</v>
      </c>
      <c r="D54" s="90"/>
      <c r="E54" s="90"/>
      <c r="F54" s="90"/>
      <c r="G54" s="90"/>
      <c r="H54" s="90"/>
      <c r="I54" s="90"/>
      <c r="J54" s="90"/>
      <c r="K54" s="90"/>
      <c r="L54" s="90"/>
      <c r="M54" s="90"/>
      <c r="N54" s="90"/>
      <c r="O54" s="90"/>
      <c r="P54" s="90"/>
      <c r="Q54" s="90"/>
      <c r="R54" s="90"/>
      <c r="S54" s="90"/>
      <c r="T54" s="90"/>
      <c r="U54" s="90"/>
      <c r="V54" s="90"/>
      <c r="W54" s="90"/>
      <c r="X54" s="90"/>
      <c r="Y54" s="90"/>
      <c r="Z54" s="96"/>
      <c r="AV54" s="97"/>
      <c r="AW54" s="371"/>
      <c r="AX54" s="371"/>
      <c r="AY54" s="371"/>
      <c r="AZ54" s="371"/>
      <c r="BA54" s="371"/>
      <c r="BB54" s="371"/>
      <c r="BC54" s="371"/>
      <c r="BD54" s="371"/>
      <c r="BE54" s="371"/>
      <c r="BF54" s="371"/>
      <c r="BG54" s="371"/>
      <c r="BH54" s="371"/>
      <c r="BI54" s="371"/>
      <c r="BJ54" s="371"/>
      <c r="BK54" s="371"/>
      <c r="BL54" s="371"/>
    </row>
    <row r="55" spans="1:64" s="613" customFormat="1" ht="14.45" customHeight="1" thickBot="1">
      <c r="A55" s="789"/>
      <c r="B55" s="595">
        <f>SUM('1. Projektets omkostninger'!D55:AV55)</f>
        <v>0</v>
      </c>
      <c r="C55" s="631" t="s">
        <v>49</v>
      </c>
      <c r="D55" s="608"/>
      <c r="E55" s="608"/>
      <c r="F55" s="608"/>
      <c r="G55" s="608"/>
      <c r="H55" s="608"/>
      <c r="I55" s="608"/>
      <c r="J55" s="608"/>
      <c r="K55" s="608"/>
      <c r="L55" s="608"/>
      <c r="M55" s="608"/>
      <c r="N55" s="608"/>
      <c r="O55" s="608"/>
      <c r="P55" s="608"/>
      <c r="Q55" s="608"/>
      <c r="R55" s="608"/>
      <c r="S55" s="608"/>
      <c r="T55" s="608"/>
      <c r="U55" s="608"/>
      <c r="V55" s="608"/>
      <c r="W55" s="608"/>
      <c r="X55" s="608"/>
      <c r="Y55" s="608"/>
      <c r="Z55" s="612"/>
      <c r="AV55" s="699"/>
    </row>
    <row r="56" spans="1:64" ht="50.1" customHeight="1">
      <c r="A56" s="786" t="s">
        <v>54</v>
      </c>
      <c r="B56" s="592"/>
      <c r="C56" s="478" t="s">
        <v>55</v>
      </c>
      <c r="D56" s="204"/>
      <c r="E56" s="204"/>
      <c r="F56" s="204"/>
      <c r="G56" s="204"/>
      <c r="H56" s="204"/>
      <c r="I56" s="204"/>
      <c r="J56" s="204"/>
      <c r="K56" s="204"/>
      <c r="L56" s="204"/>
      <c r="M56" s="204"/>
      <c r="N56" s="204"/>
      <c r="O56" s="204"/>
      <c r="P56" s="204"/>
      <c r="Q56" s="204"/>
      <c r="R56" s="204"/>
      <c r="S56" s="204"/>
      <c r="T56" s="204"/>
      <c r="U56" s="204"/>
      <c r="V56" s="204"/>
      <c r="W56" s="204"/>
      <c r="X56" s="204"/>
      <c r="Y56" s="204"/>
      <c r="Z56" s="205"/>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7"/>
      <c r="AW56" s="371"/>
      <c r="AX56" s="371"/>
      <c r="AY56" s="371"/>
      <c r="AZ56" s="371"/>
      <c r="BA56" s="371"/>
      <c r="BB56" s="371"/>
      <c r="BC56" s="371"/>
      <c r="BD56" s="371"/>
      <c r="BE56" s="371"/>
      <c r="BF56" s="371"/>
      <c r="BG56" s="371"/>
      <c r="BH56" s="371"/>
      <c r="BI56" s="371"/>
      <c r="BJ56" s="371"/>
      <c r="BK56" s="371"/>
      <c r="BL56" s="371"/>
    </row>
    <row r="57" spans="1:64" s="613" customFormat="1" ht="14.45" customHeight="1" thickBot="1">
      <c r="A57" s="788"/>
      <c r="B57" s="594">
        <f>SUM('1. Projektets omkostninger'!D57:AV57)</f>
        <v>0</v>
      </c>
      <c r="C57" s="479" t="s">
        <v>54</v>
      </c>
      <c r="D57" s="615"/>
      <c r="E57" s="615"/>
      <c r="F57" s="615"/>
      <c r="G57" s="615"/>
      <c r="H57" s="615"/>
      <c r="I57" s="615"/>
      <c r="J57" s="615"/>
      <c r="K57" s="615"/>
      <c r="L57" s="615"/>
      <c r="M57" s="615"/>
      <c r="N57" s="615"/>
      <c r="O57" s="615"/>
      <c r="P57" s="615"/>
      <c r="Q57" s="615"/>
      <c r="R57" s="615"/>
      <c r="S57" s="615"/>
      <c r="T57" s="615"/>
      <c r="U57" s="615"/>
      <c r="V57" s="615"/>
      <c r="W57" s="615"/>
      <c r="X57" s="615"/>
      <c r="Y57" s="615"/>
      <c r="Z57" s="612"/>
      <c r="AV57" s="699"/>
    </row>
    <row r="58" spans="1:64" ht="50.1" customHeight="1">
      <c r="A58" s="786" t="s">
        <v>56</v>
      </c>
      <c r="B58" s="592"/>
      <c r="C58" s="478" t="s">
        <v>52</v>
      </c>
      <c r="D58" s="204"/>
      <c r="E58" s="204"/>
      <c r="F58" s="204"/>
      <c r="G58" s="204"/>
      <c r="H58" s="204"/>
      <c r="I58" s="204"/>
      <c r="J58" s="204"/>
      <c r="K58" s="204"/>
      <c r="L58" s="204"/>
      <c r="M58" s="204"/>
      <c r="N58" s="204"/>
      <c r="O58" s="204"/>
      <c r="P58" s="204"/>
      <c r="Q58" s="204"/>
      <c r="R58" s="204"/>
      <c r="S58" s="204"/>
      <c r="T58" s="204"/>
      <c r="U58" s="204"/>
      <c r="V58" s="204"/>
      <c r="W58" s="204"/>
      <c r="X58" s="204"/>
      <c r="Y58" s="204"/>
      <c r="Z58" s="205"/>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7"/>
      <c r="AW58" s="371"/>
      <c r="AX58" s="371"/>
      <c r="AY58" s="371"/>
      <c r="AZ58" s="371"/>
      <c r="BA58" s="371"/>
      <c r="BB58" s="371"/>
      <c r="BC58" s="371"/>
      <c r="BD58" s="371"/>
      <c r="BE58" s="371"/>
      <c r="BF58" s="371"/>
      <c r="BG58" s="371"/>
      <c r="BH58" s="371"/>
      <c r="BI58" s="371"/>
      <c r="BJ58" s="371"/>
      <c r="BK58" s="371"/>
      <c r="BL58" s="371"/>
    </row>
    <row r="59" spans="1:64" s="613" customFormat="1" ht="14.45" customHeight="1" thickBot="1">
      <c r="A59" s="788"/>
      <c r="B59" s="594">
        <f>SUM('1. Projektets omkostninger'!D59:AV59)</f>
        <v>0</v>
      </c>
      <c r="C59" s="631" t="s">
        <v>49</v>
      </c>
      <c r="D59" s="616"/>
      <c r="E59" s="616"/>
      <c r="F59" s="616"/>
      <c r="G59" s="616"/>
      <c r="H59" s="616"/>
      <c r="I59" s="616"/>
      <c r="J59" s="616"/>
      <c r="K59" s="616"/>
      <c r="L59" s="616"/>
      <c r="M59" s="616"/>
      <c r="N59" s="616"/>
      <c r="O59" s="616"/>
      <c r="P59" s="616"/>
      <c r="Q59" s="616"/>
      <c r="R59" s="616"/>
      <c r="S59" s="616"/>
      <c r="T59" s="616"/>
      <c r="U59" s="616"/>
      <c r="V59" s="616"/>
      <c r="W59" s="616"/>
      <c r="X59" s="616"/>
      <c r="Y59" s="616"/>
      <c r="Z59" s="612"/>
      <c r="AV59" s="699"/>
    </row>
    <row r="60" spans="1:64" ht="50.1" customHeight="1" thickBot="1">
      <c r="A60" s="789" t="s">
        <v>57</v>
      </c>
      <c r="B60" s="592"/>
      <c r="C60" s="478" t="s">
        <v>52</v>
      </c>
      <c r="D60" s="90"/>
      <c r="E60" s="90"/>
      <c r="F60" s="90"/>
      <c r="G60" s="90"/>
      <c r="H60" s="90"/>
      <c r="I60" s="90"/>
      <c r="J60" s="90"/>
      <c r="K60" s="90"/>
      <c r="L60" s="90"/>
      <c r="M60" s="90"/>
      <c r="N60" s="90"/>
      <c r="O60" s="90"/>
      <c r="P60" s="90"/>
      <c r="Q60" s="90"/>
      <c r="R60" s="90"/>
      <c r="S60" s="90"/>
      <c r="T60" s="90"/>
      <c r="U60" s="90"/>
      <c r="V60" s="90"/>
      <c r="W60" s="90"/>
      <c r="X60" s="90"/>
      <c r="Y60" s="90"/>
      <c r="Z60" s="96"/>
      <c r="AV60" s="97"/>
      <c r="AW60" s="371"/>
      <c r="AX60" s="371"/>
      <c r="AY60" s="371"/>
      <c r="AZ60" s="371"/>
      <c r="BA60" s="371"/>
      <c r="BB60" s="371"/>
      <c r="BC60" s="371"/>
      <c r="BD60" s="371"/>
      <c r="BE60" s="371"/>
      <c r="BF60" s="371"/>
      <c r="BG60" s="371"/>
      <c r="BH60" s="371"/>
      <c r="BI60" s="371"/>
      <c r="BJ60" s="371"/>
      <c r="BK60" s="371"/>
      <c r="BL60" s="371"/>
    </row>
    <row r="61" spans="1:64" s="613" customFormat="1" ht="14.45" customHeight="1" thickBot="1">
      <c r="A61" s="789"/>
      <c r="B61" s="595">
        <f>SUM('1. Projektets omkostninger'!D61:AV61)</f>
        <v>0</v>
      </c>
      <c r="C61" s="631" t="s">
        <v>49</v>
      </c>
      <c r="D61" s="607"/>
      <c r="E61" s="608"/>
      <c r="F61" s="608"/>
      <c r="G61" s="608"/>
      <c r="H61" s="608"/>
      <c r="I61" s="608"/>
      <c r="J61" s="608"/>
      <c r="K61" s="608"/>
      <c r="L61" s="608"/>
      <c r="M61" s="608"/>
      <c r="N61" s="608"/>
      <c r="O61" s="608"/>
      <c r="P61" s="608"/>
      <c r="Q61" s="608"/>
      <c r="R61" s="608"/>
      <c r="S61" s="608"/>
      <c r="T61" s="608"/>
      <c r="U61" s="608"/>
      <c r="V61" s="608"/>
      <c r="W61" s="608"/>
      <c r="X61" s="608"/>
      <c r="Y61" s="608"/>
      <c r="Z61" s="700"/>
      <c r="AA61" s="701"/>
      <c r="AB61" s="701"/>
      <c r="AC61" s="701"/>
      <c r="AD61" s="701"/>
      <c r="AE61" s="701"/>
      <c r="AF61" s="701"/>
      <c r="AG61" s="701"/>
      <c r="AH61" s="701"/>
      <c r="AI61" s="701"/>
      <c r="AJ61" s="701"/>
      <c r="AK61" s="701"/>
      <c r="AL61" s="701"/>
      <c r="AM61" s="701"/>
      <c r="AN61" s="701"/>
      <c r="AO61" s="701"/>
      <c r="AP61" s="701"/>
      <c r="AQ61" s="701"/>
      <c r="AR61" s="701"/>
      <c r="AS61" s="701"/>
      <c r="AT61" s="701"/>
      <c r="AU61" s="701"/>
      <c r="AV61" s="702"/>
    </row>
    <row r="62" spans="1:64" ht="21.95" customHeight="1" thickBot="1">
      <c r="A62" s="480" t="s">
        <v>58</v>
      </c>
      <c r="B62" s="596">
        <f>SUM(B47,B51,B53,B55,B61)-B57-B59</f>
        <v>0</v>
      </c>
      <c r="C62" s="479"/>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71"/>
      <c r="AX62" s="371"/>
      <c r="AY62" s="371"/>
      <c r="AZ62" s="371"/>
      <c r="BA62" s="371"/>
      <c r="BB62" s="371"/>
      <c r="BC62" s="371"/>
      <c r="BD62" s="371"/>
      <c r="BE62" s="371"/>
      <c r="BF62" s="371"/>
      <c r="BG62" s="371"/>
      <c r="BH62" s="371"/>
      <c r="BI62" s="371"/>
      <c r="BJ62" s="371"/>
      <c r="BK62" s="371"/>
      <c r="BL62" s="371"/>
    </row>
    <row r="63" spans="1:64" ht="30" customHeight="1" thickBot="1">
      <c r="A63" s="297" t="s">
        <v>59</v>
      </c>
      <c r="B63" s="598"/>
      <c r="C63" s="597">
        <f>IF(B63="",0,IF(OR(D39="Privat Forsknings- og videnformidlingsinstitution",D39="Offentlig Forsknings- og videnformidlingsinstitution"),IF(B62=0,0,B63/B62),IF(B47=0,0,B63/B47)))</f>
        <v>0</v>
      </c>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71"/>
      <c r="AX63" s="371"/>
      <c r="AY63" s="371"/>
      <c r="AZ63" s="371"/>
      <c r="BA63" s="371"/>
      <c r="BB63" s="371"/>
      <c r="BC63" s="371"/>
      <c r="BD63" s="371"/>
      <c r="BE63" s="371"/>
      <c r="BF63" s="371"/>
      <c r="BG63" s="371"/>
      <c r="BH63" s="371"/>
      <c r="BI63" s="371"/>
      <c r="BJ63" s="371"/>
      <c r="BK63" s="371"/>
      <c r="BL63" s="371"/>
    </row>
    <row r="64" spans="1:64" ht="21.95" customHeight="1" thickBot="1">
      <c r="A64" s="509" t="s">
        <v>60</v>
      </c>
      <c r="B64" s="510">
        <f>SUM(B62:B63)</f>
        <v>0</v>
      </c>
      <c r="C64" s="511"/>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71"/>
      <c r="AX64" s="371"/>
      <c r="AY64" s="371"/>
      <c r="AZ64" s="371"/>
      <c r="BA64" s="371"/>
      <c r="BB64" s="371"/>
      <c r="BC64" s="371"/>
      <c r="BD64" s="371"/>
      <c r="BE64" s="371"/>
      <c r="BF64" s="371"/>
      <c r="BG64" s="371"/>
      <c r="BH64" s="371"/>
      <c r="BI64" s="371"/>
      <c r="BJ64" s="371"/>
      <c r="BK64" s="371"/>
      <c r="BL64" s="371"/>
    </row>
    <row r="65" spans="1:64" ht="14.1" customHeight="1">
      <c r="A65" s="367"/>
      <c r="B65" s="367"/>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7"/>
      <c r="AP65" s="367"/>
      <c r="AQ65" s="367"/>
      <c r="AR65" s="367"/>
      <c r="AS65" s="367"/>
      <c r="AT65" s="367"/>
      <c r="AU65" s="367"/>
      <c r="AV65" s="367"/>
      <c r="AW65" s="371"/>
      <c r="AX65" s="371"/>
      <c r="AY65" s="371"/>
      <c r="AZ65" s="371"/>
      <c r="BA65" s="371"/>
      <c r="BB65" s="371"/>
      <c r="BC65" s="371"/>
      <c r="BD65" s="371"/>
      <c r="BE65" s="371"/>
      <c r="BF65" s="371"/>
      <c r="BG65" s="371"/>
      <c r="BH65" s="371"/>
      <c r="BI65" s="371"/>
      <c r="BJ65" s="371"/>
      <c r="BK65" s="371"/>
      <c r="BL65" s="371"/>
    </row>
    <row r="66" spans="1:64" ht="14.1" customHeight="1" thickBot="1">
      <c r="A66" s="367"/>
      <c r="B66" s="367"/>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367"/>
      <c r="AR66" s="367"/>
      <c r="AS66" s="367"/>
      <c r="AT66" s="367"/>
      <c r="AU66" s="367"/>
      <c r="AV66" s="367"/>
      <c r="AW66" s="371"/>
      <c r="AX66" s="371"/>
      <c r="AY66" s="371"/>
      <c r="AZ66" s="371"/>
      <c r="BA66" s="371"/>
      <c r="BB66" s="371"/>
      <c r="BC66" s="371"/>
      <c r="BD66" s="371"/>
      <c r="BE66" s="371"/>
      <c r="BF66" s="371"/>
      <c r="BG66" s="371"/>
      <c r="BH66" s="371"/>
      <c r="BI66" s="371"/>
      <c r="BJ66" s="371"/>
      <c r="BK66" s="371"/>
      <c r="BL66" s="371"/>
    </row>
    <row r="67" spans="1:64" ht="24.75" thickTop="1" thickBot="1">
      <c r="A67" s="375" t="s">
        <v>62</v>
      </c>
      <c r="B67" s="376"/>
      <c r="C67" s="372"/>
      <c r="D67" s="377"/>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1"/>
      <c r="AX67" s="371"/>
      <c r="AY67" s="371"/>
      <c r="AZ67" s="371"/>
      <c r="BA67" s="371"/>
      <c r="BB67" s="371"/>
      <c r="BC67" s="371"/>
      <c r="BD67" s="371"/>
      <c r="BE67" s="371"/>
      <c r="BF67" s="371"/>
      <c r="BG67" s="371"/>
      <c r="BH67" s="371"/>
      <c r="BI67" s="371"/>
      <c r="BJ67" s="371"/>
      <c r="BK67" s="371"/>
      <c r="BL67" s="371"/>
    </row>
    <row r="68" spans="1:64" ht="35.1" customHeight="1">
      <c r="A68" s="642" t="s">
        <v>9</v>
      </c>
      <c r="B68" s="781" t="s">
        <v>10</v>
      </c>
      <c r="C68" s="782" t="s">
        <v>11</v>
      </c>
      <c r="D68" s="632" t="s">
        <v>12</v>
      </c>
      <c r="E68" s="756" t="s">
        <v>13</v>
      </c>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367"/>
      <c r="AI68" s="367"/>
      <c r="AJ68" s="367"/>
      <c r="AK68" s="367"/>
      <c r="AL68" s="367"/>
      <c r="AM68" s="367"/>
      <c r="AN68" s="367"/>
      <c r="AO68" s="367"/>
      <c r="AP68" s="367"/>
      <c r="AQ68" s="367"/>
      <c r="AR68" s="367"/>
      <c r="AS68" s="367"/>
      <c r="AT68" s="367"/>
      <c r="AU68" s="367"/>
      <c r="AV68" s="367"/>
      <c r="AW68" s="371"/>
      <c r="AX68" s="371"/>
      <c r="AY68" s="371"/>
      <c r="AZ68" s="371"/>
      <c r="BA68" s="371"/>
      <c r="BB68" s="371"/>
      <c r="BC68" s="371"/>
      <c r="BD68" s="371"/>
      <c r="BE68" s="371"/>
      <c r="BF68" s="371"/>
      <c r="BG68" s="371"/>
      <c r="BH68" s="371"/>
      <c r="BI68" s="371"/>
      <c r="BJ68" s="371"/>
      <c r="BK68" s="371"/>
      <c r="BL68" s="371"/>
    </row>
    <row r="69" spans="1:64" ht="35.1" customHeight="1" thickBot="1">
      <c r="A69" s="363"/>
      <c r="B69" s="363"/>
      <c r="C69" s="335"/>
      <c r="D69" s="335"/>
      <c r="E69" s="75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c r="AL69" s="367"/>
      <c r="AM69" s="367"/>
      <c r="AN69" s="367"/>
      <c r="AO69" s="367"/>
      <c r="AP69" s="367"/>
      <c r="AQ69" s="367"/>
      <c r="AR69" s="367"/>
      <c r="AS69" s="367"/>
      <c r="AT69" s="367"/>
      <c r="AU69" s="367"/>
      <c r="AV69" s="367"/>
      <c r="AW69" s="371"/>
      <c r="AX69" s="371"/>
      <c r="AY69" s="371"/>
      <c r="AZ69" s="371"/>
      <c r="BA69" s="371"/>
      <c r="BB69" s="371"/>
      <c r="BC69" s="371"/>
      <c r="BD69" s="371"/>
      <c r="BE69" s="371"/>
      <c r="BF69" s="371"/>
      <c r="BG69" s="371"/>
      <c r="BH69" s="371"/>
      <c r="BI69" s="371"/>
      <c r="BJ69" s="371"/>
      <c r="BK69" s="371"/>
      <c r="BL69" s="371"/>
    </row>
    <row r="70" spans="1:64" ht="35.1" customHeight="1">
      <c r="A70" s="793" t="s">
        <v>14</v>
      </c>
      <c r="B70" s="488" t="s">
        <v>15</v>
      </c>
      <c r="C70" s="489" t="s">
        <v>16</v>
      </c>
      <c r="D70" s="490" t="s">
        <v>17</v>
      </c>
      <c r="E70" s="758" t="s">
        <v>18</v>
      </c>
      <c r="F70" s="367"/>
      <c r="G70" s="367"/>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367"/>
      <c r="AL70" s="367"/>
      <c r="AM70" s="367"/>
      <c r="AN70" s="367"/>
      <c r="AO70" s="367"/>
      <c r="AP70" s="367"/>
      <c r="AQ70" s="367"/>
      <c r="AR70" s="367"/>
      <c r="AS70" s="367"/>
      <c r="AT70" s="367"/>
      <c r="AU70" s="367"/>
      <c r="AV70" s="367"/>
      <c r="AW70" s="371"/>
      <c r="AX70" s="371"/>
      <c r="AY70" s="371"/>
      <c r="AZ70" s="371"/>
      <c r="BA70" s="371"/>
      <c r="BB70" s="371"/>
      <c r="BC70" s="371"/>
      <c r="BD70" s="371"/>
      <c r="BE70" s="371"/>
      <c r="BF70" s="371"/>
      <c r="BG70" s="371"/>
      <c r="BH70" s="371"/>
      <c r="BI70" s="371"/>
      <c r="BJ70" s="371"/>
      <c r="BK70" s="371"/>
      <c r="BL70" s="371"/>
    </row>
    <row r="71" spans="1:64" ht="35.1" customHeight="1" thickBot="1">
      <c r="A71" s="794"/>
      <c r="B71" s="364"/>
      <c r="C71" s="364"/>
      <c r="D71" s="491" t="str">
        <f>'2. Samlet budgetoversigt'!F96</f>
        <v/>
      </c>
      <c r="E71" s="759" t="str">
        <f>'2. Samlet budgetoversigt'!F97</f>
        <v/>
      </c>
      <c r="F71" s="367"/>
      <c r="G71" s="367"/>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367"/>
      <c r="AL71" s="367"/>
      <c r="AM71" s="367"/>
      <c r="AN71" s="367"/>
      <c r="AO71" s="367"/>
      <c r="AP71" s="367"/>
      <c r="AQ71" s="367"/>
      <c r="AR71" s="367"/>
      <c r="AS71" s="367"/>
      <c r="AT71" s="367"/>
      <c r="AU71" s="367"/>
      <c r="AV71" s="367"/>
      <c r="AW71" s="371"/>
      <c r="AX71" s="371"/>
      <c r="AY71" s="371"/>
      <c r="AZ71" s="371"/>
      <c r="BA71" s="371"/>
      <c r="BB71" s="371"/>
      <c r="BC71" s="371"/>
      <c r="BD71" s="371"/>
      <c r="BE71" s="371"/>
      <c r="BF71" s="371"/>
      <c r="BG71" s="371"/>
      <c r="BH71" s="371"/>
      <c r="BI71" s="371"/>
      <c r="BJ71" s="371"/>
      <c r="BK71" s="371"/>
      <c r="BL71" s="371"/>
    </row>
    <row r="72" spans="1:64" ht="14.1" customHeight="1">
      <c r="A72" s="367"/>
      <c r="B72" s="367"/>
      <c r="C72" s="367"/>
      <c r="D72" s="367"/>
      <c r="E72" s="367"/>
      <c r="F72" s="367"/>
      <c r="G72" s="367"/>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c r="AN72" s="367"/>
      <c r="AO72" s="367"/>
      <c r="AP72" s="367"/>
      <c r="AQ72" s="367"/>
      <c r="AR72" s="367"/>
      <c r="AS72" s="367"/>
      <c r="AT72" s="367"/>
      <c r="AU72" s="367"/>
      <c r="AV72" s="367"/>
      <c r="AW72" s="371"/>
      <c r="AX72" s="371"/>
      <c r="AY72" s="371"/>
      <c r="AZ72" s="371"/>
      <c r="BA72" s="371"/>
      <c r="BB72" s="371"/>
      <c r="BC72" s="371"/>
      <c r="BD72" s="371"/>
      <c r="BE72" s="371"/>
      <c r="BF72" s="371"/>
      <c r="BG72" s="371"/>
      <c r="BH72" s="371"/>
      <c r="BI72" s="371"/>
      <c r="BJ72" s="371"/>
      <c r="BK72" s="371"/>
      <c r="BL72" s="371"/>
    </row>
    <row r="73" spans="1:64" ht="15.75" customHeight="1" thickBot="1">
      <c r="A73" s="368" t="s">
        <v>19</v>
      </c>
      <c r="B73" s="368" t="s">
        <v>20</v>
      </c>
      <c r="C73" s="381" t="s">
        <v>21</v>
      </c>
      <c r="D73" s="379" t="s">
        <v>22</v>
      </c>
      <c r="E73" s="379" t="s">
        <v>23</v>
      </c>
      <c r="F73" s="379" t="s">
        <v>24</v>
      </c>
      <c r="G73" s="379" t="s">
        <v>25</v>
      </c>
      <c r="H73" s="379" t="s">
        <v>26</v>
      </c>
      <c r="I73" s="379" t="s">
        <v>27</v>
      </c>
      <c r="J73" s="379" t="s">
        <v>28</v>
      </c>
      <c r="K73" s="379" t="s">
        <v>29</v>
      </c>
      <c r="L73" s="379" t="s">
        <v>30</v>
      </c>
      <c r="M73" s="379" t="s">
        <v>31</v>
      </c>
      <c r="N73" s="379" t="s">
        <v>32</v>
      </c>
      <c r="O73" s="379" t="s">
        <v>33</v>
      </c>
      <c r="P73" s="379" t="s">
        <v>34</v>
      </c>
      <c r="Q73" s="379" t="s">
        <v>35</v>
      </c>
      <c r="R73" s="379" t="s">
        <v>36</v>
      </c>
      <c r="S73" s="379" t="s">
        <v>37</v>
      </c>
      <c r="T73" s="379" t="s">
        <v>38</v>
      </c>
      <c r="U73" s="379" t="s">
        <v>39</v>
      </c>
      <c r="V73" s="379" t="s">
        <v>40</v>
      </c>
      <c r="W73" s="379" t="s">
        <v>41</v>
      </c>
      <c r="X73" s="379" t="s">
        <v>42</v>
      </c>
      <c r="Y73" s="379" t="s">
        <v>43</v>
      </c>
      <c r="Z73" s="380" t="s">
        <v>44</v>
      </c>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1"/>
      <c r="AY73" s="371"/>
      <c r="AZ73" s="371"/>
      <c r="BA73" s="371"/>
      <c r="BB73" s="371"/>
      <c r="BC73" s="371"/>
      <c r="BD73" s="371"/>
      <c r="BE73" s="371"/>
      <c r="BF73" s="371"/>
      <c r="BG73" s="371"/>
      <c r="BH73" s="371"/>
      <c r="BI73" s="371"/>
      <c r="BJ73" s="371"/>
      <c r="BK73" s="371"/>
      <c r="BL73" s="371"/>
    </row>
    <row r="74" spans="1:64" ht="50.1" customHeight="1">
      <c r="A74" s="786" t="s">
        <v>45</v>
      </c>
      <c r="B74" s="588"/>
      <c r="C74" s="471" t="s">
        <v>46</v>
      </c>
      <c r="D74" s="90"/>
      <c r="E74" s="90"/>
      <c r="F74" s="90"/>
      <c r="G74" s="90"/>
      <c r="H74" s="90"/>
      <c r="I74" s="90"/>
      <c r="J74" s="90"/>
      <c r="K74" s="90"/>
      <c r="L74" s="90"/>
      <c r="M74" s="90"/>
      <c r="N74" s="90"/>
      <c r="O74" s="90"/>
      <c r="P74" s="90"/>
      <c r="Q74" s="90"/>
      <c r="R74" s="90"/>
      <c r="S74" s="90"/>
      <c r="T74" s="90"/>
      <c r="U74" s="90"/>
      <c r="V74" s="90"/>
      <c r="W74" s="90"/>
      <c r="X74" s="90"/>
      <c r="Y74" s="90"/>
      <c r="Z74" s="93"/>
      <c r="AA74" s="94"/>
      <c r="AB74" s="94"/>
      <c r="AC74" s="94"/>
      <c r="AD74" s="94"/>
      <c r="AE74" s="94"/>
      <c r="AF74" s="94"/>
      <c r="AG74" s="94"/>
      <c r="AH74" s="94"/>
      <c r="AI74" s="94"/>
      <c r="AJ74" s="94"/>
      <c r="AK74" s="94"/>
      <c r="AL74" s="94"/>
      <c r="AM74" s="94"/>
      <c r="AN74" s="94"/>
      <c r="AO74" s="94"/>
      <c r="AP74" s="94"/>
      <c r="AQ74" s="94"/>
      <c r="AR74" s="94"/>
      <c r="AS74" s="94"/>
      <c r="AT74" s="94"/>
      <c r="AU74" s="94"/>
      <c r="AV74" s="95"/>
      <c r="AW74" s="371"/>
      <c r="AX74" s="371"/>
      <c r="AY74" s="371"/>
      <c r="AZ74" s="371"/>
      <c r="BA74" s="371"/>
      <c r="BB74" s="371"/>
      <c r="BC74" s="371"/>
      <c r="BD74" s="371"/>
      <c r="BE74" s="371"/>
      <c r="BF74" s="371"/>
      <c r="BG74" s="371"/>
      <c r="BH74" s="371"/>
      <c r="BI74" s="371"/>
      <c r="BJ74" s="371"/>
      <c r="BK74" s="371"/>
      <c r="BL74" s="371"/>
    </row>
    <row r="75" spans="1:64" ht="14.45" customHeight="1">
      <c r="A75" s="787"/>
      <c r="B75" s="589"/>
      <c r="C75" s="473" t="s">
        <v>47</v>
      </c>
      <c r="D75" s="71"/>
      <c r="E75" s="71"/>
      <c r="F75" s="71"/>
      <c r="G75" s="71"/>
      <c r="H75" s="71"/>
      <c r="I75" s="71"/>
      <c r="J75" s="71"/>
      <c r="K75" s="71"/>
      <c r="L75" s="71"/>
      <c r="M75" s="71"/>
      <c r="N75" s="71"/>
      <c r="O75" s="71"/>
      <c r="P75" s="71"/>
      <c r="Q75" s="71"/>
      <c r="R75" s="71"/>
      <c r="S75" s="71"/>
      <c r="T75" s="71"/>
      <c r="U75" s="71"/>
      <c r="V75" s="71"/>
      <c r="W75" s="71"/>
      <c r="X75" s="71"/>
      <c r="Y75" s="71"/>
      <c r="Z75" s="96"/>
      <c r="AV75" s="97"/>
      <c r="AW75" s="371"/>
      <c r="AX75" s="371"/>
      <c r="AY75" s="371"/>
      <c r="AZ75" s="371"/>
      <c r="BA75" s="371"/>
      <c r="BB75" s="371"/>
      <c r="BC75" s="371"/>
      <c r="BD75" s="371"/>
      <c r="BE75" s="371"/>
      <c r="BF75" s="371"/>
      <c r="BG75" s="371"/>
      <c r="BH75" s="371"/>
      <c r="BI75" s="371"/>
      <c r="BJ75" s="371"/>
      <c r="BK75" s="371"/>
      <c r="BL75" s="371"/>
    </row>
    <row r="76" spans="1:64" ht="14.45" customHeight="1" thickBot="1">
      <c r="A76" s="787"/>
      <c r="B76" s="590" t="str">
        <f>_xlfn.CONCAT(SUM('1. Projektets omkostninger'!D76:AV76)," timer")</f>
        <v>0 timer</v>
      </c>
      <c r="C76" s="473" t="s">
        <v>48</v>
      </c>
      <c r="D76" s="71"/>
      <c r="E76" s="71"/>
      <c r="F76" s="71"/>
      <c r="G76" s="71"/>
      <c r="H76" s="71"/>
      <c r="I76" s="71"/>
      <c r="J76" s="71"/>
      <c r="K76" s="71"/>
      <c r="L76" s="71"/>
      <c r="M76" s="71"/>
      <c r="N76" s="71"/>
      <c r="O76" s="71"/>
      <c r="P76" s="71"/>
      <c r="Q76" s="71"/>
      <c r="R76" s="71"/>
      <c r="S76" s="71"/>
      <c r="T76" s="71"/>
      <c r="U76" s="71"/>
      <c r="V76" s="71"/>
      <c r="W76" s="71"/>
      <c r="X76" s="71"/>
      <c r="Y76" s="71"/>
      <c r="Z76" s="96"/>
      <c r="AV76" s="97"/>
      <c r="AW76" s="371"/>
      <c r="AX76" s="371"/>
      <c r="AY76" s="371"/>
      <c r="AZ76" s="371"/>
      <c r="BA76" s="371"/>
      <c r="BB76" s="371"/>
      <c r="BC76" s="371"/>
      <c r="BD76" s="371"/>
      <c r="BE76" s="371"/>
      <c r="BF76" s="371"/>
      <c r="BG76" s="371"/>
      <c r="BH76" s="371"/>
      <c r="BI76" s="371"/>
      <c r="BJ76" s="371"/>
      <c r="BK76" s="371"/>
      <c r="BL76" s="371"/>
    </row>
    <row r="77" spans="1:64" s="531" customFormat="1" ht="14.45" customHeight="1" thickBot="1">
      <c r="A77" s="788"/>
      <c r="B77" s="591">
        <f>SUM('1. Projektets omkostninger'!D77:AV77)</f>
        <v>0</v>
      </c>
      <c r="C77" s="631" t="s">
        <v>49</v>
      </c>
      <c r="D77" s="481" t="str">
        <f>IF(D75*D76=0,"",(D75*D76))</f>
        <v/>
      </c>
      <c r="E77" s="481" t="str">
        <f t="shared" ref="E77:AV77" si="4">IF(E75*E76=0,"",(E75*E76))</f>
        <v/>
      </c>
      <c r="F77" s="481" t="str">
        <f t="shared" si="4"/>
        <v/>
      </c>
      <c r="G77" s="481" t="str">
        <f t="shared" si="4"/>
        <v/>
      </c>
      <c r="H77" s="481" t="str">
        <f t="shared" si="4"/>
        <v/>
      </c>
      <c r="I77" s="481" t="str">
        <f t="shared" si="4"/>
        <v/>
      </c>
      <c r="J77" s="481" t="str">
        <f t="shared" si="4"/>
        <v/>
      </c>
      <c r="K77" s="481" t="str">
        <f t="shared" si="4"/>
        <v/>
      </c>
      <c r="L77" s="481" t="str">
        <f t="shared" si="4"/>
        <v/>
      </c>
      <c r="M77" s="481" t="str">
        <f t="shared" si="4"/>
        <v/>
      </c>
      <c r="N77" s="481" t="str">
        <f t="shared" si="4"/>
        <v/>
      </c>
      <c r="O77" s="481" t="str">
        <f t="shared" si="4"/>
        <v/>
      </c>
      <c r="P77" s="481" t="str">
        <f t="shared" si="4"/>
        <v/>
      </c>
      <c r="Q77" s="481" t="str">
        <f t="shared" si="4"/>
        <v/>
      </c>
      <c r="R77" s="481" t="str">
        <f t="shared" si="4"/>
        <v/>
      </c>
      <c r="S77" s="481" t="str">
        <f t="shared" si="4"/>
        <v/>
      </c>
      <c r="T77" s="481" t="str">
        <f t="shared" si="4"/>
        <v/>
      </c>
      <c r="U77" s="481" t="str">
        <f t="shared" si="4"/>
        <v/>
      </c>
      <c r="V77" s="481" t="str">
        <f t="shared" si="4"/>
        <v/>
      </c>
      <c r="W77" s="481" t="str">
        <f t="shared" si="4"/>
        <v/>
      </c>
      <c r="X77" s="481" t="str">
        <f t="shared" si="4"/>
        <v/>
      </c>
      <c r="Y77" s="481" t="str">
        <f t="shared" si="4"/>
        <v/>
      </c>
      <c r="Z77" s="482" t="str">
        <f t="shared" si="4"/>
        <v/>
      </c>
      <c r="AA77" s="483" t="str">
        <f t="shared" si="4"/>
        <v/>
      </c>
      <c r="AB77" s="483" t="str">
        <f t="shared" si="4"/>
        <v/>
      </c>
      <c r="AC77" s="483" t="str">
        <f t="shared" si="4"/>
        <v/>
      </c>
      <c r="AD77" s="483" t="str">
        <f t="shared" si="4"/>
        <v/>
      </c>
      <c r="AE77" s="483" t="str">
        <f t="shared" si="4"/>
        <v/>
      </c>
      <c r="AF77" s="483" t="str">
        <f t="shared" si="4"/>
        <v/>
      </c>
      <c r="AG77" s="483" t="str">
        <f t="shared" si="4"/>
        <v/>
      </c>
      <c r="AH77" s="483" t="str">
        <f t="shared" si="4"/>
        <v/>
      </c>
      <c r="AI77" s="483" t="str">
        <f t="shared" si="4"/>
        <v/>
      </c>
      <c r="AJ77" s="483" t="str">
        <f t="shared" si="4"/>
        <v/>
      </c>
      <c r="AK77" s="483" t="str">
        <f t="shared" si="4"/>
        <v/>
      </c>
      <c r="AL77" s="483" t="str">
        <f t="shared" si="4"/>
        <v/>
      </c>
      <c r="AM77" s="483" t="str">
        <f t="shared" si="4"/>
        <v/>
      </c>
      <c r="AN77" s="483" t="str">
        <f t="shared" si="4"/>
        <v/>
      </c>
      <c r="AO77" s="483" t="str">
        <f t="shared" si="4"/>
        <v/>
      </c>
      <c r="AP77" s="483" t="str">
        <f t="shared" si="4"/>
        <v/>
      </c>
      <c r="AQ77" s="483" t="str">
        <f t="shared" si="4"/>
        <v/>
      </c>
      <c r="AR77" s="483" t="str">
        <f t="shared" si="4"/>
        <v/>
      </c>
      <c r="AS77" s="483" t="str">
        <f t="shared" si="4"/>
        <v/>
      </c>
      <c r="AT77" s="483" t="str">
        <f t="shared" si="4"/>
        <v/>
      </c>
      <c r="AU77" s="483" t="str">
        <f t="shared" si="4"/>
        <v/>
      </c>
      <c r="AV77" s="484" t="str">
        <f t="shared" si="4"/>
        <v/>
      </c>
    </row>
    <row r="78" spans="1:64" ht="50.1" customHeight="1">
      <c r="A78" s="787" t="s">
        <v>50</v>
      </c>
      <c r="B78" s="592"/>
      <c r="C78" s="471" t="s">
        <v>46</v>
      </c>
      <c r="D78" s="91"/>
      <c r="E78" s="91"/>
      <c r="F78" s="91"/>
      <c r="G78" s="91"/>
      <c r="H78" s="91"/>
      <c r="I78" s="91"/>
      <c r="J78" s="91"/>
      <c r="K78" s="91"/>
      <c r="L78" s="91"/>
      <c r="M78" s="91"/>
      <c r="N78" s="91"/>
      <c r="O78" s="91"/>
      <c r="P78" s="91"/>
      <c r="Q78" s="91"/>
      <c r="R78" s="91"/>
      <c r="S78" s="91"/>
      <c r="T78" s="91"/>
      <c r="U78" s="91"/>
      <c r="V78" s="91"/>
      <c r="W78" s="91"/>
      <c r="X78" s="91"/>
      <c r="Y78" s="91"/>
      <c r="Z78" s="96"/>
      <c r="AV78" s="97"/>
      <c r="AW78" s="371"/>
      <c r="AX78" s="371"/>
      <c r="AY78" s="371"/>
      <c r="AZ78" s="371"/>
      <c r="BA78" s="371"/>
      <c r="BB78" s="371"/>
      <c r="BC78" s="371"/>
      <c r="BD78" s="371"/>
      <c r="BE78" s="371"/>
      <c r="BF78" s="371"/>
      <c r="BG78" s="371"/>
      <c r="BH78" s="371"/>
      <c r="BI78" s="371"/>
      <c r="BJ78" s="371"/>
      <c r="BK78" s="371"/>
      <c r="BL78" s="371"/>
    </row>
    <row r="79" spans="1:64" ht="14.45" customHeight="1">
      <c r="A79" s="787"/>
      <c r="B79" s="593"/>
      <c r="C79" s="473" t="s">
        <v>47</v>
      </c>
      <c r="D79" s="71"/>
      <c r="E79" s="71"/>
      <c r="F79" s="71"/>
      <c r="G79" s="71"/>
      <c r="H79" s="71"/>
      <c r="I79" s="71"/>
      <c r="J79" s="71"/>
      <c r="K79" s="71"/>
      <c r="L79" s="71"/>
      <c r="M79" s="71"/>
      <c r="N79" s="71"/>
      <c r="O79" s="71"/>
      <c r="P79" s="71"/>
      <c r="Q79" s="71"/>
      <c r="R79" s="71"/>
      <c r="S79" s="71"/>
      <c r="T79" s="71"/>
      <c r="U79" s="71"/>
      <c r="V79" s="71"/>
      <c r="W79" s="71"/>
      <c r="X79" s="71"/>
      <c r="Y79" s="71"/>
      <c r="Z79" s="96"/>
      <c r="AV79" s="97"/>
      <c r="AW79" s="371"/>
      <c r="AX79" s="371"/>
      <c r="AY79" s="371"/>
      <c r="AZ79" s="371"/>
      <c r="BA79" s="371"/>
      <c r="BB79" s="371"/>
      <c r="BC79" s="371"/>
      <c r="BD79" s="371"/>
      <c r="BE79" s="371"/>
      <c r="BF79" s="371"/>
      <c r="BG79" s="371"/>
      <c r="BH79" s="371"/>
      <c r="BI79" s="371"/>
      <c r="BJ79" s="371"/>
      <c r="BK79" s="371"/>
      <c r="BL79" s="371"/>
    </row>
    <row r="80" spans="1:64" ht="14.45" customHeight="1">
      <c r="A80" s="787"/>
      <c r="B80" s="593"/>
      <c r="C80" s="473" t="s">
        <v>48</v>
      </c>
      <c r="D80" s="71"/>
      <c r="E80" s="71"/>
      <c r="F80" s="71"/>
      <c r="G80" s="71"/>
      <c r="H80" s="71"/>
      <c r="I80" s="71"/>
      <c r="J80" s="71"/>
      <c r="K80" s="71"/>
      <c r="L80" s="71"/>
      <c r="M80" s="71"/>
      <c r="N80" s="71"/>
      <c r="O80" s="71"/>
      <c r="P80" s="71"/>
      <c r="Q80" s="71"/>
      <c r="R80" s="71"/>
      <c r="S80" s="71"/>
      <c r="T80" s="71"/>
      <c r="U80" s="71"/>
      <c r="V80" s="71"/>
      <c r="W80" s="71"/>
      <c r="X80" s="71"/>
      <c r="Y80" s="71"/>
      <c r="Z80" s="96"/>
      <c r="AV80" s="97"/>
      <c r="AW80" s="371"/>
      <c r="AX80" s="371"/>
      <c r="AY80" s="371"/>
      <c r="AZ80" s="371"/>
      <c r="BA80" s="371"/>
      <c r="BB80" s="371"/>
      <c r="BC80" s="371"/>
      <c r="BD80" s="371"/>
      <c r="BE80" s="371"/>
      <c r="BF80" s="371"/>
      <c r="BG80" s="371"/>
      <c r="BH80" s="371"/>
      <c r="BI80" s="371"/>
      <c r="BJ80" s="371"/>
      <c r="BK80" s="371"/>
      <c r="BL80" s="371"/>
    </row>
    <row r="81" spans="1:64" s="531" customFormat="1" ht="14.45" customHeight="1" thickBot="1">
      <c r="A81" s="787"/>
      <c r="B81" s="594">
        <f>SUM('1. Projektets omkostninger'!D81:AV81)</f>
        <v>0</v>
      </c>
      <c r="C81" s="631" t="s">
        <v>49</v>
      </c>
      <c r="D81" s="485" t="str">
        <f t="shared" ref="D81:AV81" si="5">IF(D79*D80=0,"",(D79*D80))</f>
        <v/>
      </c>
      <c r="E81" s="485" t="str">
        <f t="shared" si="5"/>
        <v/>
      </c>
      <c r="F81" s="485" t="str">
        <f t="shared" si="5"/>
        <v/>
      </c>
      <c r="G81" s="485" t="str">
        <f t="shared" si="5"/>
        <v/>
      </c>
      <c r="H81" s="485" t="str">
        <f t="shared" si="5"/>
        <v/>
      </c>
      <c r="I81" s="485" t="str">
        <f t="shared" si="5"/>
        <v/>
      </c>
      <c r="J81" s="485" t="str">
        <f t="shared" si="5"/>
        <v/>
      </c>
      <c r="K81" s="485" t="str">
        <f t="shared" si="5"/>
        <v/>
      </c>
      <c r="L81" s="485" t="str">
        <f t="shared" si="5"/>
        <v/>
      </c>
      <c r="M81" s="485" t="str">
        <f t="shared" si="5"/>
        <v/>
      </c>
      <c r="N81" s="485" t="str">
        <f t="shared" si="5"/>
        <v/>
      </c>
      <c r="O81" s="485" t="str">
        <f t="shared" si="5"/>
        <v/>
      </c>
      <c r="P81" s="485" t="str">
        <f t="shared" si="5"/>
        <v/>
      </c>
      <c r="Q81" s="485" t="str">
        <f t="shared" si="5"/>
        <v/>
      </c>
      <c r="R81" s="485" t="str">
        <f t="shared" si="5"/>
        <v/>
      </c>
      <c r="S81" s="485" t="str">
        <f t="shared" si="5"/>
        <v/>
      </c>
      <c r="T81" s="485" t="str">
        <f t="shared" si="5"/>
        <v/>
      </c>
      <c r="U81" s="485" t="str">
        <f t="shared" si="5"/>
        <v/>
      </c>
      <c r="V81" s="485" t="str">
        <f t="shared" si="5"/>
        <v/>
      </c>
      <c r="W81" s="485" t="str">
        <f t="shared" si="5"/>
        <v/>
      </c>
      <c r="X81" s="485" t="str">
        <f t="shared" si="5"/>
        <v/>
      </c>
      <c r="Y81" s="485" t="str">
        <f t="shared" si="5"/>
        <v/>
      </c>
      <c r="Z81" s="482" t="str">
        <f t="shared" si="5"/>
        <v/>
      </c>
      <c r="AA81" s="483" t="str">
        <f t="shared" si="5"/>
        <v/>
      </c>
      <c r="AB81" s="483" t="str">
        <f t="shared" si="5"/>
        <v/>
      </c>
      <c r="AC81" s="483" t="str">
        <f t="shared" si="5"/>
        <v/>
      </c>
      <c r="AD81" s="483" t="str">
        <f t="shared" si="5"/>
        <v/>
      </c>
      <c r="AE81" s="483" t="str">
        <f t="shared" si="5"/>
        <v/>
      </c>
      <c r="AF81" s="483" t="str">
        <f t="shared" si="5"/>
        <v/>
      </c>
      <c r="AG81" s="483" t="str">
        <f t="shared" si="5"/>
        <v/>
      </c>
      <c r="AH81" s="483" t="str">
        <f t="shared" si="5"/>
        <v/>
      </c>
      <c r="AI81" s="483" t="str">
        <f t="shared" si="5"/>
        <v/>
      </c>
      <c r="AJ81" s="483" t="str">
        <f t="shared" si="5"/>
        <v/>
      </c>
      <c r="AK81" s="483" t="str">
        <f t="shared" si="5"/>
        <v/>
      </c>
      <c r="AL81" s="483" t="str">
        <f t="shared" si="5"/>
        <v/>
      </c>
      <c r="AM81" s="483" t="str">
        <f t="shared" si="5"/>
        <v/>
      </c>
      <c r="AN81" s="483" t="str">
        <f t="shared" si="5"/>
        <v/>
      </c>
      <c r="AO81" s="483" t="str">
        <f t="shared" si="5"/>
        <v/>
      </c>
      <c r="AP81" s="483" t="str">
        <f t="shared" si="5"/>
        <v/>
      </c>
      <c r="AQ81" s="483" t="str">
        <f t="shared" si="5"/>
        <v/>
      </c>
      <c r="AR81" s="483" t="str">
        <f t="shared" si="5"/>
        <v/>
      </c>
      <c r="AS81" s="483" t="str">
        <f t="shared" si="5"/>
        <v/>
      </c>
      <c r="AT81" s="483" t="str">
        <f t="shared" si="5"/>
        <v/>
      </c>
      <c r="AU81" s="483" t="str">
        <f t="shared" si="5"/>
        <v/>
      </c>
      <c r="AV81" s="484" t="str">
        <f t="shared" si="5"/>
        <v/>
      </c>
    </row>
    <row r="82" spans="1:64" ht="50.1" customHeight="1" thickBot="1">
      <c r="A82" s="789" t="s">
        <v>51</v>
      </c>
      <c r="B82" s="592"/>
      <c r="C82" s="478" t="s">
        <v>52</v>
      </c>
      <c r="D82" s="90"/>
      <c r="E82" s="90"/>
      <c r="F82" s="90"/>
      <c r="G82" s="90"/>
      <c r="H82" s="90"/>
      <c r="I82" s="90"/>
      <c r="J82" s="90"/>
      <c r="K82" s="90"/>
      <c r="L82" s="90"/>
      <c r="M82" s="90"/>
      <c r="N82" s="90"/>
      <c r="O82" s="90"/>
      <c r="P82" s="90"/>
      <c r="Q82" s="90"/>
      <c r="R82" s="90"/>
      <c r="S82" s="90"/>
      <c r="T82" s="90"/>
      <c r="U82" s="90"/>
      <c r="V82" s="90"/>
      <c r="W82" s="90"/>
      <c r="X82" s="90"/>
      <c r="Y82" s="90"/>
      <c r="Z82" s="96"/>
      <c r="AV82" s="97"/>
      <c r="AW82" s="371"/>
      <c r="AX82" s="371"/>
      <c r="AY82" s="371"/>
      <c r="AZ82" s="371"/>
      <c r="BA82" s="371"/>
      <c r="BB82" s="371"/>
      <c r="BC82" s="371"/>
      <c r="BD82" s="371"/>
      <c r="BE82" s="371"/>
      <c r="BF82" s="371"/>
      <c r="BG82" s="371"/>
      <c r="BH82" s="371"/>
      <c r="BI82" s="371"/>
      <c r="BJ82" s="371"/>
      <c r="BK82" s="371"/>
      <c r="BL82" s="371"/>
    </row>
    <row r="83" spans="1:64" s="613" customFormat="1" ht="14.45" customHeight="1" thickBot="1">
      <c r="A83" s="789"/>
      <c r="B83" s="595">
        <f>SUM('1. Projektets omkostninger'!D83:AV83)</f>
        <v>0</v>
      </c>
      <c r="C83" s="631" t="s">
        <v>49</v>
      </c>
      <c r="D83" s="608"/>
      <c r="E83" s="608"/>
      <c r="F83" s="608"/>
      <c r="G83" s="608"/>
      <c r="H83" s="608"/>
      <c r="I83" s="608"/>
      <c r="J83" s="608"/>
      <c r="K83" s="608"/>
      <c r="L83" s="608"/>
      <c r="M83" s="608"/>
      <c r="N83" s="608"/>
      <c r="O83" s="608"/>
      <c r="P83" s="608"/>
      <c r="Q83" s="608"/>
      <c r="R83" s="608"/>
      <c r="S83" s="608"/>
      <c r="T83" s="608"/>
      <c r="U83" s="608"/>
      <c r="V83" s="608"/>
      <c r="W83" s="608"/>
      <c r="X83" s="608"/>
      <c r="Y83" s="608"/>
      <c r="Z83" s="612"/>
      <c r="AV83" s="699"/>
    </row>
    <row r="84" spans="1:64" ht="50.1" customHeight="1" thickBot="1">
      <c r="A84" s="789" t="s">
        <v>53</v>
      </c>
      <c r="B84" s="592"/>
      <c r="C84" s="478" t="s">
        <v>52</v>
      </c>
      <c r="D84" s="90"/>
      <c r="E84" s="90"/>
      <c r="F84" s="90"/>
      <c r="G84" s="90"/>
      <c r="H84" s="90"/>
      <c r="I84" s="90"/>
      <c r="J84" s="90"/>
      <c r="K84" s="90"/>
      <c r="L84" s="90"/>
      <c r="M84" s="90"/>
      <c r="N84" s="90"/>
      <c r="O84" s="90"/>
      <c r="P84" s="90"/>
      <c r="Q84" s="90"/>
      <c r="R84" s="90"/>
      <c r="S84" s="90"/>
      <c r="T84" s="90"/>
      <c r="U84" s="90"/>
      <c r="V84" s="90"/>
      <c r="W84" s="90"/>
      <c r="X84" s="90"/>
      <c r="Y84" s="90"/>
      <c r="Z84" s="96"/>
      <c r="AV84" s="97"/>
      <c r="AW84" s="371"/>
      <c r="AX84" s="371"/>
      <c r="AY84" s="371"/>
      <c r="AZ84" s="371"/>
      <c r="BA84" s="371"/>
      <c r="BB84" s="371"/>
      <c r="BC84" s="371"/>
      <c r="BD84" s="371"/>
      <c r="BE84" s="371"/>
      <c r="BF84" s="371"/>
      <c r="BG84" s="371"/>
      <c r="BH84" s="371"/>
      <c r="BI84" s="371"/>
      <c r="BJ84" s="371"/>
      <c r="BK84" s="371"/>
      <c r="BL84" s="371"/>
    </row>
    <row r="85" spans="1:64" s="613" customFormat="1" ht="14.45" customHeight="1" thickBot="1">
      <c r="A85" s="789"/>
      <c r="B85" s="595">
        <f>SUM('1. Projektets omkostninger'!D85:AV85)</f>
        <v>0</v>
      </c>
      <c r="C85" s="631" t="s">
        <v>49</v>
      </c>
      <c r="D85" s="608"/>
      <c r="E85" s="608"/>
      <c r="F85" s="608"/>
      <c r="G85" s="608"/>
      <c r="H85" s="608"/>
      <c r="I85" s="608"/>
      <c r="J85" s="608"/>
      <c r="K85" s="608"/>
      <c r="L85" s="608"/>
      <c r="M85" s="608"/>
      <c r="N85" s="608"/>
      <c r="O85" s="608"/>
      <c r="P85" s="608"/>
      <c r="Q85" s="608"/>
      <c r="R85" s="608"/>
      <c r="S85" s="608"/>
      <c r="T85" s="608"/>
      <c r="U85" s="608"/>
      <c r="V85" s="608"/>
      <c r="W85" s="608"/>
      <c r="X85" s="608"/>
      <c r="Y85" s="608"/>
      <c r="Z85" s="612"/>
      <c r="AV85" s="699"/>
    </row>
    <row r="86" spans="1:64" ht="50.1" customHeight="1">
      <c r="A86" s="786" t="s">
        <v>54</v>
      </c>
      <c r="B86" s="592"/>
      <c r="C86" s="478" t="s">
        <v>55</v>
      </c>
      <c r="D86" s="204"/>
      <c r="E86" s="204"/>
      <c r="F86" s="204"/>
      <c r="G86" s="204"/>
      <c r="H86" s="204"/>
      <c r="I86" s="204"/>
      <c r="J86" s="204"/>
      <c r="K86" s="204"/>
      <c r="L86" s="204"/>
      <c r="M86" s="204"/>
      <c r="N86" s="204"/>
      <c r="O86" s="204"/>
      <c r="P86" s="204"/>
      <c r="Q86" s="204"/>
      <c r="R86" s="204"/>
      <c r="S86" s="204"/>
      <c r="T86" s="204"/>
      <c r="U86" s="204"/>
      <c r="V86" s="204"/>
      <c r="W86" s="204"/>
      <c r="X86" s="204"/>
      <c r="Y86" s="204"/>
      <c r="Z86" s="205"/>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7"/>
      <c r="AW86" s="371"/>
      <c r="AX86" s="371"/>
      <c r="AY86" s="371"/>
      <c r="AZ86" s="371"/>
      <c r="BA86" s="371"/>
      <c r="BB86" s="371"/>
      <c r="BC86" s="371"/>
      <c r="BD86" s="371"/>
      <c r="BE86" s="371"/>
      <c r="BF86" s="371"/>
      <c r="BG86" s="371"/>
      <c r="BH86" s="371"/>
      <c r="BI86" s="371"/>
      <c r="BJ86" s="371"/>
      <c r="BK86" s="371"/>
      <c r="BL86" s="371"/>
    </row>
    <row r="87" spans="1:64" s="613" customFormat="1" ht="14.45" customHeight="1" thickBot="1">
      <c r="A87" s="788"/>
      <c r="B87" s="594">
        <f>SUM('1. Projektets omkostninger'!D87:AV87)</f>
        <v>0</v>
      </c>
      <c r="C87" s="479" t="s">
        <v>54</v>
      </c>
      <c r="D87" s="615"/>
      <c r="E87" s="615"/>
      <c r="F87" s="615"/>
      <c r="G87" s="615"/>
      <c r="H87" s="615"/>
      <c r="I87" s="615"/>
      <c r="J87" s="615"/>
      <c r="K87" s="615"/>
      <c r="L87" s="615"/>
      <c r="M87" s="615"/>
      <c r="N87" s="615"/>
      <c r="O87" s="615"/>
      <c r="P87" s="615"/>
      <c r="Q87" s="615"/>
      <c r="R87" s="615"/>
      <c r="S87" s="615"/>
      <c r="T87" s="615"/>
      <c r="U87" s="615"/>
      <c r="V87" s="615"/>
      <c r="W87" s="615"/>
      <c r="X87" s="615"/>
      <c r="Y87" s="615"/>
      <c r="Z87" s="612"/>
      <c r="AV87" s="699"/>
    </row>
    <row r="88" spans="1:64" ht="51" customHeight="1">
      <c r="A88" s="786" t="s">
        <v>56</v>
      </c>
      <c r="B88" s="592"/>
      <c r="C88" s="478" t="s">
        <v>52</v>
      </c>
      <c r="D88" s="204"/>
      <c r="E88" s="204"/>
      <c r="F88" s="204"/>
      <c r="G88" s="204"/>
      <c r="H88" s="204"/>
      <c r="I88" s="204"/>
      <c r="J88" s="204"/>
      <c r="K88" s="204"/>
      <c r="L88" s="204"/>
      <c r="M88" s="204"/>
      <c r="N88" s="204"/>
      <c r="O88" s="204"/>
      <c r="P88" s="204"/>
      <c r="Q88" s="204"/>
      <c r="R88" s="204"/>
      <c r="S88" s="204"/>
      <c r="T88" s="204"/>
      <c r="U88" s="204"/>
      <c r="V88" s="204"/>
      <c r="W88" s="204"/>
      <c r="X88" s="204"/>
      <c r="Y88" s="204"/>
      <c r="Z88" s="205"/>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7"/>
      <c r="AW88" s="371"/>
      <c r="AX88" s="371"/>
      <c r="AY88" s="371"/>
      <c r="AZ88" s="371"/>
      <c r="BA88" s="371"/>
      <c r="BB88" s="371"/>
      <c r="BC88" s="371"/>
      <c r="BD88" s="371"/>
      <c r="BE88" s="371"/>
      <c r="BF88" s="371"/>
      <c r="BG88" s="371"/>
      <c r="BH88" s="371"/>
      <c r="BI88" s="371"/>
      <c r="BJ88" s="371"/>
      <c r="BK88" s="371"/>
      <c r="BL88" s="371"/>
    </row>
    <row r="89" spans="1:64" s="613" customFormat="1" ht="14.45" customHeight="1" thickBot="1">
      <c r="A89" s="788"/>
      <c r="B89" s="594">
        <f>SUM('1. Projektets omkostninger'!D89:AV89)</f>
        <v>0</v>
      </c>
      <c r="C89" s="631" t="s">
        <v>49</v>
      </c>
      <c r="D89" s="616"/>
      <c r="E89" s="616"/>
      <c r="F89" s="616"/>
      <c r="G89" s="616"/>
      <c r="H89" s="616"/>
      <c r="I89" s="616"/>
      <c r="J89" s="616"/>
      <c r="K89" s="616"/>
      <c r="L89" s="616"/>
      <c r="M89" s="616"/>
      <c r="N89" s="616"/>
      <c r="O89" s="616"/>
      <c r="P89" s="616"/>
      <c r="Q89" s="616"/>
      <c r="R89" s="616"/>
      <c r="S89" s="616"/>
      <c r="T89" s="616"/>
      <c r="U89" s="616"/>
      <c r="V89" s="616"/>
      <c r="W89" s="616"/>
      <c r="X89" s="616"/>
      <c r="Y89" s="616"/>
      <c r="Z89" s="612"/>
      <c r="AV89" s="699"/>
    </row>
    <row r="90" spans="1:64" ht="50.1" customHeight="1" thickBot="1">
      <c r="A90" s="789" t="s">
        <v>57</v>
      </c>
      <c r="B90" s="592"/>
      <c r="C90" s="478" t="s">
        <v>52</v>
      </c>
      <c r="D90" s="90"/>
      <c r="E90" s="90"/>
      <c r="F90" s="90"/>
      <c r="G90" s="90"/>
      <c r="H90" s="90"/>
      <c r="I90" s="90"/>
      <c r="J90" s="90"/>
      <c r="K90" s="90"/>
      <c r="L90" s="90"/>
      <c r="M90" s="90"/>
      <c r="N90" s="90"/>
      <c r="O90" s="90"/>
      <c r="P90" s="90"/>
      <c r="Q90" s="90"/>
      <c r="R90" s="90"/>
      <c r="S90" s="90"/>
      <c r="T90" s="90"/>
      <c r="U90" s="90"/>
      <c r="V90" s="90"/>
      <c r="W90" s="90"/>
      <c r="X90" s="90"/>
      <c r="Y90" s="90"/>
      <c r="Z90" s="96"/>
      <c r="AV90" s="97"/>
      <c r="AW90" s="371"/>
      <c r="AX90" s="371"/>
      <c r="AY90" s="371"/>
      <c r="AZ90" s="371"/>
      <c r="BA90" s="371"/>
      <c r="BB90" s="371"/>
      <c r="BC90" s="371"/>
      <c r="BD90" s="371"/>
      <c r="BE90" s="371"/>
      <c r="BF90" s="371"/>
      <c r="BG90" s="371"/>
      <c r="BH90" s="371"/>
      <c r="BI90" s="371"/>
      <c r="BJ90" s="371"/>
      <c r="BK90" s="371"/>
      <c r="BL90" s="371"/>
    </row>
    <row r="91" spans="1:64" s="613" customFormat="1" ht="14.45" customHeight="1" thickBot="1">
      <c r="A91" s="789"/>
      <c r="B91" s="595">
        <f>SUM('1. Projektets omkostninger'!D91:AV91)</f>
        <v>0</v>
      </c>
      <c r="C91" s="631" t="s">
        <v>49</v>
      </c>
      <c r="D91" s="607"/>
      <c r="E91" s="608"/>
      <c r="F91" s="608"/>
      <c r="G91" s="608"/>
      <c r="H91" s="608"/>
      <c r="I91" s="608"/>
      <c r="J91" s="608"/>
      <c r="K91" s="608"/>
      <c r="L91" s="608"/>
      <c r="M91" s="608"/>
      <c r="N91" s="608"/>
      <c r="O91" s="608"/>
      <c r="P91" s="608"/>
      <c r="Q91" s="608"/>
      <c r="R91" s="608"/>
      <c r="S91" s="608"/>
      <c r="T91" s="608"/>
      <c r="U91" s="608"/>
      <c r="V91" s="608"/>
      <c r="W91" s="608"/>
      <c r="X91" s="608"/>
      <c r="Y91" s="608"/>
      <c r="Z91" s="700"/>
      <c r="AA91" s="701"/>
      <c r="AB91" s="701"/>
      <c r="AC91" s="701"/>
      <c r="AD91" s="701"/>
      <c r="AE91" s="701"/>
      <c r="AF91" s="701"/>
      <c r="AG91" s="701"/>
      <c r="AH91" s="701"/>
      <c r="AI91" s="701"/>
      <c r="AJ91" s="701"/>
      <c r="AK91" s="701"/>
      <c r="AL91" s="701"/>
      <c r="AM91" s="701"/>
      <c r="AN91" s="701"/>
      <c r="AO91" s="701"/>
      <c r="AP91" s="701"/>
      <c r="AQ91" s="701"/>
      <c r="AR91" s="701"/>
      <c r="AS91" s="701"/>
      <c r="AT91" s="701"/>
      <c r="AU91" s="701"/>
      <c r="AV91" s="702"/>
    </row>
    <row r="92" spans="1:64" ht="21.95" customHeight="1" thickBot="1">
      <c r="A92" s="480" t="s">
        <v>58</v>
      </c>
      <c r="B92" s="596">
        <f>SUM(B77,B81,B83,B85,B91)-B87-B89</f>
        <v>0</v>
      </c>
      <c r="C92" s="479"/>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c r="AN92" s="367"/>
      <c r="AO92" s="367"/>
      <c r="AP92" s="367"/>
      <c r="AQ92" s="367"/>
      <c r="AR92" s="367"/>
      <c r="AS92" s="367"/>
      <c r="AT92" s="367"/>
      <c r="AU92" s="367"/>
      <c r="AV92" s="367"/>
      <c r="AW92" s="371"/>
      <c r="AX92" s="371"/>
      <c r="AY92" s="371"/>
      <c r="AZ92" s="371"/>
      <c r="BA92" s="371"/>
      <c r="BB92" s="371"/>
      <c r="BC92" s="371"/>
      <c r="BD92" s="371"/>
      <c r="BE92" s="371"/>
      <c r="BF92" s="371"/>
      <c r="BG92" s="371"/>
      <c r="BH92" s="371"/>
      <c r="BI92" s="371"/>
      <c r="BJ92" s="371"/>
      <c r="BK92" s="371"/>
      <c r="BL92" s="371"/>
    </row>
    <row r="93" spans="1:64" ht="30" customHeight="1" thickBot="1">
      <c r="A93" s="297" t="s">
        <v>59</v>
      </c>
      <c r="B93" s="600"/>
      <c r="C93" s="597">
        <f>IF(B93="",0,IF(OR(D69="Privat Forsknings- og videnformidlingsinstitution",D69="Offentlig Forsknings- og videnformidlingsinstitution"),IF(B92=0,0,B93/B92),IF(B77=0,0,B93/B77)))</f>
        <v>0</v>
      </c>
      <c r="D93" s="367"/>
      <c r="E93" s="367"/>
      <c r="F93" s="367"/>
      <c r="G93" s="367"/>
      <c r="H93" s="367"/>
      <c r="I93" s="367"/>
      <c r="J93" s="367"/>
      <c r="K93" s="367"/>
      <c r="L93" s="367"/>
      <c r="M93" s="367"/>
      <c r="N93" s="367"/>
      <c r="O93" s="367"/>
      <c r="P93" s="367"/>
      <c r="Q93" s="367"/>
      <c r="R93" s="367"/>
      <c r="S93" s="367"/>
      <c r="T93" s="367"/>
      <c r="U93" s="367"/>
      <c r="V93" s="367"/>
      <c r="W93" s="367"/>
      <c r="X93" s="367"/>
      <c r="Y93" s="367"/>
      <c r="Z93" s="367"/>
      <c r="AA93" s="367"/>
      <c r="AB93" s="367"/>
      <c r="AC93" s="367"/>
      <c r="AD93" s="367"/>
      <c r="AE93" s="367"/>
      <c r="AF93" s="367"/>
      <c r="AG93" s="367"/>
      <c r="AH93" s="367"/>
      <c r="AI93" s="367"/>
      <c r="AJ93" s="367"/>
      <c r="AK93" s="367"/>
      <c r="AL93" s="367"/>
      <c r="AM93" s="367"/>
      <c r="AN93" s="367"/>
      <c r="AO93" s="367"/>
      <c r="AP93" s="367"/>
      <c r="AQ93" s="367"/>
      <c r="AR93" s="367"/>
      <c r="AS93" s="367"/>
      <c r="AT93" s="367"/>
      <c r="AU93" s="367"/>
      <c r="AV93" s="367"/>
      <c r="AW93" s="371"/>
      <c r="AX93" s="371"/>
      <c r="AY93" s="371"/>
      <c r="AZ93" s="371"/>
      <c r="BA93" s="371"/>
      <c r="BB93" s="371"/>
      <c r="BC93" s="371"/>
      <c r="BD93" s="371"/>
      <c r="BE93" s="371"/>
      <c r="BF93" s="371"/>
      <c r="BG93" s="371"/>
      <c r="BH93" s="371"/>
      <c r="BI93" s="371"/>
      <c r="BJ93" s="371"/>
      <c r="BK93" s="371"/>
      <c r="BL93" s="371"/>
    </row>
    <row r="94" spans="1:64" ht="21.95" customHeight="1" thickBot="1">
      <c r="A94" s="509" t="s">
        <v>60</v>
      </c>
      <c r="B94" s="510">
        <f>SUM(B92:B93)</f>
        <v>0</v>
      </c>
      <c r="C94" s="511"/>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7"/>
      <c r="AC94" s="367"/>
      <c r="AD94" s="367"/>
      <c r="AE94" s="367"/>
      <c r="AF94" s="367"/>
      <c r="AG94" s="367"/>
      <c r="AH94" s="367"/>
      <c r="AI94" s="367"/>
      <c r="AJ94" s="367"/>
      <c r="AK94" s="367"/>
      <c r="AL94" s="367"/>
      <c r="AM94" s="367"/>
      <c r="AN94" s="367"/>
      <c r="AO94" s="367"/>
      <c r="AP94" s="367"/>
      <c r="AQ94" s="367"/>
      <c r="AR94" s="367"/>
      <c r="AS94" s="367"/>
      <c r="AT94" s="367"/>
      <c r="AU94" s="367"/>
      <c r="AV94" s="367"/>
      <c r="AW94" s="371"/>
      <c r="AX94" s="371"/>
      <c r="AY94" s="371"/>
      <c r="AZ94" s="371"/>
      <c r="BA94" s="371"/>
      <c r="BB94" s="371"/>
      <c r="BC94" s="371"/>
      <c r="BD94" s="371"/>
      <c r="BE94" s="371"/>
      <c r="BF94" s="371"/>
      <c r="BG94" s="371"/>
      <c r="BH94" s="371"/>
      <c r="BI94" s="371"/>
      <c r="BJ94" s="371"/>
      <c r="BK94" s="371"/>
      <c r="BL94" s="371"/>
    </row>
    <row r="95" spans="1:64" ht="14.1" customHeight="1">
      <c r="A95" s="367"/>
      <c r="B95" s="367"/>
      <c r="C95" s="367"/>
      <c r="D95" s="367"/>
      <c r="E95" s="367"/>
      <c r="F95" s="367"/>
      <c r="G95" s="367"/>
      <c r="H95" s="367"/>
      <c r="I95" s="367"/>
      <c r="J95" s="367"/>
      <c r="K95" s="367"/>
      <c r="L95" s="367"/>
      <c r="M95" s="367"/>
      <c r="N95" s="367"/>
      <c r="O95" s="367"/>
      <c r="P95" s="367"/>
      <c r="Q95" s="367"/>
      <c r="R95" s="367"/>
      <c r="S95" s="367"/>
      <c r="T95" s="367"/>
      <c r="U95" s="367"/>
      <c r="V95" s="367"/>
      <c r="W95" s="367"/>
      <c r="X95" s="367"/>
      <c r="Y95" s="367"/>
      <c r="Z95" s="367"/>
      <c r="AA95" s="367"/>
      <c r="AB95" s="367"/>
      <c r="AC95" s="367"/>
      <c r="AD95" s="367"/>
      <c r="AE95" s="367"/>
      <c r="AF95" s="367"/>
      <c r="AG95" s="367"/>
      <c r="AH95" s="367"/>
      <c r="AI95" s="367"/>
      <c r="AJ95" s="367"/>
      <c r="AK95" s="367"/>
      <c r="AL95" s="367"/>
      <c r="AM95" s="367"/>
      <c r="AN95" s="367"/>
      <c r="AO95" s="367"/>
      <c r="AP95" s="367"/>
      <c r="AQ95" s="367"/>
      <c r="AR95" s="367"/>
      <c r="AS95" s="367"/>
      <c r="AT95" s="367"/>
      <c r="AU95" s="367"/>
      <c r="AV95" s="367"/>
      <c r="AW95" s="371"/>
      <c r="AX95" s="371"/>
      <c r="AY95" s="371"/>
      <c r="AZ95" s="371"/>
      <c r="BA95" s="371"/>
      <c r="BB95" s="371"/>
      <c r="BC95" s="371"/>
      <c r="BD95" s="371"/>
      <c r="BE95" s="371"/>
      <c r="BF95" s="371"/>
      <c r="BG95" s="371"/>
      <c r="BH95" s="371"/>
      <c r="BI95" s="371"/>
      <c r="BJ95" s="371"/>
      <c r="BK95" s="371"/>
      <c r="BL95" s="371"/>
    </row>
    <row r="96" spans="1:64" ht="14.1" customHeight="1" thickBot="1">
      <c r="A96" s="367"/>
      <c r="B96" s="367"/>
      <c r="C96" s="367"/>
      <c r="D96" s="367"/>
      <c r="E96" s="367"/>
      <c r="F96" s="367"/>
      <c r="G96" s="367"/>
      <c r="H96" s="367"/>
      <c r="I96" s="367"/>
      <c r="J96" s="367"/>
      <c r="K96" s="367"/>
      <c r="L96" s="367"/>
      <c r="M96" s="367"/>
      <c r="N96" s="367"/>
      <c r="O96" s="367"/>
      <c r="P96" s="367"/>
      <c r="Q96" s="367"/>
      <c r="R96" s="367"/>
      <c r="S96" s="367"/>
      <c r="T96" s="367"/>
      <c r="U96" s="367"/>
      <c r="V96" s="367"/>
      <c r="W96" s="367"/>
      <c r="X96" s="367"/>
      <c r="Y96" s="367"/>
      <c r="Z96" s="367"/>
      <c r="AA96" s="367"/>
      <c r="AB96" s="367"/>
      <c r="AC96" s="367"/>
      <c r="AD96" s="367"/>
      <c r="AE96" s="367"/>
      <c r="AF96" s="367"/>
      <c r="AG96" s="367"/>
      <c r="AH96" s="367"/>
      <c r="AI96" s="367"/>
      <c r="AJ96" s="367"/>
      <c r="AK96" s="367"/>
      <c r="AL96" s="367"/>
      <c r="AM96" s="367"/>
      <c r="AN96" s="367"/>
      <c r="AO96" s="367"/>
      <c r="AP96" s="367"/>
      <c r="AQ96" s="367"/>
      <c r="AR96" s="367"/>
      <c r="AS96" s="367"/>
      <c r="AT96" s="367"/>
      <c r="AU96" s="367"/>
      <c r="AV96" s="367"/>
      <c r="AW96" s="371"/>
      <c r="AX96" s="371"/>
      <c r="AY96" s="371"/>
      <c r="AZ96" s="371"/>
      <c r="BA96" s="371"/>
      <c r="BB96" s="371"/>
      <c r="BC96" s="371"/>
      <c r="BD96" s="371"/>
      <c r="BE96" s="371"/>
      <c r="BF96" s="371"/>
      <c r="BG96" s="371"/>
      <c r="BH96" s="371"/>
      <c r="BI96" s="371"/>
      <c r="BJ96" s="371"/>
      <c r="BK96" s="371"/>
      <c r="BL96" s="371"/>
    </row>
    <row r="97" spans="1:64" ht="24.95" customHeight="1" thickTop="1" thickBot="1">
      <c r="A97" s="375" t="s">
        <v>63</v>
      </c>
      <c r="B97" s="376"/>
      <c r="C97" s="372"/>
      <c r="D97" s="377"/>
      <c r="E97" s="372"/>
      <c r="F97" s="372"/>
      <c r="G97" s="372"/>
      <c r="H97" s="372"/>
      <c r="I97" s="372"/>
      <c r="J97" s="372"/>
      <c r="K97" s="372"/>
      <c r="L97" s="372"/>
      <c r="M97" s="372"/>
      <c r="N97" s="372"/>
      <c r="O97" s="372"/>
      <c r="P97" s="372"/>
      <c r="Q97" s="372"/>
      <c r="R97" s="372"/>
      <c r="S97" s="372"/>
      <c r="T97" s="372"/>
      <c r="U97" s="372"/>
      <c r="V97" s="372"/>
      <c r="W97" s="372"/>
      <c r="X97" s="372"/>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1"/>
      <c r="AX97" s="371"/>
      <c r="AY97" s="371"/>
      <c r="AZ97" s="371"/>
      <c r="BA97" s="371"/>
      <c r="BB97" s="371"/>
      <c r="BC97" s="371"/>
      <c r="BD97" s="371"/>
      <c r="BE97" s="371"/>
      <c r="BF97" s="371"/>
      <c r="BG97" s="371"/>
      <c r="BH97" s="371"/>
      <c r="BI97" s="371"/>
      <c r="BJ97" s="371"/>
      <c r="BK97" s="371"/>
      <c r="BL97" s="371"/>
    </row>
    <row r="98" spans="1:64" ht="35.1" customHeight="1">
      <c r="A98" s="642" t="s">
        <v>9</v>
      </c>
      <c r="B98" s="781" t="s">
        <v>10</v>
      </c>
      <c r="C98" s="782" t="s">
        <v>11</v>
      </c>
      <c r="D98" s="632" t="s">
        <v>12</v>
      </c>
      <c r="E98" s="756" t="s">
        <v>13</v>
      </c>
      <c r="F98" s="367"/>
      <c r="G98" s="367"/>
      <c r="H98" s="367"/>
      <c r="I98" s="367"/>
      <c r="J98" s="367"/>
      <c r="K98" s="367"/>
      <c r="L98" s="367"/>
      <c r="M98" s="367"/>
      <c r="N98" s="367"/>
      <c r="O98" s="367"/>
      <c r="P98" s="367"/>
      <c r="Q98" s="367"/>
      <c r="R98" s="367"/>
      <c r="S98" s="367"/>
      <c r="T98" s="367"/>
      <c r="U98" s="367"/>
      <c r="V98" s="367"/>
      <c r="W98" s="367"/>
      <c r="X98" s="367"/>
      <c r="Y98" s="367"/>
      <c r="Z98" s="367"/>
      <c r="AA98" s="367"/>
      <c r="AB98" s="367"/>
      <c r="AC98" s="367"/>
      <c r="AD98" s="367"/>
      <c r="AE98" s="367"/>
      <c r="AF98" s="367"/>
      <c r="AG98" s="367"/>
      <c r="AH98" s="367"/>
      <c r="AI98" s="367"/>
      <c r="AJ98" s="367"/>
      <c r="AK98" s="367"/>
      <c r="AL98" s="367"/>
      <c r="AM98" s="367"/>
      <c r="AN98" s="367"/>
      <c r="AO98" s="367"/>
      <c r="AP98" s="367"/>
      <c r="AQ98" s="367"/>
      <c r="AR98" s="367"/>
      <c r="AS98" s="367"/>
      <c r="AT98" s="367"/>
      <c r="AU98" s="367"/>
      <c r="AV98" s="367"/>
      <c r="AW98" s="371"/>
      <c r="AX98" s="371"/>
      <c r="AY98" s="371"/>
      <c r="AZ98" s="371"/>
      <c r="BA98" s="371"/>
      <c r="BB98" s="371"/>
      <c r="BC98" s="371"/>
      <c r="BD98" s="371"/>
      <c r="BE98" s="371"/>
      <c r="BF98" s="371"/>
      <c r="BG98" s="371"/>
      <c r="BH98" s="371"/>
      <c r="BI98" s="371"/>
      <c r="BJ98" s="371"/>
      <c r="BK98" s="371"/>
      <c r="BL98" s="371"/>
    </row>
    <row r="99" spans="1:64" ht="35.1" customHeight="1" thickBot="1">
      <c r="A99" s="363"/>
      <c r="B99" s="363"/>
      <c r="C99" s="335"/>
      <c r="D99" s="335"/>
      <c r="E99" s="757"/>
      <c r="F99" s="367"/>
      <c r="G99" s="367"/>
      <c r="H99" s="367"/>
      <c r="I99" s="367"/>
      <c r="J99" s="367"/>
      <c r="K99" s="367"/>
      <c r="L99" s="367"/>
      <c r="M99" s="367"/>
      <c r="N99" s="367"/>
      <c r="O99" s="367"/>
      <c r="P99" s="367"/>
      <c r="Q99" s="367"/>
      <c r="R99" s="367"/>
      <c r="S99" s="367"/>
      <c r="T99" s="367"/>
      <c r="U99" s="367"/>
      <c r="V99" s="367"/>
      <c r="W99" s="367"/>
      <c r="X99" s="367"/>
      <c r="Y99" s="367"/>
      <c r="Z99" s="367"/>
      <c r="AA99" s="367"/>
      <c r="AB99" s="367"/>
      <c r="AC99" s="367"/>
      <c r="AD99" s="367"/>
      <c r="AE99" s="367"/>
      <c r="AF99" s="367"/>
      <c r="AG99" s="367"/>
      <c r="AH99" s="367"/>
      <c r="AI99" s="367"/>
      <c r="AJ99" s="367"/>
      <c r="AK99" s="367"/>
      <c r="AL99" s="367"/>
      <c r="AM99" s="367"/>
      <c r="AN99" s="367"/>
      <c r="AO99" s="367"/>
      <c r="AP99" s="367"/>
      <c r="AQ99" s="367"/>
      <c r="AR99" s="367"/>
      <c r="AS99" s="367"/>
      <c r="AT99" s="367"/>
      <c r="AU99" s="367"/>
      <c r="AV99" s="367"/>
      <c r="AW99" s="371"/>
      <c r="AX99" s="371"/>
      <c r="AY99" s="371"/>
      <c r="AZ99" s="371"/>
      <c r="BA99" s="371"/>
      <c r="BB99" s="371"/>
      <c r="BC99" s="371"/>
      <c r="BD99" s="371"/>
      <c r="BE99" s="371"/>
      <c r="BF99" s="371"/>
      <c r="BG99" s="371"/>
      <c r="BH99" s="371"/>
      <c r="BI99" s="371"/>
      <c r="BJ99" s="371"/>
      <c r="BK99" s="371"/>
      <c r="BL99" s="371"/>
    </row>
    <row r="100" spans="1:64" ht="35.1" customHeight="1">
      <c r="A100" s="793" t="s">
        <v>14</v>
      </c>
      <c r="B100" s="488" t="s">
        <v>15</v>
      </c>
      <c r="C100" s="489" t="s">
        <v>16</v>
      </c>
      <c r="D100" s="490" t="s">
        <v>17</v>
      </c>
      <c r="E100" s="758" t="s">
        <v>18</v>
      </c>
      <c r="F100" s="367"/>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71"/>
      <c r="AX100" s="371"/>
      <c r="AY100" s="371"/>
      <c r="AZ100" s="371"/>
      <c r="BA100" s="371"/>
      <c r="BB100" s="371"/>
      <c r="BC100" s="371"/>
      <c r="BD100" s="371"/>
      <c r="BE100" s="371"/>
      <c r="BF100" s="371"/>
      <c r="BG100" s="371"/>
      <c r="BH100" s="371"/>
      <c r="BI100" s="371"/>
      <c r="BJ100" s="371"/>
      <c r="BK100" s="371"/>
      <c r="BL100" s="371"/>
    </row>
    <row r="101" spans="1:64" ht="35.1" customHeight="1" thickBot="1">
      <c r="A101" s="794"/>
      <c r="B101" s="364"/>
      <c r="C101" s="364"/>
      <c r="D101" s="491" t="str">
        <f>'2. Samlet budgetoversigt'!F126</f>
        <v/>
      </c>
      <c r="E101" s="759" t="str">
        <f>'2. Samlet budgetoversigt'!F127</f>
        <v/>
      </c>
      <c r="F101" s="367"/>
      <c r="G101" s="367"/>
      <c r="H101" s="367"/>
      <c r="I101" s="367"/>
      <c r="J101" s="367"/>
      <c r="K101" s="367"/>
      <c r="L101" s="367"/>
      <c r="M101" s="367"/>
      <c r="N101" s="367"/>
      <c r="O101" s="367"/>
      <c r="P101" s="367"/>
      <c r="Q101" s="367"/>
      <c r="R101" s="367"/>
      <c r="S101" s="367"/>
      <c r="T101" s="367"/>
      <c r="U101" s="367"/>
      <c r="V101" s="367"/>
      <c r="W101" s="367"/>
      <c r="X101" s="367"/>
      <c r="Y101" s="367"/>
      <c r="Z101" s="367"/>
      <c r="AA101" s="367"/>
      <c r="AB101" s="367"/>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71"/>
      <c r="AX101" s="371"/>
      <c r="AY101" s="371"/>
      <c r="AZ101" s="371"/>
      <c r="BA101" s="371"/>
      <c r="BB101" s="371"/>
      <c r="BC101" s="371"/>
      <c r="BD101" s="371"/>
      <c r="BE101" s="371"/>
      <c r="BF101" s="371"/>
      <c r="BG101" s="371"/>
      <c r="BH101" s="371"/>
      <c r="BI101" s="371"/>
      <c r="BJ101" s="371"/>
      <c r="BK101" s="371"/>
      <c r="BL101" s="371"/>
    </row>
    <row r="102" spans="1:64" ht="14.1" customHeight="1">
      <c r="A102" s="367"/>
      <c r="B102" s="367"/>
      <c r="C102" s="367"/>
      <c r="D102" s="367"/>
      <c r="E102" s="367"/>
      <c r="F102" s="367"/>
      <c r="G102" s="367"/>
      <c r="H102" s="367"/>
      <c r="I102" s="367"/>
      <c r="J102" s="367"/>
      <c r="K102" s="367"/>
      <c r="L102" s="367"/>
      <c r="M102" s="367"/>
      <c r="N102" s="367"/>
      <c r="O102" s="367"/>
      <c r="P102" s="367"/>
      <c r="Q102" s="367"/>
      <c r="R102" s="367"/>
      <c r="S102" s="367"/>
      <c r="T102" s="367"/>
      <c r="U102" s="367"/>
      <c r="V102" s="367"/>
      <c r="W102" s="367"/>
      <c r="X102" s="367"/>
      <c r="Y102" s="367"/>
      <c r="Z102" s="367"/>
      <c r="AA102" s="367"/>
      <c r="AB102" s="367"/>
      <c r="AC102" s="367"/>
      <c r="AD102" s="367"/>
      <c r="AE102" s="367"/>
      <c r="AF102" s="367"/>
      <c r="AG102" s="367"/>
      <c r="AH102" s="367"/>
      <c r="AI102" s="367"/>
      <c r="AJ102" s="367"/>
      <c r="AK102" s="367"/>
      <c r="AL102" s="367"/>
      <c r="AM102" s="367"/>
      <c r="AN102" s="367"/>
      <c r="AO102" s="367"/>
      <c r="AP102" s="367"/>
      <c r="AQ102" s="367"/>
      <c r="AR102" s="367"/>
      <c r="AS102" s="367"/>
      <c r="AT102" s="367"/>
      <c r="AU102" s="367"/>
      <c r="AV102" s="367"/>
      <c r="AW102" s="371"/>
      <c r="AX102" s="371"/>
      <c r="AY102" s="371"/>
      <c r="AZ102" s="371"/>
      <c r="BA102" s="371"/>
      <c r="BB102" s="371"/>
      <c r="BC102" s="371"/>
      <c r="BD102" s="371"/>
      <c r="BE102" s="371"/>
      <c r="BF102" s="371"/>
      <c r="BG102" s="371"/>
      <c r="BH102" s="371"/>
      <c r="BI102" s="371"/>
      <c r="BJ102" s="371"/>
      <c r="BK102" s="371"/>
      <c r="BL102" s="371"/>
    </row>
    <row r="103" spans="1:64" ht="15.75" customHeight="1" thickBot="1">
      <c r="A103" s="368" t="s">
        <v>19</v>
      </c>
      <c r="B103" s="368" t="s">
        <v>20</v>
      </c>
      <c r="C103" s="381" t="s">
        <v>21</v>
      </c>
      <c r="D103" s="379" t="s">
        <v>22</v>
      </c>
      <c r="E103" s="379" t="s">
        <v>23</v>
      </c>
      <c r="F103" s="379" t="s">
        <v>24</v>
      </c>
      <c r="G103" s="379" t="s">
        <v>25</v>
      </c>
      <c r="H103" s="379" t="s">
        <v>26</v>
      </c>
      <c r="I103" s="379" t="s">
        <v>27</v>
      </c>
      <c r="J103" s="379" t="s">
        <v>28</v>
      </c>
      <c r="K103" s="379" t="s">
        <v>29</v>
      </c>
      <c r="L103" s="379" t="s">
        <v>30</v>
      </c>
      <c r="M103" s="379" t="s">
        <v>31</v>
      </c>
      <c r="N103" s="379" t="s">
        <v>32</v>
      </c>
      <c r="O103" s="379" t="s">
        <v>33</v>
      </c>
      <c r="P103" s="379" t="s">
        <v>34</v>
      </c>
      <c r="Q103" s="379" t="s">
        <v>35</v>
      </c>
      <c r="R103" s="379" t="s">
        <v>36</v>
      </c>
      <c r="S103" s="379" t="s">
        <v>37</v>
      </c>
      <c r="T103" s="379" t="s">
        <v>38</v>
      </c>
      <c r="U103" s="379" t="s">
        <v>39</v>
      </c>
      <c r="V103" s="379" t="s">
        <v>40</v>
      </c>
      <c r="W103" s="379" t="s">
        <v>41</v>
      </c>
      <c r="X103" s="379" t="s">
        <v>42</v>
      </c>
      <c r="Y103" s="379" t="s">
        <v>43</v>
      </c>
      <c r="Z103" s="380" t="s">
        <v>44</v>
      </c>
      <c r="AA103" s="371"/>
      <c r="AB103" s="371"/>
      <c r="AC103" s="371"/>
      <c r="AD103" s="371"/>
      <c r="AE103" s="371"/>
      <c r="AF103" s="371"/>
      <c r="AG103" s="371"/>
      <c r="AH103" s="371"/>
      <c r="AI103" s="371"/>
      <c r="AJ103" s="371"/>
      <c r="AK103" s="371"/>
      <c r="AL103" s="371"/>
      <c r="AM103" s="371"/>
      <c r="AN103" s="371"/>
      <c r="AO103" s="371"/>
      <c r="AP103" s="371"/>
      <c r="AQ103" s="371"/>
      <c r="AR103" s="371"/>
      <c r="AS103" s="371"/>
      <c r="AT103" s="371"/>
      <c r="AU103" s="371"/>
      <c r="AV103" s="371"/>
      <c r="AW103" s="371"/>
      <c r="AX103" s="371"/>
      <c r="AY103" s="371"/>
      <c r="AZ103" s="371"/>
      <c r="BA103" s="371"/>
      <c r="BB103" s="371"/>
      <c r="BC103" s="371"/>
      <c r="BD103" s="371"/>
      <c r="BE103" s="371"/>
      <c r="BF103" s="371"/>
      <c r="BG103" s="371"/>
      <c r="BH103" s="371"/>
      <c r="BI103" s="371"/>
      <c r="BJ103" s="371"/>
      <c r="BK103" s="371"/>
      <c r="BL103" s="371"/>
    </row>
    <row r="104" spans="1:64" ht="50.1" customHeight="1">
      <c r="A104" s="786" t="s">
        <v>45</v>
      </c>
      <c r="B104" s="588"/>
      <c r="C104" s="471" t="s">
        <v>46</v>
      </c>
      <c r="D104" s="90"/>
      <c r="E104" s="90"/>
      <c r="F104" s="90"/>
      <c r="G104" s="90"/>
      <c r="H104" s="90"/>
      <c r="I104" s="90"/>
      <c r="J104" s="90"/>
      <c r="K104" s="90"/>
      <c r="L104" s="90"/>
      <c r="M104" s="90"/>
      <c r="N104" s="90"/>
      <c r="O104" s="90"/>
      <c r="P104" s="90"/>
      <c r="Q104" s="90"/>
      <c r="R104" s="90"/>
      <c r="S104" s="90"/>
      <c r="T104" s="90"/>
      <c r="U104" s="90"/>
      <c r="V104" s="90"/>
      <c r="W104" s="90"/>
      <c r="X104" s="90"/>
      <c r="Y104" s="90"/>
      <c r="Z104" s="93"/>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5"/>
      <c r="AW104" s="371"/>
      <c r="AX104" s="371"/>
      <c r="AY104" s="371"/>
      <c r="AZ104" s="371"/>
      <c r="BA104" s="371"/>
      <c r="BB104" s="371"/>
      <c r="BC104" s="371"/>
      <c r="BD104" s="371"/>
      <c r="BE104" s="371"/>
      <c r="BF104" s="371"/>
      <c r="BG104" s="371"/>
      <c r="BH104" s="371"/>
      <c r="BI104" s="371"/>
      <c r="BJ104" s="371"/>
      <c r="BK104" s="371"/>
      <c r="BL104" s="371"/>
    </row>
    <row r="105" spans="1:64" ht="14.45" customHeight="1">
      <c r="A105" s="787"/>
      <c r="B105" s="589"/>
      <c r="C105" s="473" t="s">
        <v>47</v>
      </c>
      <c r="D105" s="71"/>
      <c r="E105" s="71"/>
      <c r="F105" s="71"/>
      <c r="G105" s="71"/>
      <c r="H105" s="71"/>
      <c r="I105" s="71"/>
      <c r="J105" s="71"/>
      <c r="K105" s="71"/>
      <c r="L105" s="71"/>
      <c r="M105" s="71"/>
      <c r="N105" s="71"/>
      <c r="O105" s="71"/>
      <c r="P105" s="71"/>
      <c r="Q105" s="71"/>
      <c r="R105" s="71"/>
      <c r="S105" s="71"/>
      <c r="T105" s="71"/>
      <c r="U105" s="71"/>
      <c r="V105" s="71"/>
      <c r="W105" s="71"/>
      <c r="X105" s="71"/>
      <c r="Y105" s="71"/>
      <c r="Z105" s="96"/>
      <c r="AV105" s="97"/>
      <c r="AW105" s="371"/>
      <c r="AX105" s="371"/>
      <c r="AY105" s="371"/>
      <c r="AZ105" s="371"/>
      <c r="BA105" s="371"/>
      <c r="BB105" s="371"/>
      <c r="BC105" s="371"/>
      <c r="BD105" s="371"/>
      <c r="BE105" s="371"/>
      <c r="BF105" s="371"/>
      <c r="BG105" s="371"/>
      <c r="BH105" s="371"/>
      <c r="BI105" s="371"/>
      <c r="BJ105" s="371"/>
      <c r="BK105" s="371"/>
      <c r="BL105" s="371"/>
    </row>
    <row r="106" spans="1:64" ht="14.45" customHeight="1" thickBot="1">
      <c r="A106" s="787"/>
      <c r="B106" s="590" t="str">
        <f>_xlfn.CONCAT(SUM('1. Projektets omkostninger'!D106:AV106)," timer")</f>
        <v>0 timer</v>
      </c>
      <c r="C106" s="473" t="s">
        <v>48</v>
      </c>
      <c r="D106" s="71"/>
      <c r="E106" s="71"/>
      <c r="F106" s="71"/>
      <c r="G106" s="71"/>
      <c r="H106" s="71"/>
      <c r="I106" s="71"/>
      <c r="J106" s="71"/>
      <c r="K106" s="71"/>
      <c r="L106" s="71"/>
      <c r="M106" s="71"/>
      <c r="N106" s="71"/>
      <c r="O106" s="71"/>
      <c r="P106" s="71"/>
      <c r="Q106" s="71"/>
      <c r="R106" s="71"/>
      <c r="S106" s="71"/>
      <c r="T106" s="71"/>
      <c r="U106" s="71"/>
      <c r="V106" s="71"/>
      <c r="W106" s="71"/>
      <c r="X106" s="71"/>
      <c r="Y106" s="71"/>
      <c r="Z106" s="96"/>
      <c r="AV106" s="97"/>
      <c r="AW106" s="371"/>
      <c r="AX106" s="371"/>
      <c r="AY106" s="371"/>
      <c r="AZ106" s="371"/>
      <c r="BA106" s="371"/>
      <c r="BB106" s="371"/>
      <c r="BC106" s="371"/>
      <c r="BD106" s="371"/>
      <c r="BE106" s="371"/>
      <c r="BF106" s="371"/>
      <c r="BG106" s="371"/>
      <c r="BH106" s="371"/>
      <c r="BI106" s="371"/>
      <c r="BJ106" s="371"/>
      <c r="BK106" s="371"/>
      <c r="BL106" s="371"/>
    </row>
    <row r="107" spans="1:64" s="531" customFormat="1" ht="14.45" customHeight="1" thickBot="1">
      <c r="A107" s="788"/>
      <c r="B107" s="591">
        <f>SUM('1. Projektets omkostninger'!D107:AV107)</f>
        <v>0</v>
      </c>
      <c r="C107" s="631" t="s">
        <v>49</v>
      </c>
      <c r="D107" s="481" t="str">
        <f>IF(D105*D106=0,"",(D105*D106))</f>
        <v/>
      </c>
      <c r="E107" s="481" t="str">
        <f t="shared" ref="E107:AV107" si="6">IF(E105*E106=0,"",(E105*E106))</f>
        <v/>
      </c>
      <c r="F107" s="481" t="str">
        <f t="shared" si="6"/>
        <v/>
      </c>
      <c r="G107" s="481" t="str">
        <f t="shared" si="6"/>
        <v/>
      </c>
      <c r="H107" s="481" t="str">
        <f t="shared" si="6"/>
        <v/>
      </c>
      <c r="I107" s="481" t="str">
        <f t="shared" si="6"/>
        <v/>
      </c>
      <c r="J107" s="481" t="str">
        <f t="shared" si="6"/>
        <v/>
      </c>
      <c r="K107" s="481" t="str">
        <f t="shared" si="6"/>
        <v/>
      </c>
      <c r="L107" s="481" t="str">
        <f t="shared" si="6"/>
        <v/>
      </c>
      <c r="M107" s="481" t="str">
        <f t="shared" si="6"/>
        <v/>
      </c>
      <c r="N107" s="481" t="str">
        <f t="shared" si="6"/>
        <v/>
      </c>
      <c r="O107" s="481" t="str">
        <f t="shared" si="6"/>
        <v/>
      </c>
      <c r="P107" s="481" t="str">
        <f t="shared" si="6"/>
        <v/>
      </c>
      <c r="Q107" s="481" t="str">
        <f t="shared" si="6"/>
        <v/>
      </c>
      <c r="R107" s="481" t="str">
        <f t="shared" si="6"/>
        <v/>
      </c>
      <c r="S107" s="481" t="str">
        <f t="shared" si="6"/>
        <v/>
      </c>
      <c r="T107" s="481" t="str">
        <f t="shared" si="6"/>
        <v/>
      </c>
      <c r="U107" s="481" t="str">
        <f t="shared" si="6"/>
        <v/>
      </c>
      <c r="V107" s="481" t="str">
        <f t="shared" si="6"/>
        <v/>
      </c>
      <c r="W107" s="481" t="str">
        <f t="shared" si="6"/>
        <v/>
      </c>
      <c r="X107" s="481" t="str">
        <f t="shared" si="6"/>
        <v/>
      </c>
      <c r="Y107" s="481" t="str">
        <f t="shared" si="6"/>
        <v/>
      </c>
      <c r="Z107" s="482" t="str">
        <f t="shared" si="6"/>
        <v/>
      </c>
      <c r="AA107" s="483" t="str">
        <f t="shared" si="6"/>
        <v/>
      </c>
      <c r="AB107" s="483" t="str">
        <f t="shared" si="6"/>
        <v/>
      </c>
      <c r="AC107" s="483" t="str">
        <f t="shared" si="6"/>
        <v/>
      </c>
      <c r="AD107" s="483" t="str">
        <f t="shared" si="6"/>
        <v/>
      </c>
      <c r="AE107" s="483" t="str">
        <f t="shared" si="6"/>
        <v/>
      </c>
      <c r="AF107" s="483" t="str">
        <f t="shared" si="6"/>
        <v/>
      </c>
      <c r="AG107" s="483" t="str">
        <f t="shared" si="6"/>
        <v/>
      </c>
      <c r="AH107" s="483" t="str">
        <f t="shared" si="6"/>
        <v/>
      </c>
      <c r="AI107" s="483" t="str">
        <f t="shared" si="6"/>
        <v/>
      </c>
      <c r="AJ107" s="483" t="str">
        <f t="shared" si="6"/>
        <v/>
      </c>
      <c r="AK107" s="483" t="str">
        <f t="shared" si="6"/>
        <v/>
      </c>
      <c r="AL107" s="483" t="str">
        <f t="shared" si="6"/>
        <v/>
      </c>
      <c r="AM107" s="483" t="str">
        <f t="shared" si="6"/>
        <v/>
      </c>
      <c r="AN107" s="483" t="str">
        <f t="shared" si="6"/>
        <v/>
      </c>
      <c r="AO107" s="483" t="str">
        <f t="shared" si="6"/>
        <v/>
      </c>
      <c r="AP107" s="483" t="str">
        <f t="shared" si="6"/>
        <v/>
      </c>
      <c r="AQ107" s="483" t="str">
        <f t="shared" si="6"/>
        <v/>
      </c>
      <c r="AR107" s="483" t="str">
        <f t="shared" si="6"/>
        <v/>
      </c>
      <c r="AS107" s="483" t="str">
        <f t="shared" si="6"/>
        <v/>
      </c>
      <c r="AT107" s="483" t="str">
        <f t="shared" si="6"/>
        <v/>
      </c>
      <c r="AU107" s="483" t="str">
        <f t="shared" si="6"/>
        <v/>
      </c>
      <c r="AV107" s="484" t="str">
        <f t="shared" si="6"/>
        <v/>
      </c>
    </row>
    <row r="108" spans="1:64" ht="50.1" customHeight="1">
      <c r="A108" s="787" t="s">
        <v>50</v>
      </c>
      <c r="B108" s="592"/>
      <c r="C108" s="471" t="s">
        <v>46</v>
      </c>
      <c r="D108" s="91"/>
      <c r="E108" s="91"/>
      <c r="F108" s="91"/>
      <c r="G108" s="91"/>
      <c r="H108" s="91"/>
      <c r="I108" s="91"/>
      <c r="J108" s="91"/>
      <c r="K108" s="91"/>
      <c r="L108" s="91"/>
      <c r="M108" s="91"/>
      <c r="N108" s="91"/>
      <c r="O108" s="91"/>
      <c r="P108" s="91"/>
      <c r="Q108" s="91"/>
      <c r="R108" s="91"/>
      <c r="S108" s="91"/>
      <c r="T108" s="91"/>
      <c r="U108" s="91"/>
      <c r="V108" s="91"/>
      <c r="W108" s="91"/>
      <c r="X108" s="91"/>
      <c r="Y108" s="91"/>
      <c r="Z108" s="96"/>
      <c r="AV108" s="97"/>
      <c r="AW108" s="371"/>
      <c r="AX108" s="371"/>
      <c r="AY108" s="371"/>
      <c r="AZ108" s="371"/>
      <c r="BA108" s="371"/>
      <c r="BB108" s="371"/>
      <c r="BC108" s="371"/>
      <c r="BD108" s="371"/>
      <c r="BE108" s="371"/>
      <c r="BF108" s="371"/>
      <c r="BG108" s="371"/>
      <c r="BH108" s="371"/>
      <c r="BI108" s="371"/>
      <c r="BJ108" s="371"/>
      <c r="BK108" s="371"/>
      <c r="BL108" s="371"/>
    </row>
    <row r="109" spans="1:64" ht="14.45" customHeight="1">
      <c r="A109" s="787"/>
      <c r="B109" s="593"/>
      <c r="C109" s="473" t="s">
        <v>47</v>
      </c>
      <c r="D109" s="71"/>
      <c r="E109" s="71"/>
      <c r="F109" s="71"/>
      <c r="G109" s="71"/>
      <c r="H109" s="71"/>
      <c r="I109" s="71"/>
      <c r="J109" s="71"/>
      <c r="K109" s="71"/>
      <c r="L109" s="71"/>
      <c r="M109" s="71"/>
      <c r="N109" s="71"/>
      <c r="O109" s="71"/>
      <c r="P109" s="71"/>
      <c r="Q109" s="71"/>
      <c r="R109" s="71"/>
      <c r="S109" s="71"/>
      <c r="T109" s="71"/>
      <c r="U109" s="71"/>
      <c r="V109" s="71"/>
      <c r="W109" s="71"/>
      <c r="X109" s="71"/>
      <c r="Y109" s="71"/>
      <c r="Z109" s="96"/>
      <c r="AV109" s="97"/>
      <c r="AW109" s="371"/>
      <c r="AX109" s="371"/>
      <c r="AY109" s="371"/>
      <c r="AZ109" s="371"/>
      <c r="BA109" s="371"/>
      <c r="BB109" s="371"/>
      <c r="BC109" s="371"/>
      <c r="BD109" s="371"/>
      <c r="BE109" s="371"/>
      <c r="BF109" s="371"/>
      <c r="BG109" s="371"/>
      <c r="BH109" s="371"/>
      <c r="BI109" s="371"/>
      <c r="BJ109" s="371"/>
      <c r="BK109" s="371"/>
      <c r="BL109" s="371"/>
    </row>
    <row r="110" spans="1:64" ht="14.45" customHeight="1">
      <c r="A110" s="787"/>
      <c r="B110" s="593"/>
      <c r="C110" s="473" t="s">
        <v>48</v>
      </c>
      <c r="D110" s="71"/>
      <c r="E110" s="71"/>
      <c r="F110" s="71"/>
      <c r="G110" s="71"/>
      <c r="H110" s="71"/>
      <c r="I110" s="71"/>
      <c r="J110" s="71"/>
      <c r="K110" s="71"/>
      <c r="L110" s="71"/>
      <c r="M110" s="71"/>
      <c r="N110" s="71"/>
      <c r="O110" s="71"/>
      <c r="P110" s="71"/>
      <c r="Q110" s="71"/>
      <c r="R110" s="71"/>
      <c r="S110" s="71"/>
      <c r="T110" s="71"/>
      <c r="U110" s="71"/>
      <c r="V110" s="71"/>
      <c r="W110" s="71"/>
      <c r="X110" s="71"/>
      <c r="Y110" s="71"/>
      <c r="Z110" s="96"/>
      <c r="AV110" s="97"/>
      <c r="AW110" s="371"/>
      <c r="AX110" s="371"/>
      <c r="AY110" s="371"/>
      <c r="AZ110" s="371"/>
      <c r="BA110" s="371"/>
      <c r="BB110" s="371"/>
      <c r="BC110" s="371"/>
      <c r="BD110" s="371"/>
      <c r="BE110" s="371"/>
      <c r="BF110" s="371"/>
      <c r="BG110" s="371"/>
      <c r="BH110" s="371"/>
      <c r="BI110" s="371"/>
      <c r="BJ110" s="371"/>
      <c r="BK110" s="371"/>
      <c r="BL110" s="371"/>
    </row>
    <row r="111" spans="1:64" s="531" customFormat="1" ht="14.45" customHeight="1" thickBot="1">
      <c r="A111" s="787"/>
      <c r="B111" s="594">
        <f>SUM('1. Projektets omkostninger'!D111:AV111)</f>
        <v>0</v>
      </c>
      <c r="C111" s="631" t="s">
        <v>49</v>
      </c>
      <c r="D111" s="485" t="str">
        <f t="shared" ref="D111:AV111" si="7">IF(D109*D110=0,"",(D109*D110))</f>
        <v/>
      </c>
      <c r="E111" s="485" t="str">
        <f t="shared" si="7"/>
        <v/>
      </c>
      <c r="F111" s="485" t="str">
        <f t="shared" si="7"/>
        <v/>
      </c>
      <c r="G111" s="485" t="str">
        <f t="shared" si="7"/>
        <v/>
      </c>
      <c r="H111" s="485" t="str">
        <f t="shared" si="7"/>
        <v/>
      </c>
      <c r="I111" s="485" t="str">
        <f t="shared" si="7"/>
        <v/>
      </c>
      <c r="J111" s="485" t="str">
        <f t="shared" si="7"/>
        <v/>
      </c>
      <c r="K111" s="485" t="str">
        <f t="shared" si="7"/>
        <v/>
      </c>
      <c r="L111" s="485" t="str">
        <f t="shared" si="7"/>
        <v/>
      </c>
      <c r="M111" s="485" t="str">
        <f t="shared" si="7"/>
        <v/>
      </c>
      <c r="N111" s="485" t="str">
        <f t="shared" si="7"/>
        <v/>
      </c>
      <c r="O111" s="485" t="str">
        <f t="shared" si="7"/>
        <v/>
      </c>
      <c r="P111" s="485" t="str">
        <f t="shared" si="7"/>
        <v/>
      </c>
      <c r="Q111" s="485" t="str">
        <f t="shared" si="7"/>
        <v/>
      </c>
      <c r="R111" s="485" t="str">
        <f t="shared" si="7"/>
        <v/>
      </c>
      <c r="S111" s="485" t="str">
        <f t="shared" si="7"/>
        <v/>
      </c>
      <c r="T111" s="485" t="str">
        <f t="shared" si="7"/>
        <v/>
      </c>
      <c r="U111" s="485" t="str">
        <f t="shared" si="7"/>
        <v/>
      </c>
      <c r="V111" s="485" t="str">
        <f t="shared" si="7"/>
        <v/>
      </c>
      <c r="W111" s="485" t="str">
        <f t="shared" si="7"/>
        <v/>
      </c>
      <c r="X111" s="485" t="str">
        <f t="shared" si="7"/>
        <v/>
      </c>
      <c r="Y111" s="485" t="str">
        <f t="shared" si="7"/>
        <v/>
      </c>
      <c r="Z111" s="482" t="str">
        <f t="shared" si="7"/>
        <v/>
      </c>
      <c r="AA111" s="483" t="str">
        <f t="shared" si="7"/>
        <v/>
      </c>
      <c r="AB111" s="483" t="str">
        <f t="shared" si="7"/>
        <v/>
      </c>
      <c r="AC111" s="483" t="str">
        <f t="shared" si="7"/>
        <v/>
      </c>
      <c r="AD111" s="483" t="str">
        <f t="shared" si="7"/>
        <v/>
      </c>
      <c r="AE111" s="483" t="str">
        <f t="shared" si="7"/>
        <v/>
      </c>
      <c r="AF111" s="483" t="str">
        <f t="shared" si="7"/>
        <v/>
      </c>
      <c r="AG111" s="483" t="str">
        <f t="shared" si="7"/>
        <v/>
      </c>
      <c r="AH111" s="483" t="str">
        <f t="shared" si="7"/>
        <v/>
      </c>
      <c r="AI111" s="483" t="str">
        <f t="shared" si="7"/>
        <v/>
      </c>
      <c r="AJ111" s="483" t="str">
        <f t="shared" si="7"/>
        <v/>
      </c>
      <c r="AK111" s="483" t="str">
        <f t="shared" si="7"/>
        <v/>
      </c>
      <c r="AL111" s="483" t="str">
        <f t="shared" si="7"/>
        <v/>
      </c>
      <c r="AM111" s="483" t="str">
        <f t="shared" si="7"/>
        <v/>
      </c>
      <c r="AN111" s="483" t="str">
        <f t="shared" si="7"/>
        <v/>
      </c>
      <c r="AO111" s="483" t="str">
        <f t="shared" si="7"/>
        <v/>
      </c>
      <c r="AP111" s="483" t="str">
        <f t="shared" si="7"/>
        <v/>
      </c>
      <c r="AQ111" s="483" t="str">
        <f t="shared" si="7"/>
        <v/>
      </c>
      <c r="AR111" s="483" t="str">
        <f t="shared" si="7"/>
        <v/>
      </c>
      <c r="AS111" s="483" t="str">
        <f t="shared" si="7"/>
        <v/>
      </c>
      <c r="AT111" s="483" t="str">
        <f t="shared" si="7"/>
        <v/>
      </c>
      <c r="AU111" s="483" t="str">
        <f t="shared" si="7"/>
        <v/>
      </c>
      <c r="AV111" s="484" t="str">
        <f t="shared" si="7"/>
        <v/>
      </c>
    </row>
    <row r="112" spans="1:64" ht="50.1" customHeight="1" thickBot="1">
      <c r="A112" s="800" t="s">
        <v>51</v>
      </c>
      <c r="B112" s="740"/>
      <c r="C112" s="741" t="s">
        <v>52</v>
      </c>
      <c r="D112" s="90"/>
      <c r="E112" s="90"/>
      <c r="F112" s="90"/>
      <c r="G112" s="90"/>
      <c r="H112" s="90"/>
      <c r="I112" s="90"/>
      <c r="J112" s="90"/>
      <c r="K112" s="90"/>
      <c r="L112" s="90"/>
      <c r="M112" s="90"/>
      <c r="N112" s="90"/>
      <c r="O112" s="90"/>
      <c r="P112" s="90"/>
      <c r="Q112" s="90"/>
      <c r="R112" s="90"/>
      <c r="S112" s="90"/>
      <c r="T112" s="90"/>
      <c r="U112" s="90"/>
      <c r="V112" s="90"/>
      <c r="W112" s="90"/>
      <c r="X112" s="90"/>
      <c r="Y112" s="90"/>
      <c r="Z112" s="96"/>
      <c r="AV112" s="97"/>
      <c r="AW112" s="371"/>
      <c r="AX112" s="371"/>
      <c r="AY112" s="371"/>
      <c r="AZ112" s="371"/>
      <c r="BA112" s="371"/>
      <c r="BB112" s="371"/>
      <c r="BC112" s="371"/>
      <c r="BD112" s="371"/>
      <c r="BE112" s="371"/>
      <c r="BF112" s="371"/>
      <c r="BG112" s="371"/>
      <c r="BH112" s="371"/>
      <c r="BI112" s="371"/>
      <c r="BJ112" s="371"/>
      <c r="BK112" s="371"/>
      <c r="BL112" s="371"/>
    </row>
    <row r="113" spans="1:64" s="613" customFormat="1" ht="14.45" customHeight="1" thickBot="1">
      <c r="A113" s="800"/>
      <c r="B113" s="742">
        <f>SUM('1. Projektets omkostninger'!D113:AV113)</f>
        <v>0</v>
      </c>
      <c r="C113" s="743" t="s">
        <v>49</v>
      </c>
      <c r="D113" s="608"/>
      <c r="E113" s="608"/>
      <c r="F113" s="608"/>
      <c r="G113" s="608"/>
      <c r="H113" s="608"/>
      <c r="I113" s="608"/>
      <c r="J113" s="608"/>
      <c r="K113" s="608"/>
      <c r="L113" s="608"/>
      <c r="M113" s="608"/>
      <c r="N113" s="608"/>
      <c r="O113" s="608"/>
      <c r="P113" s="608"/>
      <c r="Q113" s="608"/>
      <c r="R113" s="608"/>
      <c r="S113" s="608"/>
      <c r="T113" s="608"/>
      <c r="U113" s="608"/>
      <c r="V113" s="608"/>
      <c r="W113" s="608"/>
      <c r="X113" s="608"/>
      <c r="Y113" s="608"/>
      <c r="Z113" s="612"/>
      <c r="AV113" s="699"/>
    </row>
    <row r="114" spans="1:64" ht="50.1" customHeight="1" thickBot="1">
      <c r="A114" s="800" t="s">
        <v>53</v>
      </c>
      <c r="B114" s="740"/>
      <c r="C114" s="741" t="s">
        <v>52</v>
      </c>
      <c r="D114" s="90"/>
      <c r="E114" s="90"/>
      <c r="F114" s="90"/>
      <c r="G114" s="90"/>
      <c r="H114" s="90"/>
      <c r="I114" s="90"/>
      <c r="J114" s="90"/>
      <c r="K114" s="90"/>
      <c r="L114" s="90"/>
      <c r="M114" s="90"/>
      <c r="N114" s="90"/>
      <c r="O114" s="90"/>
      <c r="P114" s="90"/>
      <c r="Q114" s="90"/>
      <c r="R114" s="90"/>
      <c r="S114" s="90"/>
      <c r="T114" s="90"/>
      <c r="U114" s="90"/>
      <c r="V114" s="90"/>
      <c r="W114" s="90"/>
      <c r="X114" s="90"/>
      <c r="Y114" s="90"/>
      <c r="Z114" s="96"/>
      <c r="AV114" s="97"/>
      <c r="AW114" s="371"/>
      <c r="AX114" s="371"/>
      <c r="AY114" s="371"/>
      <c r="AZ114" s="371"/>
      <c r="BA114" s="371"/>
      <c r="BB114" s="371"/>
      <c r="BC114" s="371"/>
      <c r="BD114" s="371"/>
      <c r="BE114" s="371"/>
      <c r="BF114" s="371"/>
      <c r="BG114" s="371"/>
      <c r="BH114" s="371"/>
      <c r="BI114" s="371"/>
      <c r="BJ114" s="371"/>
      <c r="BK114" s="371"/>
      <c r="BL114" s="371"/>
    </row>
    <row r="115" spans="1:64" s="613" customFormat="1" ht="14.45" customHeight="1" thickBot="1">
      <c r="A115" s="800"/>
      <c r="B115" s="742">
        <f>SUM('1. Projektets omkostninger'!D115:AV115)</f>
        <v>0</v>
      </c>
      <c r="C115" s="743" t="s">
        <v>49</v>
      </c>
      <c r="D115" s="608"/>
      <c r="E115" s="608"/>
      <c r="F115" s="608"/>
      <c r="G115" s="608"/>
      <c r="H115" s="608"/>
      <c r="I115" s="608"/>
      <c r="J115" s="608"/>
      <c r="K115" s="608"/>
      <c r="L115" s="608"/>
      <c r="M115" s="608"/>
      <c r="N115" s="608"/>
      <c r="O115" s="608"/>
      <c r="P115" s="608"/>
      <c r="Q115" s="608"/>
      <c r="R115" s="608"/>
      <c r="S115" s="608"/>
      <c r="T115" s="608"/>
      <c r="U115" s="608"/>
      <c r="V115" s="608"/>
      <c r="W115" s="608"/>
      <c r="X115" s="608"/>
      <c r="Y115" s="608"/>
      <c r="Z115" s="612"/>
      <c r="AV115" s="699"/>
    </row>
    <row r="116" spans="1:64" ht="50.1" customHeight="1">
      <c r="A116" s="801" t="s">
        <v>54</v>
      </c>
      <c r="B116" s="740"/>
      <c r="C116" s="741" t="s">
        <v>55</v>
      </c>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5"/>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7"/>
      <c r="AW116" s="371"/>
      <c r="AX116" s="371"/>
      <c r="AY116" s="371"/>
      <c r="AZ116" s="371"/>
      <c r="BA116" s="371"/>
      <c r="BB116" s="371"/>
      <c r="BC116" s="371"/>
      <c r="BD116" s="371"/>
      <c r="BE116" s="371"/>
      <c r="BF116" s="371"/>
      <c r="BG116" s="371"/>
      <c r="BH116" s="371"/>
      <c r="BI116" s="371"/>
      <c r="BJ116" s="371"/>
      <c r="BK116" s="371"/>
      <c r="BL116" s="371"/>
    </row>
    <row r="117" spans="1:64" s="613" customFormat="1" ht="14.45" customHeight="1" thickBot="1">
      <c r="A117" s="802"/>
      <c r="B117" s="744">
        <f>SUM('1. Projektets omkostninger'!D117:AV117)</f>
        <v>0</v>
      </c>
      <c r="C117" s="745" t="s">
        <v>54</v>
      </c>
      <c r="D117" s="615"/>
      <c r="E117" s="615"/>
      <c r="F117" s="615"/>
      <c r="G117" s="615"/>
      <c r="H117" s="615"/>
      <c r="I117" s="615"/>
      <c r="J117" s="615"/>
      <c r="K117" s="615"/>
      <c r="L117" s="615"/>
      <c r="M117" s="615"/>
      <c r="N117" s="615"/>
      <c r="O117" s="615"/>
      <c r="P117" s="615"/>
      <c r="Q117" s="615"/>
      <c r="R117" s="615"/>
      <c r="S117" s="615"/>
      <c r="T117" s="615"/>
      <c r="U117" s="615"/>
      <c r="V117" s="615"/>
      <c r="W117" s="615"/>
      <c r="X117" s="615"/>
      <c r="Y117" s="615"/>
      <c r="Z117" s="612"/>
      <c r="AV117" s="699"/>
    </row>
    <row r="118" spans="1:64" ht="50.1" customHeight="1">
      <c r="A118" s="801" t="s">
        <v>56</v>
      </c>
      <c r="B118" s="740"/>
      <c r="C118" s="741" t="s">
        <v>52</v>
      </c>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5"/>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7"/>
      <c r="AW118" s="371"/>
      <c r="AX118" s="371"/>
      <c r="AY118" s="371"/>
      <c r="AZ118" s="371"/>
      <c r="BA118" s="371"/>
      <c r="BB118" s="371"/>
      <c r="BC118" s="371"/>
      <c r="BD118" s="371"/>
      <c r="BE118" s="371"/>
      <c r="BF118" s="371"/>
      <c r="BG118" s="371"/>
      <c r="BH118" s="371"/>
      <c r="BI118" s="371"/>
      <c r="BJ118" s="371"/>
      <c r="BK118" s="371"/>
      <c r="BL118" s="371"/>
    </row>
    <row r="119" spans="1:64" s="613" customFormat="1" ht="14.45" customHeight="1" thickBot="1">
      <c r="A119" s="802"/>
      <c r="B119" s="744">
        <f>SUM('1. Projektets omkostninger'!D119:AV119)</f>
        <v>0</v>
      </c>
      <c r="C119" s="743" t="s">
        <v>49</v>
      </c>
      <c r="D119" s="616"/>
      <c r="E119" s="616"/>
      <c r="F119" s="616"/>
      <c r="G119" s="616"/>
      <c r="H119" s="616"/>
      <c r="I119" s="616"/>
      <c r="J119" s="616"/>
      <c r="K119" s="616"/>
      <c r="L119" s="616"/>
      <c r="M119" s="616"/>
      <c r="N119" s="616"/>
      <c r="O119" s="616"/>
      <c r="P119" s="616"/>
      <c r="Q119" s="616"/>
      <c r="R119" s="616"/>
      <c r="S119" s="616"/>
      <c r="T119" s="616"/>
      <c r="U119" s="616"/>
      <c r="V119" s="616"/>
      <c r="W119" s="616"/>
      <c r="X119" s="616"/>
      <c r="Y119" s="616"/>
      <c r="Z119" s="612"/>
      <c r="AV119" s="699"/>
    </row>
    <row r="120" spans="1:64" ht="50.1" customHeight="1" thickBot="1">
      <c r="A120" s="800" t="s">
        <v>57</v>
      </c>
      <c r="B120" s="740"/>
      <c r="C120" s="741" t="s">
        <v>52</v>
      </c>
      <c r="D120" s="90"/>
      <c r="E120" s="90"/>
      <c r="F120" s="90"/>
      <c r="G120" s="90"/>
      <c r="H120" s="90"/>
      <c r="I120" s="90"/>
      <c r="J120" s="90"/>
      <c r="K120" s="90"/>
      <c r="L120" s="90"/>
      <c r="M120" s="90"/>
      <c r="N120" s="90"/>
      <c r="O120" s="90"/>
      <c r="P120" s="90"/>
      <c r="Q120" s="90"/>
      <c r="R120" s="90"/>
      <c r="S120" s="90"/>
      <c r="T120" s="90"/>
      <c r="U120" s="90"/>
      <c r="V120" s="90"/>
      <c r="W120" s="90"/>
      <c r="X120" s="90"/>
      <c r="Y120" s="90"/>
      <c r="Z120" s="96"/>
      <c r="AV120" s="97"/>
      <c r="AW120" s="371"/>
      <c r="AX120" s="371"/>
      <c r="AY120" s="371"/>
      <c r="AZ120" s="371"/>
      <c r="BA120" s="371"/>
      <c r="BB120" s="371"/>
      <c r="BC120" s="371"/>
      <c r="BD120" s="371"/>
      <c r="BE120" s="371"/>
      <c r="BF120" s="371"/>
      <c r="BG120" s="371"/>
      <c r="BH120" s="371"/>
      <c r="BI120" s="371"/>
      <c r="BJ120" s="371"/>
      <c r="BK120" s="371"/>
      <c r="BL120" s="371"/>
    </row>
    <row r="121" spans="1:64" s="613" customFormat="1" ht="14.45" customHeight="1" thickBot="1">
      <c r="A121" s="800"/>
      <c r="B121" s="742">
        <f>SUM('1. Projektets omkostninger'!D121:AV121)</f>
        <v>0</v>
      </c>
      <c r="C121" s="743" t="s">
        <v>49</v>
      </c>
      <c r="D121" s="607"/>
      <c r="E121" s="608"/>
      <c r="F121" s="608"/>
      <c r="G121" s="608"/>
      <c r="H121" s="608"/>
      <c r="I121" s="608"/>
      <c r="J121" s="608"/>
      <c r="K121" s="608"/>
      <c r="L121" s="608"/>
      <c r="M121" s="608"/>
      <c r="N121" s="608"/>
      <c r="O121" s="608"/>
      <c r="P121" s="608"/>
      <c r="Q121" s="608"/>
      <c r="R121" s="608"/>
      <c r="S121" s="608"/>
      <c r="T121" s="608"/>
      <c r="U121" s="608"/>
      <c r="V121" s="608"/>
      <c r="W121" s="608"/>
      <c r="X121" s="608"/>
      <c r="Y121" s="608"/>
      <c r="Z121" s="700"/>
      <c r="AA121" s="701"/>
      <c r="AB121" s="701"/>
      <c r="AC121" s="701"/>
      <c r="AD121" s="701"/>
      <c r="AE121" s="701"/>
      <c r="AF121" s="701"/>
      <c r="AG121" s="701"/>
      <c r="AH121" s="701"/>
      <c r="AI121" s="701"/>
      <c r="AJ121" s="701"/>
      <c r="AK121" s="701"/>
      <c r="AL121" s="701"/>
      <c r="AM121" s="701"/>
      <c r="AN121" s="701"/>
      <c r="AO121" s="701"/>
      <c r="AP121" s="701"/>
      <c r="AQ121" s="701"/>
      <c r="AR121" s="701"/>
      <c r="AS121" s="701"/>
      <c r="AT121" s="701"/>
      <c r="AU121" s="701"/>
      <c r="AV121" s="702"/>
    </row>
    <row r="122" spans="1:64" ht="21.95" customHeight="1" thickBot="1">
      <c r="A122" s="480" t="s">
        <v>58</v>
      </c>
      <c r="B122" s="596">
        <f>SUM(B107,B111,B113,B115,B121)-B117-B119</f>
        <v>0</v>
      </c>
      <c r="C122" s="479"/>
      <c r="D122" s="367"/>
      <c r="E122" s="367"/>
      <c r="F122" s="367"/>
      <c r="G122" s="367"/>
      <c r="H122" s="367"/>
      <c r="I122" s="367"/>
      <c r="J122" s="367"/>
      <c r="K122" s="367"/>
      <c r="L122" s="367"/>
      <c r="M122" s="367"/>
      <c r="N122" s="367"/>
      <c r="O122" s="367"/>
      <c r="P122" s="367"/>
      <c r="Q122" s="367"/>
      <c r="R122" s="367"/>
      <c r="S122" s="367"/>
      <c r="T122" s="367"/>
      <c r="U122" s="367"/>
      <c r="V122" s="367"/>
      <c r="W122" s="367"/>
      <c r="X122" s="367"/>
      <c r="Y122" s="367"/>
      <c r="Z122" s="367"/>
      <c r="AA122" s="367"/>
      <c r="AB122" s="367"/>
      <c r="AC122" s="367"/>
      <c r="AD122" s="367"/>
      <c r="AE122" s="367"/>
      <c r="AF122" s="367"/>
      <c r="AG122" s="367"/>
      <c r="AH122" s="367"/>
      <c r="AI122" s="367"/>
      <c r="AJ122" s="367"/>
      <c r="AK122" s="367"/>
      <c r="AL122" s="367"/>
      <c r="AM122" s="367"/>
      <c r="AN122" s="367"/>
      <c r="AO122" s="367"/>
      <c r="AP122" s="367"/>
      <c r="AQ122" s="367"/>
      <c r="AR122" s="367"/>
      <c r="AS122" s="367"/>
      <c r="AT122" s="367"/>
      <c r="AU122" s="367"/>
      <c r="AV122" s="367"/>
      <c r="AW122" s="371"/>
      <c r="AX122" s="371"/>
      <c r="AY122" s="371"/>
      <c r="AZ122" s="371"/>
      <c r="BA122" s="371"/>
      <c r="BB122" s="371"/>
      <c r="BC122" s="371"/>
      <c r="BD122" s="371"/>
      <c r="BE122" s="371"/>
      <c r="BF122" s="371"/>
      <c r="BG122" s="371"/>
      <c r="BH122" s="371"/>
      <c r="BI122" s="371"/>
      <c r="BJ122" s="371"/>
      <c r="BK122" s="371"/>
      <c r="BL122" s="371"/>
    </row>
    <row r="123" spans="1:64" ht="30" customHeight="1" thickBot="1">
      <c r="A123" s="297" t="s">
        <v>59</v>
      </c>
      <c r="B123" s="605"/>
      <c r="C123" s="597">
        <f>IF(B123="",0,IF(OR(D99="Privat Forsknings- og videnformidlingsinstitution",D99="Offentlig Forsknings- og videnformidlingsinstitution"),IF(B122=0,0,B123/B122),IF(B107=0,0,B123/B107)))</f>
        <v>0</v>
      </c>
      <c r="D123" s="367"/>
      <c r="E123" s="367"/>
      <c r="F123" s="367"/>
      <c r="G123" s="367"/>
      <c r="H123" s="367"/>
      <c r="I123" s="367"/>
      <c r="J123" s="367"/>
      <c r="K123" s="367"/>
      <c r="L123" s="367"/>
      <c r="M123" s="367"/>
      <c r="N123" s="367"/>
      <c r="O123" s="367"/>
      <c r="P123" s="367"/>
      <c r="Q123" s="367"/>
      <c r="R123" s="367"/>
      <c r="S123" s="367"/>
      <c r="T123" s="367"/>
      <c r="U123" s="367"/>
      <c r="V123" s="367"/>
      <c r="W123" s="367"/>
      <c r="X123" s="367"/>
      <c r="Y123" s="367"/>
      <c r="Z123" s="367"/>
      <c r="AA123" s="367"/>
      <c r="AB123" s="367"/>
      <c r="AC123" s="367"/>
      <c r="AD123" s="367"/>
      <c r="AE123" s="367"/>
      <c r="AF123" s="367"/>
      <c r="AG123" s="367"/>
      <c r="AH123" s="367"/>
      <c r="AI123" s="367"/>
      <c r="AJ123" s="367"/>
      <c r="AK123" s="367"/>
      <c r="AL123" s="367"/>
      <c r="AM123" s="367"/>
      <c r="AN123" s="367"/>
      <c r="AO123" s="367"/>
      <c r="AP123" s="367"/>
      <c r="AQ123" s="367"/>
      <c r="AR123" s="367"/>
      <c r="AS123" s="367"/>
      <c r="AT123" s="367"/>
      <c r="AU123" s="367"/>
      <c r="AV123" s="367"/>
      <c r="AW123" s="371"/>
      <c r="AX123" s="371"/>
      <c r="AY123" s="371"/>
      <c r="AZ123" s="371"/>
      <c r="BA123" s="371"/>
      <c r="BB123" s="371"/>
      <c r="BC123" s="371"/>
      <c r="BD123" s="371"/>
      <c r="BE123" s="371"/>
      <c r="BF123" s="371"/>
      <c r="BG123" s="371"/>
      <c r="BH123" s="371"/>
      <c r="BI123" s="371"/>
      <c r="BJ123" s="371"/>
      <c r="BK123" s="371"/>
      <c r="BL123" s="371"/>
    </row>
    <row r="124" spans="1:64" ht="21.95" customHeight="1" thickBot="1">
      <c r="A124" s="509" t="s">
        <v>60</v>
      </c>
      <c r="B124" s="510">
        <f>SUM(B122:B123)</f>
        <v>0</v>
      </c>
      <c r="C124" s="511"/>
      <c r="D124" s="367"/>
      <c r="E124" s="367"/>
      <c r="F124" s="367"/>
      <c r="G124" s="367"/>
      <c r="H124" s="367"/>
      <c r="I124" s="367"/>
      <c r="J124" s="367"/>
      <c r="K124" s="367"/>
      <c r="L124" s="367"/>
      <c r="M124" s="367"/>
      <c r="N124" s="367"/>
      <c r="O124" s="367"/>
      <c r="P124" s="367"/>
      <c r="Q124" s="367"/>
      <c r="R124" s="367"/>
      <c r="S124" s="367"/>
      <c r="T124" s="367"/>
      <c r="U124" s="367"/>
      <c r="V124" s="367"/>
      <c r="W124" s="367"/>
      <c r="X124" s="367"/>
      <c r="Y124" s="367"/>
      <c r="Z124" s="367"/>
      <c r="AA124" s="367"/>
      <c r="AB124" s="367"/>
      <c r="AC124" s="367"/>
      <c r="AD124" s="367"/>
      <c r="AE124" s="367"/>
      <c r="AF124" s="367"/>
      <c r="AG124" s="367"/>
      <c r="AH124" s="367"/>
      <c r="AI124" s="367"/>
      <c r="AJ124" s="367"/>
      <c r="AK124" s="367"/>
      <c r="AL124" s="367"/>
      <c r="AM124" s="367"/>
      <c r="AN124" s="367"/>
      <c r="AO124" s="367"/>
      <c r="AP124" s="367"/>
      <c r="AQ124" s="367"/>
      <c r="AR124" s="367"/>
      <c r="AS124" s="367"/>
      <c r="AT124" s="367"/>
      <c r="AU124" s="367"/>
      <c r="AV124" s="367"/>
      <c r="AW124" s="371"/>
      <c r="AX124" s="371"/>
      <c r="AY124" s="371"/>
      <c r="AZ124" s="371"/>
      <c r="BA124" s="371"/>
      <c r="BB124" s="371"/>
      <c r="BC124" s="371"/>
      <c r="BD124" s="371"/>
      <c r="BE124" s="371"/>
      <c r="BF124" s="371"/>
      <c r="BG124" s="371"/>
      <c r="BH124" s="371"/>
      <c r="BI124" s="371"/>
      <c r="BJ124" s="371"/>
      <c r="BK124" s="371"/>
      <c r="BL124" s="371"/>
    </row>
    <row r="125" spans="1:64" ht="14.1" customHeight="1">
      <c r="A125" s="367"/>
      <c r="B125" s="367"/>
      <c r="C125" s="367"/>
      <c r="D125" s="367"/>
      <c r="E125" s="367"/>
      <c r="F125" s="367"/>
      <c r="G125" s="367"/>
      <c r="H125" s="367"/>
      <c r="I125" s="367"/>
      <c r="J125" s="367"/>
      <c r="K125" s="367"/>
      <c r="L125" s="367"/>
      <c r="M125" s="367"/>
      <c r="N125" s="367"/>
      <c r="O125" s="367"/>
      <c r="P125" s="367"/>
      <c r="Q125" s="367"/>
      <c r="R125" s="367"/>
      <c r="S125" s="367"/>
      <c r="T125" s="367"/>
      <c r="U125" s="367"/>
      <c r="V125" s="367"/>
      <c r="W125" s="367"/>
      <c r="X125" s="367"/>
      <c r="Y125" s="367"/>
      <c r="Z125" s="367"/>
      <c r="AA125" s="367"/>
      <c r="AB125" s="367"/>
      <c r="AC125" s="367"/>
      <c r="AD125" s="367"/>
      <c r="AE125" s="367"/>
      <c r="AF125" s="367"/>
      <c r="AG125" s="367"/>
      <c r="AH125" s="367"/>
      <c r="AI125" s="367"/>
      <c r="AJ125" s="367"/>
      <c r="AK125" s="367"/>
      <c r="AL125" s="367"/>
      <c r="AM125" s="367"/>
      <c r="AN125" s="367"/>
      <c r="AO125" s="367"/>
      <c r="AP125" s="367"/>
      <c r="AQ125" s="367"/>
      <c r="AR125" s="367"/>
      <c r="AS125" s="367"/>
      <c r="AT125" s="367"/>
      <c r="AU125" s="367"/>
      <c r="AV125" s="367"/>
      <c r="AW125" s="371"/>
      <c r="AX125" s="371"/>
      <c r="AY125" s="371"/>
      <c r="AZ125" s="371"/>
      <c r="BA125" s="371"/>
      <c r="BB125" s="371"/>
      <c r="BC125" s="371"/>
      <c r="BD125" s="371"/>
      <c r="BE125" s="371"/>
      <c r="BF125" s="371"/>
      <c r="BG125" s="371"/>
      <c r="BH125" s="371"/>
      <c r="BI125" s="371"/>
      <c r="BJ125" s="371"/>
      <c r="BK125" s="371"/>
      <c r="BL125" s="371"/>
    </row>
    <row r="126" spans="1:64" ht="14.1" customHeight="1" thickBot="1">
      <c r="A126" s="367"/>
      <c r="B126" s="367"/>
      <c r="C126" s="367"/>
      <c r="D126" s="367"/>
      <c r="E126" s="367"/>
      <c r="F126" s="367"/>
      <c r="G126" s="367"/>
      <c r="H126" s="367"/>
      <c r="I126" s="367"/>
      <c r="J126" s="367"/>
      <c r="K126" s="367"/>
      <c r="L126" s="367"/>
      <c r="M126" s="367"/>
      <c r="N126" s="367"/>
      <c r="O126" s="367"/>
      <c r="P126" s="367"/>
      <c r="Q126" s="367"/>
      <c r="R126" s="367"/>
      <c r="S126" s="367"/>
      <c r="T126" s="367"/>
      <c r="U126" s="367"/>
      <c r="V126" s="367"/>
      <c r="W126" s="367"/>
      <c r="X126" s="367"/>
      <c r="Y126" s="367"/>
      <c r="Z126" s="367"/>
      <c r="AA126" s="367"/>
      <c r="AB126" s="367"/>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71"/>
      <c r="AX126" s="371"/>
      <c r="AY126" s="371"/>
      <c r="AZ126" s="371"/>
      <c r="BA126" s="371"/>
      <c r="BB126" s="371"/>
      <c r="BC126" s="371"/>
      <c r="BD126" s="371"/>
      <c r="BE126" s="371"/>
      <c r="BF126" s="371"/>
      <c r="BG126" s="371"/>
      <c r="BH126" s="371"/>
      <c r="BI126" s="371"/>
      <c r="BJ126" s="371"/>
      <c r="BK126" s="371"/>
      <c r="BL126" s="371"/>
    </row>
    <row r="127" spans="1:64" ht="24.95" customHeight="1" thickTop="1" thickBot="1">
      <c r="A127" s="375" t="s">
        <v>64</v>
      </c>
      <c r="B127" s="376"/>
      <c r="C127" s="372"/>
      <c r="D127" s="377"/>
      <c r="E127" s="372"/>
      <c r="F127" s="372"/>
      <c r="G127" s="372"/>
      <c r="H127" s="372"/>
      <c r="I127" s="372"/>
      <c r="J127" s="372"/>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1"/>
      <c r="AX127" s="371"/>
      <c r="AY127" s="371"/>
      <c r="AZ127" s="371"/>
      <c r="BA127" s="371"/>
      <c r="BB127" s="371"/>
      <c r="BC127" s="371"/>
      <c r="BD127" s="371"/>
      <c r="BE127" s="371"/>
      <c r="BF127" s="371"/>
      <c r="BG127" s="371"/>
      <c r="BH127" s="371"/>
      <c r="BI127" s="371"/>
      <c r="BJ127" s="371"/>
      <c r="BK127" s="371"/>
      <c r="BL127" s="371"/>
    </row>
    <row r="128" spans="1:64" ht="35.1" customHeight="1">
      <c r="A128" s="642" t="s">
        <v>9</v>
      </c>
      <c r="B128" s="781" t="s">
        <v>10</v>
      </c>
      <c r="C128" s="782" t="s">
        <v>11</v>
      </c>
      <c r="D128" s="632" t="s">
        <v>12</v>
      </c>
      <c r="E128" s="756" t="s">
        <v>13</v>
      </c>
      <c r="F128" s="367"/>
      <c r="G128" s="367"/>
      <c r="H128" s="367"/>
      <c r="I128" s="367"/>
      <c r="J128" s="367"/>
      <c r="K128" s="367"/>
      <c r="L128" s="367"/>
      <c r="M128" s="367"/>
      <c r="N128" s="367"/>
      <c r="O128" s="367"/>
      <c r="P128" s="367"/>
      <c r="Q128" s="367"/>
      <c r="R128" s="367"/>
      <c r="S128" s="367"/>
      <c r="T128" s="367"/>
      <c r="U128" s="367"/>
      <c r="V128" s="367"/>
      <c r="W128" s="367"/>
      <c r="X128" s="367"/>
      <c r="Y128" s="367"/>
      <c r="Z128" s="367"/>
      <c r="AA128" s="367"/>
      <c r="AB128" s="367"/>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71"/>
      <c r="AX128" s="371"/>
      <c r="AY128" s="371"/>
      <c r="AZ128" s="371"/>
      <c r="BA128" s="371"/>
      <c r="BB128" s="371"/>
      <c r="BC128" s="371"/>
      <c r="BD128" s="371"/>
      <c r="BE128" s="371"/>
      <c r="BF128" s="371"/>
      <c r="BG128" s="371"/>
      <c r="BH128" s="371"/>
      <c r="BI128" s="371"/>
      <c r="BJ128" s="371"/>
      <c r="BK128" s="371"/>
      <c r="BL128" s="371"/>
    </row>
    <row r="129" spans="1:64" ht="35.1" customHeight="1" thickBot="1">
      <c r="A129" s="363"/>
      <c r="B129" s="363"/>
      <c r="C129" s="335"/>
      <c r="D129" s="335"/>
      <c r="E129" s="757"/>
      <c r="F129" s="367"/>
      <c r="G129" s="367"/>
      <c r="H129" s="367"/>
      <c r="I129" s="367"/>
      <c r="J129" s="367"/>
      <c r="K129" s="367"/>
      <c r="L129" s="367"/>
      <c r="M129" s="367"/>
      <c r="N129" s="367"/>
      <c r="O129" s="367"/>
      <c r="P129" s="367"/>
      <c r="Q129" s="367"/>
      <c r="R129" s="367"/>
      <c r="S129" s="367"/>
      <c r="T129" s="367"/>
      <c r="U129" s="367"/>
      <c r="V129" s="367"/>
      <c r="W129" s="367"/>
      <c r="X129" s="367"/>
      <c r="Y129" s="367"/>
      <c r="Z129" s="367"/>
      <c r="AA129" s="367"/>
      <c r="AB129" s="367"/>
      <c r="AC129" s="367"/>
      <c r="AD129" s="367"/>
      <c r="AE129" s="367"/>
      <c r="AF129" s="367"/>
      <c r="AG129" s="367"/>
      <c r="AH129" s="367"/>
      <c r="AI129" s="367"/>
      <c r="AJ129" s="367"/>
      <c r="AK129" s="367"/>
      <c r="AL129" s="367"/>
      <c r="AM129" s="367"/>
      <c r="AN129" s="367"/>
      <c r="AO129" s="367"/>
      <c r="AP129" s="367"/>
      <c r="AQ129" s="367"/>
      <c r="AR129" s="367"/>
      <c r="AS129" s="367"/>
      <c r="AT129" s="367"/>
      <c r="AU129" s="367"/>
      <c r="AV129" s="367"/>
      <c r="AW129" s="371"/>
      <c r="AX129" s="371"/>
      <c r="AY129" s="371"/>
      <c r="AZ129" s="371"/>
      <c r="BA129" s="371"/>
      <c r="BB129" s="371"/>
      <c r="BC129" s="371"/>
      <c r="BD129" s="371"/>
      <c r="BE129" s="371"/>
      <c r="BF129" s="371"/>
      <c r="BG129" s="371"/>
      <c r="BH129" s="371"/>
      <c r="BI129" s="371"/>
      <c r="BJ129" s="371"/>
      <c r="BK129" s="371"/>
      <c r="BL129" s="371"/>
    </row>
    <row r="130" spans="1:64" ht="35.1" customHeight="1">
      <c r="A130" s="793" t="s">
        <v>14</v>
      </c>
      <c r="B130" s="488" t="s">
        <v>15</v>
      </c>
      <c r="C130" s="489" t="s">
        <v>16</v>
      </c>
      <c r="D130" s="490" t="s">
        <v>17</v>
      </c>
      <c r="E130" s="758" t="s">
        <v>18</v>
      </c>
      <c r="F130" s="367"/>
      <c r="G130" s="367"/>
      <c r="H130" s="367"/>
      <c r="I130" s="367"/>
      <c r="J130" s="367"/>
      <c r="K130" s="367"/>
      <c r="L130" s="367"/>
      <c r="M130" s="367"/>
      <c r="N130" s="367"/>
      <c r="O130" s="367"/>
      <c r="P130" s="367"/>
      <c r="Q130" s="367"/>
      <c r="R130" s="367"/>
      <c r="S130" s="367"/>
      <c r="T130" s="367"/>
      <c r="U130" s="367"/>
      <c r="V130" s="367"/>
      <c r="W130" s="367"/>
      <c r="X130" s="367"/>
      <c r="Y130" s="367"/>
      <c r="Z130" s="367"/>
      <c r="AA130" s="367"/>
      <c r="AB130" s="367"/>
      <c r="AC130" s="367"/>
      <c r="AD130" s="367"/>
      <c r="AE130" s="367"/>
      <c r="AF130" s="367"/>
      <c r="AG130" s="367"/>
      <c r="AH130" s="367"/>
      <c r="AI130" s="367"/>
      <c r="AJ130" s="367"/>
      <c r="AK130" s="367"/>
      <c r="AL130" s="367"/>
      <c r="AM130" s="367"/>
      <c r="AN130" s="367"/>
      <c r="AO130" s="367"/>
      <c r="AP130" s="367"/>
      <c r="AQ130" s="367"/>
      <c r="AR130" s="367"/>
      <c r="AS130" s="367"/>
      <c r="AT130" s="367"/>
      <c r="AU130" s="367"/>
      <c r="AV130" s="367"/>
      <c r="AW130" s="371"/>
      <c r="AX130" s="371"/>
      <c r="AY130" s="371"/>
      <c r="AZ130" s="371"/>
      <c r="BA130" s="371"/>
      <c r="BB130" s="371"/>
      <c r="BC130" s="371"/>
      <c r="BD130" s="371"/>
      <c r="BE130" s="371"/>
      <c r="BF130" s="371"/>
      <c r="BG130" s="371"/>
      <c r="BH130" s="371"/>
      <c r="BI130" s="371"/>
      <c r="BJ130" s="371"/>
      <c r="BK130" s="371"/>
      <c r="BL130" s="371"/>
    </row>
    <row r="131" spans="1:64" ht="35.1" customHeight="1" thickBot="1">
      <c r="A131" s="794"/>
      <c r="B131" s="364"/>
      <c r="C131" s="364"/>
      <c r="D131" s="491" t="str">
        <f>'2. Samlet budgetoversigt'!F156</f>
        <v/>
      </c>
      <c r="E131" s="759" t="str">
        <f>'2. Samlet budgetoversigt'!F157</f>
        <v/>
      </c>
      <c r="F131" s="367"/>
      <c r="G131" s="367"/>
      <c r="H131" s="367"/>
      <c r="I131" s="367"/>
      <c r="J131" s="367"/>
      <c r="K131" s="367"/>
      <c r="L131" s="367"/>
      <c r="M131" s="367"/>
      <c r="N131" s="367"/>
      <c r="O131" s="367"/>
      <c r="P131" s="367"/>
      <c r="Q131" s="367"/>
      <c r="R131" s="367"/>
      <c r="S131" s="367"/>
      <c r="T131" s="367"/>
      <c r="U131" s="367"/>
      <c r="V131" s="367"/>
      <c r="W131" s="367"/>
      <c r="X131" s="367"/>
      <c r="Y131" s="367"/>
      <c r="Z131" s="367"/>
      <c r="AA131" s="367"/>
      <c r="AB131" s="367"/>
      <c r="AC131" s="367"/>
      <c r="AD131" s="367"/>
      <c r="AE131" s="367"/>
      <c r="AF131" s="367"/>
      <c r="AG131" s="367"/>
      <c r="AH131" s="367"/>
      <c r="AI131" s="367"/>
      <c r="AJ131" s="367"/>
      <c r="AK131" s="367"/>
      <c r="AL131" s="367"/>
      <c r="AM131" s="367"/>
      <c r="AN131" s="367"/>
      <c r="AO131" s="367"/>
      <c r="AP131" s="367"/>
      <c r="AQ131" s="367"/>
      <c r="AR131" s="367"/>
      <c r="AS131" s="367"/>
      <c r="AT131" s="367"/>
      <c r="AU131" s="367"/>
      <c r="AV131" s="367"/>
      <c r="AW131" s="371"/>
      <c r="AX131" s="371"/>
      <c r="AY131" s="371"/>
      <c r="AZ131" s="371"/>
      <c r="BA131" s="371"/>
      <c r="BB131" s="371"/>
      <c r="BC131" s="371"/>
      <c r="BD131" s="371"/>
      <c r="BE131" s="371"/>
      <c r="BF131" s="371"/>
      <c r="BG131" s="371"/>
      <c r="BH131" s="371"/>
      <c r="BI131" s="371"/>
      <c r="BJ131" s="371"/>
      <c r="BK131" s="371"/>
      <c r="BL131" s="371"/>
    </row>
    <row r="132" spans="1:64" ht="14.1" customHeight="1">
      <c r="A132" s="367"/>
      <c r="B132" s="367"/>
      <c r="C132" s="367"/>
      <c r="D132" s="367"/>
      <c r="E132" s="367"/>
      <c r="F132" s="367"/>
      <c r="G132" s="367"/>
      <c r="H132" s="367"/>
      <c r="I132" s="367"/>
      <c r="J132" s="367"/>
      <c r="K132" s="367"/>
      <c r="L132" s="367"/>
      <c r="M132" s="367"/>
      <c r="N132" s="367"/>
      <c r="O132" s="367"/>
      <c r="P132" s="367"/>
      <c r="Q132" s="367"/>
      <c r="R132" s="367"/>
      <c r="S132" s="367"/>
      <c r="T132" s="367"/>
      <c r="U132" s="367"/>
      <c r="V132" s="367"/>
      <c r="W132" s="367"/>
      <c r="X132" s="367"/>
      <c r="Y132" s="367"/>
      <c r="Z132" s="367"/>
      <c r="AA132" s="367"/>
      <c r="AB132" s="367"/>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71"/>
      <c r="AX132" s="371"/>
      <c r="AY132" s="371"/>
      <c r="AZ132" s="371"/>
      <c r="BA132" s="371"/>
      <c r="BB132" s="371"/>
      <c r="BC132" s="371"/>
      <c r="BD132" s="371"/>
      <c r="BE132" s="371"/>
      <c r="BF132" s="371"/>
      <c r="BG132" s="371"/>
      <c r="BH132" s="371"/>
      <c r="BI132" s="371"/>
      <c r="BJ132" s="371"/>
      <c r="BK132" s="371"/>
      <c r="BL132" s="371"/>
    </row>
    <row r="133" spans="1:64" ht="16.5" thickBot="1">
      <c r="A133" s="368" t="s">
        <v>19</v>
      </c>
      <c r="B133" s="368" t="s">
        <v>20</v>
      </c>
      <c r="C133" s="381" t="s">
        <v>21</v>
      </c>
      <c r="D133" s="379" t="s">
        <v>22</v>
      </c>
      <c r="E133" s="379" t="s">
        <v>23</v>
      </c>
      <c r="F133" s="379" t="s">
        <v>24</v>
      </c>
      <c r="G133" s="379" t="s">
        <v>25</v>
      </c>
      <c r="H133" s="379" t="s">
        <v>26</v>
      </c>
      <c r="I133" s="379" t="s">
        <v>27</v>
      </c>
      <c r="J133" s="379" t="s">
        <v>28</v>
      </c>
      <c r="K133" s="379" t="s">
        <v>29</v>
      </c>
      <c r="L133" s="379" t="s">
        <v>30</v>
      </c>
      <c r="M133" s="379" t="s">
        <v>31</v>
      </c>
      <c r="N133" s="379" t="s">
        <v>32</v>
      </c>
      <c r="O133" s="379" t="s">
        <v>33</v>
      </c>
      <c r="P133" s="379" t="s">
        <v>34</v>
      </c>
      <c r="Q133" s="379" t="s">
        <v>35</v>
      </c>
      <c r="R133" s="379" t="s">
        <v>36</v>
      </c>
      <c r="S133" s="379" t="s">
        <v>37</v>
      </c>
      <c r="T133" s="379" t="s">
        <v>38</v>
      </c>
      <c r="U133" s="379" t="s">
        <v>39</v>
      </c>
      <c r="V133" s="379" t="s">
        <v>40</v>
      </c>
      <c r="W133" s="379" t="s">
        <v>41</v>
      </c>
      <c r="X133" s="379" t="s">
        <v>42</v>
      </c>
      <c r="Y133" s="379" t="s">
        <v>43</v>
      </c>
      <c r="Z133" s="380" t="s">
        <v>44</v>
      </c>
      <c r="AA133" s="371"/>
      <c r="AB133" s="371"/>
      <c r="AC133" s="371"/>
      <c r="AD133" s="371"/>
      <c r="AE133" s="371"/>
      <c r="AF133" s="371"/>
      <c r="AG133" s="371"/>
      <c r="AH133" s="371"/>
      <c r="AI133" s="371"/>
      <c r="AJ133" s="371"/>
      <c r="AK133" s="371"/>
      <c r="AL133" s="371"/>
      <c r="AM133" s="371"/>
      <c r="AN133" s="371"/>
      <c r="AO133" s="371"/>
      <c r="AP133" s="371"/>
      <c r="AQ133" s="371"/>
      <c r="AR133" s="371"/>
      <c r="AS133" s="371"/>
      <c r="AT133" s="371"/>
      <c r="AU133" s="371"/>
      <c r="AV133" s="371"/>
      <c r="AW133" s="371"/>
      <c r="AX133" s="371"/>
      <c r="AY133" s="371"/>
      <c r="AZ133" s="371"/>
      <c r="BA133" s="371"/>
      <c r="BB133" s="371"/>
      <c r="BC133" s="371"/>
      <c r="BD133" s="371"/>
      <c r="BE133" s="371"/>
      <c r="BF133" s="371"/>
      <c r="BG133" s="371"/>
      <c r="BH133" s="371"/>
      <c r="BI133" s="371"/>
      <c r="BJ133" s="371"/>
      <c r="BK133" s="371"/>
      <c r="BL133" s="371"/>
    </row>
    <row r="134" spans="1:64" ht="50.1" customHeight="1">
      <c r="A134" s="786" t="s">
        <v>45</v>
      </c>
      <c r="B134" s="588"/>
      <c r="C134" s="471" t="s">
        <v>46</v>
      </c>
      <c r="D134" s="90"/>
      <c r="E134" s="90"/>
      <c r="F134" s="90"/>
      <c r="G134" s="90"/>
      <c r="H134" s="90"/>
      <c r="I134" s="90"/>
      <c r="J134" s="90"/>
      <c r="K134" s="90"/>
      <c r="L134" s="90"/>
      <c r="M134" s="90"/>
      <c r="N134" s="90"/>
      <c r="O134" s="90"/>
      <c r="P134" s="90"/>
      <c r="Q134" s="90"/>
      <c r="R134" s="90"/>
      <c r="S134" s="90"/>
      <c r="T134" s="90"/>
      <c r="U134" s="90"/>
      <c r="V134" s="90"/>
      <c r="W134" s="90"/>
      <c r="X134" s="90"/>
      <c r="Y134" s="90"/>
      <c r="Z134" s="93"/>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5"/>
      <c r="AW134" s="371"/>
      <c r="AX134" s="371"/>
      <c r="AY134" s="371"/>
      <c r="AZ134" s="371"/>
      <c r="BA134" s="371"/>
      <c r="BB134" s="371"/>
      <c r="BC134" s="371"/>
      <c r="BD134" s="371"/>
      <c r="BE134" s="371"/>
      <c r="BF134" s="371"/>
      <c r="BG134" s="371"/>
      <c r="BH134" s="371"/>
      <c r="BI134" s="371"/>
      <c r="BJ134" s="371"/>
      <c r="BK134" s="371"/>
      <c r="BL134" s="371"/>
    </row>
    <row r="135" spans="1:64" ht="14.45" customHeight="1">
      <c r="A135" s="787"/>
      <c r="B135" s="589"/>
      <c r="C135" s="473" t="s">
        <v>47</v>
      </c>
      <c r="D135" s="71"/>
      <c r="E135" s="71"/>
      <c r="F135" s="71"/>
      <c r="G135" s="71"/>
      <c r="H135" s="71"/>
      <c r="I135" s="71"/>
      <c r="J135" s="71"/>
      <c r="K135" s="71"/>
      <c r="L135" s="71"/>
      <c r="M135" s="71"/>
      <c r="N135" s="71"/>
      <c r="O135" s="71"/>
      <c r="P135" s="71"/>
      <c r="Q135" s="71"/>
      <c r="R135" s="71"/>
      <c r="S135" s="71"/>
      <c r="T135" s="71"/>
      <c r="U135" s="71"/>
      <c r="V135" s="71"/>
      <c r="W135" s="71"/>
      <c r="X135" s="71"/>
      <c r="Y135" s="71"/>
      <c r="Z135" s="96"/>
      <c r="AV135" s="97"/>
      <c r="AW135" s="371"/>
      <c r="AX135" s="371"/>
      <c r="AY135" s="371"/>
      <c r="AZ135" s="371"/>
      <c r="BA135" s="371"/>
      <c r="BB135" s="371"/>
      <c r="BC135" s="371"/>
      <c r="BD135" s="371"/>
      <c r="BE135" s="371"/>
      <c r="BF135" s="371"/>
      <c r="BG135" s="371"/>
      <c r="BH135" s="371"/>
      <c r="BI135" s="371"/>
      <c r="BJ135" s="371"/>
      <c r="BK135" s="371"/>
      <c r="BL135" s="371"/>
    </row>
    <row r="136" spans="1:64" ht="14.45" customHeight="1" thickBot="1">
      <c r="A136" s="787"/>
      <c r="B136" s="590" t="str">
        <f>_xlfn.CONCAT(SUM('1. Projektets omkostninger'!D136:AV136)," timer")</f>
        <v>0 timer</v>
      </c>
      <c r="C136" s="473" t="s">
        <v>48</v>
      </c>
      <c r="D136" s="71"/>
      <c r="E136" s="71"/>
      <c r="F136" s="71"/>
      <c r="G136" s="71"/>
      <c r="H136" s="71"/>
      <c r="I136" s="71"/>
      <c r="J136" s="71"/>
      <c r="K136" s="71"/>
      <c r="L136" s="71"/>
      <c r="M136" s="71"/>
      <c r="N136" s="71"/>
      <c r="O136" s="71"/>
      <c r="P136" s="71"/>
      <c r="Q136" s="71"/>
      <c r="R136" s="71"/>
      <c r="S136" s="71"/>
      <c r="T136" s="71"/>
      <c r="U136" s="71"/>
      <c r="V136" s="71"/>
      <c r="W136" s="71"/>
      <c r="X136" s="71"/>
      <c r="Y136" s="71"/>
      <c r="Z136" s="96"/>
      <c r="AV136" s="97"/>
      <c r="AW136" s="371"/>
      <c r="AX136" s="371"/>
      <c r="AY136" s="371"/>
      <c r="AZ136" s="371"/>
      <c r="BA136" s="371"/>
      <c r="BB136" s="371"/>
      <c r="BC136" s="371"/>
      <c r="BD136" s="371"/>
      <c r="BE136" s="371"/>
      <c r="BF136" s="371"/>
      <c r="BG136" s="371"/>
      <c r="BH136" s="371"/>
      <c r="BI136" s="371"/>
      <c r="BJ136" s="371"/>
      <c r="BK136" s="371"/>
      <c r="BL136" s="371"/>
    </row>
    <row r="137" spans="1:64" s="531" customFormat="1" ht="14.45" customHeight="1" thickBot="1">
      <c r="A137" s="788"/>
      <c r="B137" s="591">
        <f>SUM('1. Projektets omkostninger'!D137:AV137)</f>
        <v>0</v>
      </c>
      <c r="C137" s="631" t="s">
        <v>49</v>
      </c>
      <c r="D137" s="481" t="str">
        <f>IF(D135*D136=0,"",(D135*D136))</f>
        <v/>
      </c>
      <c r="E137" s="481" t="str">
        <f t="shared" ref="E137:AV137" si="8">IF(E135*E136=0,"",(E135*E136))</f>
        <v/>
      </c>
      <c r="F137" s="481" t="str">
        <f t="shared" si="8"/>
        <v/>
      </c>
      <c r="G137" s="481" t="str">
        <f t="shared" si="8"/>
        <v/>
      </c>
      <c r="H137" s="481" t="str">
        <f t="shared" si="8"/>
        <v/>
      </c>
      <c r="I137" s="481" t="str">
        <f t="shared" si="8"/>
        <v/>
      </c>
      <c r="J137" s="481" t="str">
        <f t="shared" si="8"/>
        <v/>
      </c>
      <c r="K137" s="481" t="str">
        <f t="shared" si="8"/>
        <v/>
      </c>
      <c r="L137" s="481" t="str">
        <f t="shared" si="8"/>
        <v/>
      </c>
      <c r="M137" s="481" t="str">
        <f t="shared" si="8"/>
        <v/>
      </c>
      <c r="N137" s="481" t="str">
        <f t="shared" si="8"/>
        <v/>
      </c>
      <c r="O137" s="481" t="str">
        <f t="shared" si="8"/>
        <v/>
      </c>
      <c r="P137" s="481" t="str">
        <f t="shared" si="8"/>
        <v/>
      </c>
      <c r="Q137" s="481" t="str">
        <f t="shared" si="8"/>
        <v/>
      </c>
      <c r="R137" s="481" t="str">
        <f t="shared" si="8"/>
        <v/>
      </c>
      <c r="S137" s="481" t="str">
        <f t="shared" si="8"/>
        <v/>
      </c>
      <c r="T137" s="481" t="str">
        <f t="shared" si="8"/>
        <v/>
      </c>
      <c r="U137" s="481" t="str">
        <f t="shared" si="8"/>
        <v/>
      </c>
      <c r="V137" s="481" t="str">
        <f t="shared" si="8"/>
        <v/>
      </c>
      <c r="W137" s="481" t="str">
        <f t="shared" si="8"/>
        <v/>
      </c>
      <c r="X137" s="481" t="str">
        <f t="shared" si="8"/>
        <v/>
      </c>
      <c r="Y137" s="481" t="str">
        <f t="shared" si="8"/>
        <v/>
      </c>
      <c r="Z137" s="482" t="str">
        <f t="shared" si="8"/>
        <v/>
      </c>
      <c r="AA137" s="483" t="str">
        <f t="shared" si="8"/>
        <v/>
      </c>
      <c r="AB137" s="483" t="str">
        <f t="shared" si="8"/>
        <v/>
      </c>
      <c r="AC137" s="483" t="str">
        <f t="shared" si="8"/>
        <v/>
      </c>
      <c r="AD137" s="483" t="str">
        <f t="shared" si="8"/>
        <v/>
      </c>
      <c r="AE137" s="483" t="str">
        <f t="shared" si="8"/>
        <v/>
      </c>
      <c r="AF137" s="483" t="str">
        <f t="shared" si="8"/>
        <v/>
      </c>
      <c r="AG137" s="483" t="str">
        <f t="shared" si="8"/>
        <v/>
      </c>
      <c r="AH137" s="483" t="str">
        <f t="shared" si="8"/>
        <v/>
      </c>
      <c r="AI137" s="483" t="str">
        <f t="shared" si="8"/>
        <v/>
      </c>
      <c r="AJ137" s="483" t="str">
        <f t="shared" si="8"/>
        <v/>
      </c>
      <c r="AK137" s="483" t="str">
        <f t="shared" si="8"/>
        <v/>
      </c>
      <c r="AL137" s="483" t="str">
        <f t="shared" si="8"/>
        <v/>
      </c>
      <c r="AM137" s="483" t="str">
        <f t="shared" si="8"/>
        <v/>
      </c>
      <c r="AN137" s="483" t="str">
        <f t="shared" si="8"/>
        <v/>
      </c>
      <c r="AO137" s="483" t="str">
        <f t="shared" si="8"/>
        <v/>
      </c>
      <c r="AP137" s="483" t="str">
        <f t="shared" si="8"/>
        <v/>
      </c>
      <c r="AQ137" s="483" t="str">
        <f t="shared" si="8"/>
        <v/>
      </c>
      <c r="AR137" s="483" t="str">
        <f t="shared" si="8"/>
        <v/>
      </c>
      <c r="AS137" s="483" t="str">
        <f t="shared" si="8"/>
        <v/>
      </c>
      <c r="AT137" s="483" t="str">
        <f t="shared" si="8"/>
        <v/>
      </c>
      <c r="AU137" s="483" t="str">
        <f t="shared" si="8"/>
        <v/>
      </c>
      <c r="AV137" s="484" t="str">
        <f t="shared" si="8"/>
        <v/>
      </c>
    </row>
    <row r="138" spans="1:64" ht="50.1" customHeight="1">
      <c r="A138" s="787" t="s">
        <v>50</v>
      </c>
      <c r="B138" s="592"/>
      <c r="C138" s="471" t="s">
        <v>46</v>
      </c>
      <c r="D138" s="91"/>
      <c r="E138" s="91"/>
      <c r="F138" s="91"/>
      <c r="G138" s="91"/>
      <c r="H138" s="91"/>
      <c r="I138" s="91"/>
      <c r="J138" s="91"/>
      <c r="K138" s="91"/>
      <c r="L138" s="91"/>
      <c r="M138" s="91"/>
      <c r="N138" s="91"/>
      <c r="O138" s="91"/>
      <c r="P138" s="91"/>
      <c r="Q138" s="91"/>
      <c r="R138" s="91"/>
      <c r="S138" s="91"/>
      <c r="T138" s="91"/>
      <c r="U138" s="91"/>
      <c r="V138" s="91"/>
      <c r="W138" s="91"/>
      <c r="X138" s="91"/>
      <c r="Y138" s="91"/>
      <c r="Z138" s="96"/>
      <c r="AV138" s="97"/>
      <c r="AW138" s="371"/>
      <c r="AX138" s="371"/>
      <c r="AY138" s="371"/>
      <c r="AZ138" s="371"/>
      <c r="BA138" s="371"/>
      <c r="BB138" s="371"/>
      <c r="BC138" s="371"/>
      <c r="BD138" s="371"/>
      <c r="BE138" s="371"/>
      <c r="BF138" s="371"/>
      <c r="BG138" s="371"/>
      <c r="BH138" s="371"/>
      <c r="BI138" s="371"/>
      <c r="BJ138" s="371"/>
      <c r="BK138" s="371"/>
      <c r="BL138" s="371"/>
    </row>
    <row r="139" spans="1:64" ht="14.45" customHeight="1">
      <c r="A139" s="787"/>
      <c r="B139" s="593"/>
      <c r="C139" s="473" t="s">
        <v>47</v>
      </c>
      <c r="D139" s="71"/>
      <c r="E139" s="71"/>
      <c r="F139" s="71"/>
      <c r="G139" s="71"/>
      <c r="H139" s="71"/>
      <c r="I139" s="71"/>
      <c r="J139" s="71"/>
      <c r="K139" s="71"/>
      <c r="L139" s="71"/>
      <c r="M139" s="71"/>
      <c r="N139" s="71"/>
      <c r="O139" s="71"/>
      <c r="P139" s="71"/>
      <c r="Q139" s="71"/>
      <c r="R139" s="71"/>
      <c r="S139" s="71"/>
      <c r="T139" s="71"/>
      <c r="U139" s="71"/>
      <c r="V139" s="71"/>
      <c r="W139" s="71"/>
      <c r="X139" s="71"/>
      <c r="Y139" s="71"/>
      <c r="Z139" s="96"/>
      <c r="AV139" s="97"/>
      <c r="AW139" s="371"/>
      <c r="AX139" s="371"/>
      <c r="AY139" s="371"/>
      <c r="AZ139" s="371"/>
      <c r="BA139" s="371"/>
      <c r="BB139" s="371"/>
      <c r="BC139" s="371"/>
      <c r="BD139" s="371"/>
      <c r="BE139" s="371"/>
      <c r="BF139" s="371"/>
      <c r="BG139" s="371"/>
      <c r="BH139" s="371"/>
      <c r="BI139" s="371"/>
      <c r="BJ139" s="371"/>
      <c r="BK139" s="371"/>
      <c r="BL139" s="371"/>
    </row>
    <row r="140" spans="1:64" ht="14.45" customHeight="1">
      <c r="A140" s="787"/>
      <c r="B140" s="593"/>
      <c r="C140" s="473" t="s">
        <v>48</v>
      </c>
      <c r="D140" s="71"/>
      <c r="E140" s="71"/>
      <c r="F140" s="71"/>
      <c r="G140" s="71"/>
      <c r="H140" s="71"/>
      <c r="I140" s="71"/>
      <c r="J140" s="71"/>
      <c r="K140" s="71"/>
      <c r="L140" s="71"/>
      <c r="M140" s="71"/>
      <c r="N140" s="71"/>
      <c r="O140" s="71"/>
      <c r="P140" s="71"/>
      <c r="Q140" s="71"/>
      <c r="R140" s="71"/>
      <c r="S140" s="71"/>
      <c r="T140" s="71"/>
      <c r="U140" s="71"/>
      <c r="V140" s="71"/>
      <c r="W140" s="71"/>
      <c r="X140" s="71"/>
      <c r="Y140" s="71"/>
      <c r="Z140" s="96"/>
      <c r="AV140" s="97"/>
      <c r="AW140" s="371"/>
      <c r="AX140" s="371"/>
      <c r="AY140" s="371"/>
      <c r="AZ140" s="371"/>
      <c r="BA140" s="371"/>
      <c r="BB140" s="371"/>
      <c r="BC140" s="371"/>
      <c r="BD140" s="371"/>
      <c r="BE140" s="371"/>
      <c r="BF140" s="371"/>
      <c r="BG140" s="371"/>
      <c r="BH140" s="371"/>
      <c r="BI140" s="371"/>
      <c r="BJ140" s="371"/>
      <c r="BK140" s="371"/>
      <c r="BL140" s="371"/>
    </row>
    <row r="141" spans="1:64" s="531" customFormat="1" ht="14.45" customHeight="1" thickBot="1">
      <c r="A141" s="787"/>
      <c r="B141" s="594">
        <f>SUM('1. Projektets omkostninger'!D141:AV141)</f>
        <v>0</v>
      </c>
      <c r="C141" s="631" t="s">
        <v>49</v>
      </c>
      <c r="D141" s="485" t="str">
        <f t="shared" ref="D141:AV141" si="9">IF(D139*D140=0,"",(D139*D140))</f>
        <v/>
      </c>
      <c r="E141" s="485" t="str">
        <f t="shared" si="9"/>
        <v/>
      </c>
      <c r="F141" s="485" t="str">
        <f t="shared" si="9"/>
        <v/>
      </c>
      <c r="G141" s="485" t="str">
        <f t="shared" si="9"/>
        <v/>
      </c>
      <c r="H141" s="485" t="str">
        <f t="shared" si="9"/>
        <v/>
      </c>
      <c r="I141" s="485" t="str">
        <f t="shared" si="9"/>
        <v/>
      </c>
      <c r="J141" s="485" t="str">
        <f t="shared" si="9"/>
        <v/>
      </c>
      <c r="K141" s="485" t="str">
        <f t="shared" si="9"/>
        <v/>
      </c>
      <c r="L141" s="485" t="str">
        <f t="shared" si="9"/>
        <v/>
      </c>
      <c r="M141" s="485" t="str">
        <f t="shared" si="9"/>
        <v/>
      </c>
      <c r="N141" s="485" t="str">
        <f t="shared" si="9"/>
        <v/>
      </c>
      <c r="O141" s="485" t="str">
        <f t="shared" si="9"/>
        <v/>
      </c>
      <c r="P141" s="485" t="str">
        <f t="shared" si="9"/>
        <v/>
      </c>
      <c r="Q141" s="485" t="str">
        <f t="shared" si="9"/>
        <v/>
      </c>
      <c r="R141" s="485" t="str">
        <f t="shared" si="9"/>
        <v/>
      </c>
      <c r="S141" s="485" t="str">
        <f t="shared" si="9"/>
        <v/>
      </c>
      <c r="T141" s="485" t="str">
        <f t="shared" si="9"/>
        <v/>
      </c>
      <c r="U141" s="485" t="str">
        <f t="shared" si="9"/>
        <v/>
      </c>
      <c r="V141" s="485" t="str">
        <f t="shared" si="9"/>
        <v/>
      </c>
      <c r="W141" s="485" t="str">
        <f t="shared" si="9"/>
        <v/>
      </c>
      <c r="X141" s="485" t="str">
        <f t="shared" si="9"/>
        <v/>
      </c>
      <c r="Y141" s="485" t="str">
        <f t="shared" si="9"/>
        <v/>
      </c>
      <c r="Z141" s="482" t="str">
        <f t="shared" si="9"/>
        <v/>
      </c>
      <c r="AA141" s="483" t="str">
        <f t="shared" si="9"/>
        <v/>
      </c>
      <c r="AB141" s="483" t="str">
        <f t="shared" si="9"/>
        <v/>
      </c>
      <c r="AC141" s="483" t="str">
        <f t="shared" si="9"/>
        <v/>
      </c>
      <c r="AD141" s="483" t="str">
        <f t="shared" si="9"/>
        <v/>
      </c>
      <c r="AE141" s="483" t="str">
        <f t="shared" si="9"/>
        <v/>
      </c>
      <c r="AF141" s="483" t="str">
        <f t="shared" si="9"/>
        <v/>
      </c>
      <c r="AG141" s="483" t="str">
        <f t="shared" si="9"/>
        <v/>
      </c>
      <c r="AH141" s="483" t="str">
        <f t="shared" si="9"/>
        <v/>
      </c>
      <c r="AI141" s="483" t="str">
        <f t="shared" si="9"/>
        <v/>
      </c>
      <c r="AJ141" s="483" t="str">
        <f t="shared" si="9"/>
        <v/>
      </c>
      <c r="AK141" s="483" t="str">
        <f t="shared" si="9"/>
        <v/>
      </c>
      <c r="AL141" s="483" t="str">
        <f t="shared" si="9"/>
        <v/>
      </c>
      <c r="AM141" s="483" t="str">
        <f t="shared" si="9"/>
        <v/>
      </c>
      <c r="AN141" s="483" t="str">
        <f t="shared" si="9"/>
        <v/>
      </c>
      <c r="AO141" s="483" t="str">
        <f t="shared" si="9"/>
        <v/>
      </c>
      <c r="AP141" s="483" t="str">
        <f t="shared" si="9"/>
        <v/>
      </c>
      <c r="AQ141" s="483" t="str">
        <f t="shared" si="9"/>
        <v/>
      </c>
      <c r="AR141" s="483" t="str">
        <f t="shared" si="9"/>
        <v/>
      </c>
      <c r="AS141" s="483" t="str">
        <f t="shared" si="9"/>
        <v/>
      </c>
      <c r="AT141" s="483" t="str">
        <f t="shared" si="9"/>
        <v/>
      </c>
      <c r="AU141" s="483" t="str">
        <f t="shared" si="9"/>
        <v/>
      </c>
      <c r="AV141" s="484" t="str">
        <f t="shared" si="9"/>
        <v/>
      </c>
    </row>
    <row r="142" spans="1:64" ht="50.1" customHeight="1" thickBot="1">
      <c r="A142" s="789" t="s">
        <v>51</v>
      </c>
      <c r="B142" s="592"/>
      <c r="C142" s="478" t="s">
        <v>52</v>
      </c>
      <c r="D142" s="90"/>
      <c r="E142" s="90"/>
      <c r="F142" s="90"/>
      <c r="G142" s="90"/>
      <c r="H142" s="90"/>
      <c r="I142" s="90"/>
      <c r="J142" s="90"/>
      <c r="K142" s="90"/>
      <c r="L142" s="90"/>
      <c r="M142" s="90"/>
      <c r="N142" s="90"/>
      <c r="O142" s="90"/>
      <c r="P142" s="90"/>
      <c r="Q142" s="90"/>
      <c r="R142" s="90"/>
      <c r="S142" s="90"/>
      <c r="T142" s="90"/>
      <c r="U142" s="90"/>
      <c r="V142" s="90"/>
      <c r="W142" s="90"/>
      <c r="X142" s="90"/>
      <c r="Y142" s="90"/>
      <c r="Z142" s="96"/>
      <c r="AV142" s="97"/>
      <c r="AW142" s="371"/>
      <c r="AX142" s="371"/>
      <c r="AY142" s="371"/>
      <c r="AZ142" s="371"/>
      <c r="BA142" s="371"/>
      <c r="BB142" s="371"/>
      <c r="BC142" s="371"/>
      <c r="BD142" s="371"/>
      <c r="BE142" s="371"/>
      <c r="BF142" s="371"/>
      <c r="BG142" s="371"/>
      <c r="BH142" s="371"/>
      <c r="BI142" s="371"/>
      <c r="BJ142" s="371"/>
      <c r="BK142" s="371"/>
      <c r="BL142" s="371"/>
    </row>
    <row r="143" spans="1:64" s="613" customFormat="1" ht="14.45" customHeight="1" thickBot="1">
      <c r="A143" s="789"/>
      <c r="B143" s="595">
        <f>SUM('1. Projektets omkostninger'!D143:AV143)</f>
        <v>0</v>
      </c>
      <c r="C143" s="631" t="s">
        <v>49</v>
      </c>
      <c r="D143" s="608"/>
      <c r="E143" s="608"/>
      <c r="F143" s="608"/>
      <c r="G143" s="608"/>
      <c r="H143" s="608"/>
      <c r="I143" s="608"/>
      <c r="J143" s="608"/>
      <c r="K143" s="608"/>
      <c r="L143" s="608"/>
      <c r="M143" s="608"/>
      <c r="N143" s="608"/>
      <c r="O143" s="608"/>
      <c r="P143" s="608"/>
      <c r="Q143" s="608"/>
      <c r="R143" s="608"/>
      <c r="S143" s="608"/>
      <c r="T143" s="608"/>
      <c r="U143" s="608"/>
      <c r="V143" s="608"/>
      <c r="W143" s="608"/>
      <c r="X143" s="608"/>
      <c r="Y143" s="608"/>
      <c r="Z143" s="612"/>
      <c r="AV143" s="699"/>
    </row>
    <row r="144" spans="1:64" ht="50.1" customHeight="1" thickBot="1">
      <c r="A144" s="789" t="s">
        <v>53</v>
      </c>
      <c r="B144" s="592"/>
      <c r="C144" s="478" t="s">
        <v>52</v>
      </c>
      <c r="D144" s="90"/>
      <c r="E144" s="90"/>
      <c r="F144" s="90"/>
      <c r="G144" s="90"/>
      <c r="H144" s="90"/>
      <c r="I144" s="90"/>
      <c r="J144" s="90"/>
      <c r="K144" s="90"/>
      <c r="L144" s="90"/>
      <c r="M144" s="90"/>
      <c r="N144" s="90"/>
      <c r="O144" s="90"/>
      <c r="P144" s="90"/>
      <c r="Q144" s="90"/>
      <c r="R144" s="90"/>
      <c r="S144" s="90"/>
      <c r="T144" s="90"/>
      <c r="U144" s="90"/>
      <c r="V144" s="90"/>
      <c r="W144" s="90"/>
      <c r="X144" s="90"/>
      <c r="Y144" s="90"/>
      <c r="Z144" s="96"/>
      <c r="AV144" s="97"/>
      <c r="AW144" s="371"/>
      <c r="AX144" s="371"/>
      <c r="AY144" s="371"/>
      <c r="AZ144" s="371"/>
      <c r="BA144" s="371"/>
      <c r="BB144" s="371"/>
      <c r="BC144" s="371"/>
      <c r="BD144" s="371"/>
      <c r="BE144" s="371"/>
      <c r="BF144" s="371"/>
      <c r="BG144" s="371"/>
      <c r="BH144" s="371"/>
      <c r="BI144" s="371"/>
      <c r="BJ144" s="371"/>
      <c r="BK144" s="371"/>
      <c r="BL144" s="371"/>
    </row>
    <row r="145" spans="1:64" s="613" customFormat="1" ht="14.45" customHeight="1" thickBot="1">
      <c r="A145" s="789"/>
      <c r="B145" s="595">
        <f>SUM('1. Projektets omkostninger'!D145:AV145)</f>
        <v>0</v>
      </c>
      <c r="C145" s="631" t="s">
        <v>49</v>
      </c>
      <c r="D145" s="608"/>
      <c r="E145" s="608"/>
      <c r="F145" s="608"/>
      <c r="G145" s="608"/>
      <c r="H145" s="608"/>
      <c r="I145" s="608"/>
      <c r="J145" s="608"/>
      <c r="K145" s="608"/>
      <c r="L145" s="608"/>
      <c r="M145" s="608"/>
      <c r="N145" s="608"/>
      <c r="O145" s="608"/>
      <c r="P145" s="608"/>
      <c r="Q145" s="608"/>
      <c r="R145" s="608"/>
      <c r="S145" s="608"/>
      <c r="T145" s="608"/>
      <c r="U145" s="608"/>
      <c r="V145" s="608"/>
      <c r="W145" s="608"/>
      <c r="X145" s="608"/>
      <c r="Y145" s="608"/>
      <c r="Z145" s="612"/>
      <c r="AV145" s="699"/>
    </row>
    <row r="146" spans="1:64" ht="50.1" customHeight="1">
      <c r="A146" s="786" t="s">
        <v>54</v>
      </c>
      <c r="B146" s="592"/>
      <c r="C146" s="478" t="s">
        <v>55</v>
      </c>
      <c r="D146" s="204"/>
      <c r="E146" s="204"/>
      <c r="F146" s="204"/>
      <c r="G146" s="204"/>
      <c r="H146" s="204"/>
      <c r="I146" s="204"/>
      <c r="J146" s="204"/>
      <c r="K146" s="204"/>
      <c r="L146" s="204"/>
      <c r="M146" s="204"/>
      <c r="N146" s="204"/>
      <c r="O146" s="204"/>
      <c r="P146" s="204"/>
      <c r="Q146" s="204"/>
      <c r="R146" s="204"/>
      <c r="S146" s="204"/>
      <c r="T146" s="204"/>
      <c r="U146" s="204"/>
      <c r="V146" s="204"/>
      <c r="W146" s="204"/>
      <c r="X146" s="204"/>
      <c r="Y146" s="204"/>
      <c r="Z146" s="205"/>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7"/>
      <c r="AW146" s="371"/>
      <c r="AX146" s="371"/>
      <c r="AY146" s="371"/>
      <c r="AZ146" s="371"/>
      <c r="BA146" s="371"/>
      <c r="BB146" s="371"/>
      <c r="BC146" s="371"/>
      <c r="BD146" s="371"/>
      <c r="BE146" s="371"/>
      <c r="BF146" s="371"/>
      <c r="BG146" s="371"/>
      <c r="BH146" s="371"/>
      <c r="BI146" s="371"/>
      <c r="BJ146" s="371"/>
      <c r="BK146" s="371"/>
      <c r="BL146" s="371"/>
    </row>
    <row r="147" spans="1:64" s="613" customFormat="1" ht="14.45" customHeight="1" thickBot="1">
      <c r="A147" s="788"/>
      <c r="B147" s="594">
        <f>SUM('1. Projektets omkostninger'!D147:AV147)</f>
        <v>0</v>
      </c>
      <c r="C147" s="479" t="s">
        <v>54</v>
      </c>
      <c r="D147" s="615"/>
      <c r="E147" s="615"/>
      <c r="F147" s="615"/>
      <c r="G147" s="615"/>
      <c r="H147" s="615"/>
      <c r="I147" s="615"/>
      <c r="J147" s="615"/>
      <c r="K147" s="615"/>
      <c r="L147" s="615"/>
      <c r="M147" s="615"/>
      <c r="N147" s="615"/>
      <c r="O147" s="615"/>
      <c r="P147" s="615"/>
      <c r="Q147" s="615"/>
      <c r="R147" s="615"/>
      <c r="S147" s="615"/>
      <c r="T147" s="615"/>
      <c r="U147" s="615"/>
      <c r="V147" s="615"/>
      <c r="W147" s="615"/>
      <c r="X147" s="615"/>
      <c r="Y147" s="615"/>
      <c r="Z147" s="612"/>
      <c r="AV147" s="699"/>
    </row>
    <row r="148" spans="1:64" ht="50.1" customHeight="1">
      <c r="A148" s="786" t="s">
        <v>56</v>
      </c>
      <c r="B148" s="592"/>
      <c r="C148" s="478" t="s">
        <v>52</v>
      </c>
      <c r="D148" s="204"/>
      <c r="E148" s="204"/>
      <c r="F148" s="204"/>
      <c r="G148" s="204"/>
      <c r="H148" s="204"/>
      <c r="I148" s="204"/>
      <c r="J148" s="204"/>
      <c r="K148" s="204"/>
      <c r="L148" s="204"/>
      <c r="M148" s="204"/>
      <c r="N148" s="204"/>
      <c r="O148" s="204"/>
      <c r="P148" s="204"/>
      <c r="Q148" s="204"/>
      <c r="R148" s="204"/>
      <c r="S148" s="204"/>
      <c r="T148" s="204"/>
      <c r="U148" s="204"/>
      <c r="V148" s="204"/>
      <c r="W148" s="204"/>
      <c r="X148" s="204"/>
      <c r="Y148" s="204"/>
      <c r="Z148" s="205"/>
      <c r="AA148" s="206"/>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7"/>
      <c r="AW148" s="371"/>
      <c r="AX148" s="371"/>
      <c r="AY148" s="371"/>
      <c r="AZ148" s="371"/>
      <c r="BA148" s="371"/>
      <c r="BB148" s="371"/>
      <c r="BC148" s="371"/>
      <c r="BD148" s="371"/>
      <c r="BE148" s="371"/>
      <c r="BF148" s="371"/>
      <c r="BG148" s="371"/>
      <c r="BH148" s="371"/>
      <c r="BI148" s="371"/>
      <c r="BJ148" s="371"/>
      <c r="BK148" s="371"/>
      <c r="BL148" s="371"/>
    </row>
    <row r="149" spans="1:64" s="613" customFormat="1" ht="14.45" customHeight="1" thickBot="1">
      <c r="A149" s="788"/>
      <c r="B149" s="594">
        <f>SUM('1. Projektets omkostninger'!D149:AV149)</f>
        <v>0</v>
      </c>
      <c r="C149" s="631" t="s">
        <v>49</v>
      </c>
      <c r="D149" s="616"/>
      <c r="E149" s="616"/>
      <c r="F149" s="616"/>
      <c r="G149" s="616"/>
      <c r="H149" s="616"/>
      <c r="I149" s="616"/>
      <c r="J149" s="616"/>
      <c r="K149" s="616"/>
      <c r="L149" s="616"/>
      <c r="M149" s="616"/>
      <c r="N149" s="616"/>
      <c r="O149" s="616"/>
      <c r="P149" s="616"/>
      <c r="Q149" s="616"/>
      <c r="R149" s="616"/>
      <c r="S149" s="616"/>
      <c r="T149" s="616"/>
      <c r="U149" s="616"/>
      <c r="V149" s="616"/>
      <c r="W149" s="616"/>
      <c r="X149" s="616"/>
      <c r="Y149" s="616"/>
      <c r="Z149" s="612"/>
      <c r="AV149" s="699"/>
    </row>
    <row r="150" spans="1:64" ht="50.1" customHeight="1" thickBot="1">
      <c r="A150" s="789" t="s">
        <v>57</v>
      </c>
      <c r="B150" s="592"/>
      <c r="C150" s="478" t="s">
        <v>52</v>
      </c>
      <c r="D150" s="90"/>
      <c r="E150" s="90"/>
      <c r="F150" s="90"/>
      <c r="G150" s="90"/>
      <c r="H150" s="90"/>
      <c r="I150" s="90"/>
      <c r="J150" s="90"/>
      <c r="K150" s="90"/>
      <c r="L150" s="90"/>
      <c r="M150" s="90"/>
      <c r="N150" s="90"/>
      <c r="O150" s="90"/>
      <c r="P150" s="90"/>
      <c r="Q150" s="90"/>
      <c r="R150" s="90"/>
      <c r="S150" s="90"/>
      <c r="T150" s="90"/>
      <c r="U150" s="90"/>
      <c r="V150" s="90"/>
      <c r="W150" s="90"/>
      <c r="X150" s="90"/>
      <c r="Y150" s="90"/>
      <c r="Z150" s="96"/>
      <c r="AV150" s="97"/>
      <c r="AW150" s="371"/>
      <c r="AX150" s="371"/>
      <c r="AY150" s="371"/>
      <c r="AZ150" s="371"/>
      <c r="BA150" s="371"/>
      <c r="BB150" s="371"/>
      <c r="BC150" s="371"/>
      <c r="BD150" s="371"/>
      <c r="BE150" s="371"/>
      <c r="BF150" s="371"/>
      <c r="BG150" s="371"/>
      <c r="BH150" s="371"/>
      <c r="BI150" s="371"/>
      <c r="BJ150" s="371"/>
      <c r="BK150" s="371"/>
      <c r="BL150" s="371"/>
    </row>
    <row r="151" spans="1:64" s="613" customFormat="1" ht="14.45" customHeight="1" thickBot="1">
      <c r="A151" s="789"/>
      <c r="B151" s="595">
        <f>SUM('1. Projektets omkostninger'!D151:AV151)</f>
        <v>0</v>
      </c>
      <c r="C151" s="631" t="s">
        <v>49</v>
      </c>
      <c r="D151" s="607"/>
      <c r="E151" s="608"/>
      <c r="F151" s="608"/>
      <c r="G151" s="608"/>
      <c r="H151" s="608"/>
      <c r="I151" s="608"/>
      <c r="J151" s="608"/>
      <c r="K151" s="608"/>
      <c r="L151" s="608"/>
      <c r="M151" s="608"/>
      <c r="N151" s="608"/>
      <c r="O151" s="608"/>
      <c r="P151" s="608"/>
      <c r="Q151" s="608"/>
      <c r="R151" s="608"/>
      <c r="S151" s="608"/>
      <c r="T151" s="608"/>
      <c r="U151" s="608"/>
      <c r="V151" s="608"/>
      <c r="W151" s="608"/>
      <c r="X151" s="608"/>
      <c r="Y151" s="608"/>
      <c r="Z151" s="700"/>
      <c r="AA151" s="701"/>
      <c r="AB151" s="701"/>
      <c r="AC151" s="701"/>
      <c r="AD151" s="701"/>
      <c r="AE151" s="701"/>
      <c r="AF151" s="701"/>
      <c r="AG151" s="701"/>
      <c r="AH151" s="701"/>
      <c r="AI151" s="701"/>
      <c r="AJ151" s="701"/>
      <c r="AK151" s="701"/>
      <c r="AL151" s="701"/>
      <c r="AM151" s="701"/>
      <c r="AN151" s="701"/>
      <c r="AO151" s="701"/>
      <c r="AP151" s="701"/>
      <c r="AQ151" s="701"/>
      <c r="AR151" s="701"/>
      <c r="AS151" s="701"/>
      <c r="AT151" s="701"/>
      <c r="AU151" s="701"/>
      <c r="AV151" s="702"/>
    </row>
    <row r="152" spans="1:64" ht="21.95" customHeight="1" thickBot="1">
      <c r="A152" s="480" t="s">
        <v>58</v>
      </c>
      <c r="B152" s="596">
        <f>SUM(B137,B141,B143,B145,B151)-B147-B149</f>
        <v>0</v>
      </c>
      <c r="C152" s="479"/>
      <c r="D152" s="367"/>
      <c r="E152" s="367"/>
      <c r="F152" s="367"/>
      <c r="G152" s="367"/>
      <c r="H152" s="367"/>
      <c r="I152" s="367"/>
      <c r="J152" s="367"/>
      <c r="K152" s="367"/>
      <c r="L152" s="367"/>
      <c r="M152" s="367"/>
      <c r="N152" s="367"/>
      <c r="O152" s="367"/>
      <c r="P152" s="367"/>
      <c r="Q152" s="367"/>
      <c r="R152" s="367"/>
      <c r="S152" s="367"/>
      <c r="T152" s="367"/>
      <c r="U152" s="367"/>
      <c r="V152" s="367"/>
      <c r="W152" s="367"/>
      <c r="X152" s="367"/>
      <c r="Y152" s="367"/>
      <c r="Z152" s="367"/>
      <c r="AA152" s="367"/>
      <c r="AB152" s="367"/>
      <c r="AC152" s="367"/>
      <c r="AD152" s="367"/>
      <c r="AE152" s="367"/>
      <c r="AF152" s="367"/>
      <c r="AG152" s="367"/>
      <c r="AH152" s="367"/>
      <c r="AI152" s="367"/>
      <c r="AJ152" s="367"/>
      <c r="AK152" s="367"/>
      <c r="AL152" s="367"/>
      <c r="AM152" s="367"/>
      <c r="AN152" s="367"/>
      <c r="AO152" s="367"/>
      <c r="AP152" s="367"/>
      <c r="AQ152" s="367"/>
      <c r="AR152" s="367"/>
      <c r="AS152" s="367"/>
      <c r="AT152" s="367"/>
      <c r="AU152" s="367"/>
      <c r="AV152" s="367"/>
      <c r="AW152" s="371"/>
      <c r="AX152" s="371"/>
      <c r="AY152" s="371"/>
      <c r="AZ152" s="371"/>
      <c r="BA152" s="371"/>
      <c r="BB152" s="371"/>
      <c r="BC152" s="371"/>
      <c r="BD152" s="371"/>
      <c r="BE152" s="371"/>
      <c r="BF152" s="371"/>
      <c r="BG152" s="371"/>
      <c r="BH152" s="371"/>
      <c r="BI152" s="371"/>
      <c r="BJ152" s="371"/>
      <c r="BK152" s="371"/>
      <c r="BL152" s="371"/>
    </row>
    <row r="153" spans="1:64" ht="30" customHeight="1" thickBot="1">
      <c r="A153" s="297" t="s">
        <v>59</v>
      </c>
      <c r="B153" s="601"/>
      <c r="C153" s="597">
        <f>IF(B153="",0,IF(OR(D129="Privat Forsknings- og videnformidlingsinstitution",D129="Offentlig Forsknings- og videnformidlingsinstitution"),IF(B152=0,0,B153/B152),IF(B137=0,0,B153/B137)))</f>
        <v>0</v>
      </c>
      <c r="D153" s="367"/>
      <c r="E153" s="367"/>
      <c r="F153" s="367"/>
      <c r="G153" s="367"/>
      <c r="H153" s="367"/>
      <c r="I153" s="367"/>
      <c r="J153" s="367"/>
      <c r="K153" s="367"/>
      <c r="L153" s="367"/>
      <c r="M153" s="367"/>
      <c r="N153" s="367"/>
      <c r="O153" s="367"/>
      <c r="P153" s="367"/>
      <c r="Q153" s="367"/>
      <c r="R153" s="367"/>
      <c r="S153" s="367"/>
      <c r="T153" s="367"/>
      <c r="U153" s="367"/>
      <c r="V153" s="367"/>
      <c r="W153" s="367"/>
      <c r="X153" s="367"/>
      <c r="Y153" s="367"/>
      <c r="Z153" s="367"/>
      <c r="AA153" s="367"/>
      <c r="AB153" s="367"/>
      <c r="AC153" s="367"/>
      <c r="AD153" s="367"/>
      <c r="AE153" s="367"/>
      <c r="AF153" s="367"/>
      <c r="AG153" s="367"/>
      <c r="AH153" s="367"/>
      <c r="AI153" s="367"/>
      <c r="AJ153" s="367"/>
      <c r="AK153" s="367"/>
      <c r="AL153" s="367"/>
      <c r="AM153" s="367"/>
      <c r="AN153" s="367"/>
      <c r="AO153" s="367"/>
      <c r="AP153" s="367"/>
      <c r="AQ153" s="367"/>
      <c r="AR153" s="367"/>
      <c r="AS153" s="367"/>
      <c r="AT153" s="367"/>
      <c r="AU153" s="367"/>
      <c r="AV153" s="367"/>
      <c r="AW153" s="371"/>
      <c r="AX153" s="371"/>
      <c r="AY153" s="371"/>
      <c r="AZ153" s="371"/>
      <c r="BA153" s="371"/>
      <c r="BB153" s="371"/>
      <c r="BC153" s="371"/>
      <c r="BD153" s="371"/>
      <c r="BE153" s="371"/>
      <c r="BF153" s="371"/>
      <c r="BG153" s="371"/>
      <c r="BH153" s="371"/>
      <c r="BI153" s="371"/>
      <c r="BJ153" s="371"/>
      <c r="BK153" s="371"/>
      <c r="BL153" s="371"/>
    </row>
    <row r="154" spans="1:64" ht="21.95" customHeight="1" thickBot="1">
      <c r="A154" s="509" t="s">
        <v>60</v>
      </c>
      <c r="B154" s="510">
        <f>SUM(B152:B153)</f>
        <v>0</v>
      </c>
      <c r="C154" s="511"/>
      <c r="D154" s="367"/>
      <c r="E154" s="367"/>
      <c r="F154" s="367"/>
      <c r="G154" s="367"/>
      <c r="H154" s="367"/>
      <c r="I154" s="367"/>
      <c r="J154" s="367"/>
      <c r="K154" s="367"/>
      <c r="L154" s="367"/>
      <c r="M154" s="367"/>
      <c r="N154" s="367"/>
      <c r="O154" s="367"/>
      <c r="P154" s="367"/>
      <c r="Q154" s="367"/>
      <c r="R154" s="367"/>
      <c r="S154" s="367"/>
      <c r="T154" s="367"/>
      <c r="U154" s="367"/>
      <c r="V154" s="367"/>
      <c r="W154" s="367"/>
      <c r="X154" s="367"/>
      <c r="Y154" s="367"/>
      <c r="Z154" s="367"/>
      <c r="AA154" s="367"/>
      <c r="AB154" s="367"/>
      <c r="AC154" s="367"/>
      <c r="AD154" s="367"/>
      <c r="AE154" s="367"/>
      <c r="AF154" s="367"/>
      <c r="AG154" s="367"/>
      <c r="AH154" s="367"/>
      <c r="AI154" s="367"/>
      <c r="AJ154" s="367"/>
      <c r="AK154" s="367"/>
      <c r="AL154" s="367"/>
      <c r="AM154" s="367"/>
      <c r="AN154" s="367"/>
      <c r="AO154" s="367"/>
      <c r="AP154" s="367"/>
      <c r="AQ154" s="367"/>
      <c r="AR154" s="367"/>
      <c r="AS154" s="367"/>
      <c r="AT154" s="367"/>
      <c r="AU154" s="367"/>
      <c r="AV154" s="367"/>
      <c r="AW154" s="371"/>
      <c r="AX154" s="371"/>
      <c r="AY154" s="371"/>
      <c r="AZ154" s="371"/>
      <c r="BA154" s="371"/>
      <c r="BB154" s="371"/>
      <c r="BC154" s="371"/>
      <c r="BD154" s="371"/>
      <c r="BE154" s="371"/>
      <c r="BF154" s="371"/>
      <c r="BG154" s="371"/>
      <c r="BH154" s="371"/>
      <c r="BI154" s="371"/>
      <c r="BJ154" s="371"/>
      <c r="BK154" s="371"/>
      <c r="BL154" s="371"/>
    </row>
    <row r="155" spans="1:64" ht="14.1" customHeight="1">
      <c r="A155" s="367"/>
      <c r="B155" s="367"/>
      <c r="C155" s="367"/>
      <c r="D155" s="367"/>
      <c r="E155" s="367"/>
      <c r="F155" s="367"/>
      <c r="G155" s="367"/>
      <c r="H155" s="367"/>
      <c r="I155" s="367"/>
      <c r="J155" s="367"/>
      <c r="K155" s="367"/>
      <c r="L155" s="367"/>
      <c r="M155" s="367"/>
      <c r="N155" s="367"/>
      <c r="O155" s="367"/>
      <c r="P155" s="367"/>
      <c r="Q155" s="367"/>
      <c r="R155" s="367"/>
      <c r="S155" s="367"/>
      <c r="T155" s="367"/>
      <c r="U155" s="367"/>
      <c r="V155" s="367"/>
      <c r="W155" s="367"/>
      <c r="X155" s="367"/>
      <c r="Y155" s="367"/>
      <c r="Z155" s="367"/>
      <c r="AA155" s="367"/>
      <c r="AB155" s="367"/>
      <c r="AC155" s="367"/>
      <c r="AD155" s="367"/>
      <c r="AE155" s="367"/>
      <c r="AF155" s="367"/>
      <c r="AG155" s="367"/>
      <c r="AH155" s="367"/>
      <c r="AI155" s="367"/>
      <c r="AJ155" s="367"/>
      <c r="AK155" s="367"/>
      <c r="AL155" s="367"/>
      <c r="AM155" s="367"/>
      <c r="AN155" s="367"/>
      <c r="AO155" s="367"/>
      <c r="AP155" s="367"/>
      <c r="AQ155" s="367"/>
      <c r="AR155" s="367"/>
      <c r="AS155" s="367"/>
      <c r="AT155" s="367"/>
      <c r="AU155" s="367"/>
      <c r="AV155" s="367"/>
      <c r="AW155" s="371"/>
      <c r="AX155" s="371"/>
      <c r="AY155" s="371"/>
      <c r="AZ155" s="371"/>
      <c r="BA155" s="371"/>
      <c r="BB155" s="371"/>
      <c r="BC155" s="371"/>
      <c r="BD155" s="371"/>
      <c r="BE155" s="371"/>
      <c r="BF155" s="371"/>
      <c r="BG155" s="371"/>
      <c r="BH155" s="371"/>
      <c r="BI155" s="371"/>
      <c r="BJ155" s="371"/>
      <c r="BK155" s="371"/>
      <c r="BL155" s="371"/>
    </row>
    <row r="156" spans="1:64" ht="14.1" customHeight="1" thickBot="1">
      <c r="A156" s="367"/>
      <c r="B156" s="367"/>
      <c r="C156" s="367"/>
      <c r="D156" s="367"/>
      <c r="E156" s="367"/>
      <c r="F156" s="367"/>
      <c r="G156" s="367"/>
      <c r="H156" s="367"/>
      <c r="I156" s="367"/>
      <c r="J156" s="367"/>
      <c r="K156" s="367"/>
      <c r="L156" s="367"/>
      <c r="M156" s="367"/>
      <c r="N156" s="367"/>
      <c r="O156" s="367"/>
      <c r="P156" s="367"/>
      <c r="Q156" s="367"/>
      <c r="R156" s="367"/>
      <c r="S156" s="367"/>
      <c r="T156" s="367"/>
      <c r="U156" s="367"/>
      <c r="V156" s="367"/>
      <c r="W156" s="367"/>
      <c r="X156" s="367"/>
      <c r="Y156" s="367"/>
      <c r="Z156" s="367"/>
      <c r="AA156" s="367"/>
      <c r="AB156" s="367"/>
      <c r="AC156" s="367"/>
      <c r="AD156" s="367"/>
      <c r="AE156" s="367"/>
      <c r="AF156" s="367"/>
      <c r="AG156" s="367"/>
      <c r="AH156" s="367"/>
      <c r="AI156" s="367"/>
      <c r="AJ156" s="367"/>
      <c r="AK156" s="367"/>
      <c r="AL156" s="367"/>
      <c r="AM156" s="367"/>
      <c r="AN156" s="367"/>
      <c r="AO156" s="367"/>
      <c r="AP156" s="367"/>
      <c r="AQ156" s="367"/>
      <c r="AR156" s="367"/>
      <c r="AS156" s="367"/>
      <c r="AT156" s="367"/>
      <c r="AU156" s="367"/>
      <c r="AV156" s="367"/>
      <c r="AW156" s="371"/>
      <c r="AX156" s="371"/>
      <c r="AY156" s="371"/>
      <c r="AZ156" s="371"/>
      <c r="BA156" s="371"/>
      <c r="BB156" s="371"/>
      <c r="BC156" s="371"/>
      <c r="BD156" s="371"/>
      <c r="BE156" s="371"/>
      <c r="BF156" s="371"/>
      <c r="BG156" s="371"/>
      <c r="BH156" s="371"/>
      <c r="BI156" s="371"/>
      <c r="BJ156" s="371"/>
      <c r="BK156" s="371"/>
      <c r="BL156" s="371"/>
    </row>
    <row r="157" spans="1:64" ht="24.95" customHeight="1" thickTop="1" thickBot="1">
      <c r="A157" s="375" t="s">
        <v>65</v>
      </c>
      <c r="B157" s="376"/>
      <c r="C157" s="372"/>
      <c r="D157" s="377"/>
      <c r="E157" s="372"/>
      <c r="F157" s="372"/>
      <c r="G157" s="372"/>
      <c r="H157" s="372"/>
      <c r="I157" s="372"/>
      <c r="J157" s="372"/>
      <c r="K157" s="372"/>
      <c r="L157" s="372"/>
      <c r="M157" s="372"/>
      <c r="N157" s="372"/>
      <c r="O157" s="372"/>
      <c r="P157" s="372"/>
      <c r="Q157" s="372"/>
      <c r="R157" s="372"/>
      <c r="S157" s="372"/>
      <c r="T157" s="372"/>
      <c r="U157" s="372"/>
      <c r="V157" s="372"/>
      <c r="W157" s="372"/>
      <c r="X157" s="372"/>
      <c r="Y157" s="372"/>
      <c r="Z157" s="372"/>
      <c r="AA157" s="372"/>
      <c r="AB157" s="372"/>
      <c r="AC157" s="372"/>
      <c r="AD157" s="372"/>
      <c r="AE157" s="372"/>
      <c r="AF157" s="372"/>
      <c r="AG157" s="372"/>
      <c r="AH157" s="372"/>
      <c r="AI157" s="372"/>
      <c r="AJ157" s="372"/>
      <c r="AK157" s="372"/>
      <c r="AL157" s="372"/>
      <c r="AM157" s="372"/>
      <c r="AN157" s="372"/>
      <c r="AO157" s="372"/>
      <c r="AP157" s="372"/>
      <c r="AQ157" s="372"/>
      <c r="AR157" s="372"/>
      <c r="AS157" s="372"/>
      <c r="AT157" s="372"/>
      <c r="AU157" s="372"/>
      <c r="AV157" s="372"/>
      <c r="AW157" s="371"/>
      <c r="AX157" s="371"/>
      <c r="AY157" s="371"/>
      <c r="AZ157" s="371"/>
      <c r="BA157" s="371"/>
      <c r="BB157" s="371"/>
      <c r="BC157" s="371"/>
      <c r="BD157" s="371"/>
      <c r="BE157" s="371"/>
      <c r="BF157" s="371"/>
      <c r="BG157" s="371"/>
      <c r="BH157" s="371"/>
      <c r="BI157" s="371"/>
      <c r="BJ157" s="371"/>
      <c r="BK157" s="371"/>
      <c r="BL157" s="371"/>
    </row>
    <row r="158" spans="1:64" ht="35.1" customHeight="1">
      <c r="A158" s="642" t="s">
        <v>9</v>
      </c>
      <c r="B158" s="781" t="s">
        <v>10</v>
      </c>
      <c r="C158" s="782" t="s">
        <v>11</v>
      </c>
      <c r="D158" s="632" t="s">
        <v>12</v>
      </c>
      <c r="E158" s="756" t="s">
        <v>13</v>
      </c>
      <c r="F158" s="367"/>
      <c r="G158" s="367"/>
      <c r="H158" s="367"/>
      <c r="I158" s="367"/>
      <c r="J158" s="367"/>
      <c r="K158" s="367"/>
      <c r="L158" s="367"/>
      <c r="M158" s="367"/>
      <c r="N158" s="367"/>
      <c r="O158" s="367"/>
      <c r="P158" s="367"/>
      <c r="Q158" s="367"/>
      <c r="R158" s="367"/>
      <c r="S158" s="367"/>
      <c r="T158" s="367"/>
      <c r="U158" s="367"/>
      <c r="V158" s="367"/>
      <c r="W158" s="367"/>
      <c r="X158" s="367"/>
      <c r="Y158" s="367"/>
      <c r="Z158" s="367"/>
      <c r="AA158" s="367"/>
      <c r="AB158" s="367"/>
      <c r="AC158" s="367"/>
      <c r="AD158" s="367"/>
      <c r="AE158" s="367"/>
      <c r="AF158" s="367"/>
      <c r="AG158" s="367"/>
      <c r="AH158" s="367"/>
      <c r="AI158" s="367"/>
      <c r="AJ158" s="367"/>
      <c r="AK158" s="367"/>
      <c r="AL158" s="367"/>
      <c r="AM158" s="367"/>
      <c r="AN158" s="367"/>
      <c r="AO158" s="367"/>
      <c r="AP158" s="367"/>
      <c r="AQ158" s="367"/>
      <c r="AR158" s="367"/>
      <c r="AS158" s="367"/>
      <c r="AT158" s="367"/>
      <c r="AU158" s="367"/>
      <c r="AV158" s="367"/>
      <c r="AW158" s="371"/>
      <c r="AX158" s="371"/>
      <c r="AY158" s="371"/>
      <c r="AZ158" s="371"/>
      <c r="BA158" s="371"/>
      <c r="BB158" s="371"/>
      <c r="BC158" s="371"/>
      <c r="BD158" s="371"/>
      <c r="BE158" s="371"/>
      <c r="BF158" s="371"/>
      <c r="BG158" s="371"/>
      <c r="BH158" s="371"/>
      <c r="BI158" s="371"/>
      <c r="BJ158" s="371"/>
      <c r="BK158" s="371"/>
      <c r="BL158" s="371"/>
    </row>
    <row r="159" spans="1:64" ht="35.1" customHeight="1" thickBot="1">
      <c r="A159" s="363"/>
      <c r="B159" s="363"/>
      <c r="C159" s="335"/>
      <c r="D159" s="335"/>
      <c r="E159" s="757"/>
      <c r="F159" s="367"/>
      <c r="G159" s="367"/>
      <c r="H159" s="367"/>
      <c r="I159" s="367"/>
      <c r="J159" s="367"/>
      <c r="K159" s="367"/>
      <c r="L159" s="367"/>
      <c r="M159" s="367"/>
      <c r="N159" s="367"/>
      <c r="O159" s="367"/>
      <c r="P159" s="367"/>
      <c r="Q159" s="367"/>
      <c r="R159" s="367"/>
      <c r="S159" s="367"/>
      <c r="T159" s="367"/>
      <c r="U159" s="367"/>
      <c r="V159" s="367"/>
      <c r="W159" s="367"/>
      <c r="X159" s="367"/>
      <c r="Y159" s="367"/>
      <c r="Z159" s="367"/>
      <c r="AA159" s="367"/>
      <c r="AB159" s="367"/>
      <c r="AC159" s="367"/>
      <c r="AD159" s="367"/>
      <c r="AE159" s="367"/>
      <c r="AF159" s="367"/>
      <c r="AG159" s="367"/>
      <c r="AH159" s="367"/>
      <c r="AI159" s="367"/>
      <c r="AJ159" s="367"/>
      <c r="AK159" s="367"/>
      <c r="AL159" s="367"/>
      <c r="AM159" s="367"/>
      <c r="AN159" s="367"/>
      <c r="AO159" s="367"/>
      <c r="AP159" s="367"/>
      <c r="AQ159" s="367"/>
      <c r="AR159" s="367"/>
      <c r="AS159" s="367"/>
      <c r="AT159" s="367"/>
      <c r="AU159" s="367"/>
      <c r="AV159" s="367"/>
      <c r="AW159" s="371"/>
      <c r="AX159" s="371"/>
      <c r="AY159" s="371"/>
      <c r="AZ159" s="371"/>
      <c r="BA159" s="371"/>
      <c r="BB159" s="371"/>
      <c r="BC159" s="371"/>
      <c r="BD159" s="371"/>
      <c r="BE159" s="371"/>
      <c r="BF159" s="371"/>
      <c r="BG159" s="371"/>
      <c r="BH159" s="371"/>
      <c r="BI159" s="371"/>
      <c r="BJ159" s="371"/>
      <c r="BK159" s="371"/>
      <c r="BL159" s="371"/>
    </row>
    <row r="160" spans="1:64" ht="35.1" customHeight="1">
      <c r="A160" s="793" t="s">
        <v>14</v>
      </c>
      <c r="B160" s="488" t="s">
        <v>15</v>
      </c>
      <c r="C160" s="489" t="s">
        <v>16</v>
      </c>
      <c r="D160" s="490" t="s">
        <v>17</v>
      </c>
      <c r="E160" s="758" t="s">
        <v>18</v>
      </c>
      <c r="F160" s="367"/>
      <c r="G160" s="367"/>
      <c r="H160" s="367"/>
      <c r="I160" s="367"/>
      <c r="J160" s="367"/>
      <c r="K160" s="367"/>
      <c r="L160" s="367"/>
      <c r="M160" s="367"/>
      <c r="N160" s="367"/>
      <c r="O160" s="367"/>
      <c r="P160" s="367"/>
      <c r="Q160" s="367"/>
      <c r="R160" s="367"/>
      <c r="S160" s="367"/>
      <c r="T160" s="367"/>
      <c r="U160" s="367"/>
      <c r="V160" s="367"/>
      <c r="W160" s="367"/>
      <c r="X160" s="367"/>
      <c r="Y160" s="367"/>
      <c r="Z160" s="367"/>
      <c r="AA160" s="367"/>
      <c r="AB160" s="367"/>
      <c r="AC160" s="367"/>
      <c r="AD160" s="367"/>
      <c r="AE160" s="367"/>
      <c r="AF160" s="367"/>
      <c r="AG160" s="367"/>
      <c r="AH160" s="367"/>
      <c r="AI160" s="367"/>
      <c r="AJ160" s="367"/>
      <c r="AK160" s="367"/>
      <c r="AL160" s="367"/>
      <c r="AM160" s="367"/>
      <c r="AN160" s="367"/>
      <c r="AO160" s="367"/>
      <c r="AP160" s="367"/>
      <c r="AQ160" s="367"/>
      <c r="AR160" s="367"/>
      <c r="AS160" s="367"/>
      <c r="AT160" s="367"/>
      <c r="AU160" s="367"/>
      <c r="AV160" s="367"/>
      <c r="AW160" s="371"/>
      <c r="AX160" s="371"/>
      <c r="AY160" s="371"/>
      <c r="AZ160" s="371"/>
      <c r="BA160" s="371"/>
      <c r="BB160" s="371"/>
      <c r="BC160" s="371"/>
      <c r="BD160" s="371"/>
      <c r="BE160" s="371"/>
      <c r="BF160" s="371"/>
      <c r="BG160" s="371"/>
      <c r="BH160" s="371"/>
      <c r="BI160" s="371"/>
      <c r="BJ160" s="371"/>
      <c r="BK160" s="371"/>
      <c r="BL160" s="371"/>
    </row>
    <row r="161" spans="1:64" ht="35.1" customHeight="1" thickBot="1">
      <c r="A161" s="794"/>
      <c r="B161" s="364"/>
      <c r="C161" s="364"/>
      <c r="D161" s="491" t="str">
        <f>'2. Samlet budgetoversigt'!F186</f>
        <v/>
      </c>
      <c r="E161" s="759" t="str">
        <f>'2. Samlet budgetoversigt'!F187</f>
        <v/>
      </c>
      <c r="F161" s="367"/>
      <c r="G161" s="367"/>
      <c r="H161" s="367"/>
      <c r="I161" s="367"/>
      <c r="J161" s="367"/>
      <c r="K161" s="367"/>
      <c r="L161" s="367"/>
      <c r="M161" s="367"/>
      <c r="N161" s="367"/>
      <c r="O161" s="367"/>
      <c r="P161" s="367"/>
      <c r="Q161" s="367"/>
      <c r="R161" s="367"/>
      <c r="S161" s="367"/>
      <c r="T161" s="367"/>
      <c r="U161" s="367"/>
      <c r="V161" s="367"/>
      <c r="W161" s="367"/>
      <c r="X161" s="367"/>
      <c r="Y161" s="367"/>
      <c r="Z161" s="367"/>
      <c r="AA161" s="367"/>
      <c r="AB161" s="367"/>
      <c r="AC161" s="367"/>
      <c r="AD161" s="367"/>
      <c r="AE161" s="367"/>
      <c r="AF161" s="367"/>
      <c r="AG161" s="367"/>
      <c r="AH161" s="367"/>
      <c r="AI161" s="367"/>
      <c r="AJ161" s="367"/>
      <c r="AK161" s="367"/>
      <c r="AL161" s="367"/>
      <c r="AM161" s="367"/>
      <c r="AN161" s="367"/>
      <c r="AO161" s="367"/>
      <c r="AP161" s="367"/>
      <c r="AQ161" s="367"/>
      <c r="AR161" s="367"/>
      <c r="AS161" s="367"/>
      <c r="AT161" s="367"/>
      <c r="AU161" s="367"/>
      <c r="AV161" s="367"/>
      <c r="AW161" s="371"/>
      <c r="AX161" s="371"/>
      <c r="AY161" s="371"/>
      <c r="AZ161" s="371"/>
      <c r="BA161" s="371"/>
      <c r="BB161" s="371"/>
      <c r="BC161" s="371"/>
      <c r="BD161" s="371"/>
      <c r="BE161" s="371"/>
      <c r="BF161" s="371"/>
      <c r="BG161" s="371"/>
      <c r="BH161" s="371"/>
      <c r="BI161" s="371"/>
      <c r="BJ161" s="371"/>
      <c r="BK161" s="371"/>
      <c r="BL161" s="371"/>
    </row>
    <row r="162" spans="1:64" ht="14.1" customHeight="1">
      <c r="A162" s="367"/>
      <c r="B162" s="367"/>
      <c r="C162" s="367"/>
      <c r="D162" s="367"/>
      <c r="E162" s="367"/>
      <c r="F162" s="367"/>
      <c r="G162" s="367"/>
      <c r="H162" s="367"/>
      <c r="I162" s="367"/>
      <c r="J162" s="367"/>
      <c r="K162" s="367"/>
      <c r="L162" s="367"/>
      <c r="M162" s="367"/>
      <c r="N162" s="367"/>
      <c r="O162" s="367"/>
      <c r="P162" s="367"/>
      <c r="Q162" s="367"/>
      <c r="R162" s="367"/>
      <c r="S162" s="367"/>
      <c r="T162" s="367"/>
      <c r="U162" s="367"/>
      <c r="V162" s="367"/>
      <c r="W162" s="367"/>
      <c r="X162" s="367"/>
      <c r="Y162" s="367"/>
      <c r="Z162" s="367"/>
      <c r="AA162" s="367"/>
      <c r="AB162" s="367"/>
      <c r="AC162" s="367"/>
      <c r="AD162" s="367"/>
      <c r="AE162" s="367"/>
      <c r="AF162" s="367"/>
      <c r="AG162" s="367"/>
      <c r="AH162" s="367"/>
      <c r="AI162" s="367"/>
      <c r="AJ162" s="367"/>
      <c r="AK162" s="367"/>
      <c r="AL162" s="367"/>
      <c r="AM162" s="367"/>
      <c r="AN162" s="367"/>
      <c r="AO162" s="367"/>
      <c r="AP162" s="367"/>
      <c r="AQ162" s="367"/>
      <c r="AR162" s="367"/>
      <c r="AS162" s="367"/>
      <c r="AT162" s="367"/>
      <c r="AU162" s="367"/>
      <c r="AV162" s="367"/>
      <c r="AW162" s="371"/>
      <c r="AX162" s="371"/>
      <c r="AY162" s="371"/>
      <c r="AZ162" s="371"/>
      <c r="BA162" s="371"/>
      <c r="BB162" s="371"/>
      <c r="BC162" s="371"/>
      <c r="BD162" s="371"/>
      <c r="BE162" s="371"/>
      <c r="BF162" s="371"/>
      <c r="BG162" s="371"/>
      <c r="BH162" s="371"/>
      <c r="BI162" s="371"/>
      <c r="BJ162" s="371"/>
      <c r="BK162" s="371"/>
      <c r="BL162" s="371"/>
    </row>
    <row r="163" spans="1:64" ht="15.75" customHeight="1" thickBot="1">
      <c r="A163" s="368" t="s">
        <v>19</v>
      </c>
      <c r="B163" s="368" t="s">
        <v>20</v>
      </c>
      <c r="C163" s="381" t="s">
        <v>21</v>
      </c>
      <c r="D163" s="379" t="s">
        <v>22</v>
      </c>
      <c r="E163" s="379" t="s">
        <v>23</v>
      </c>
      <c r="F163" s="379" t="s">
        <v>24</v>
      </c>
      <c r="G163" s="379" t="s">
        <v>25</v>
      </c>
      <c r="H163" s="379" t="s">
        <v>26</v>
      </c>
      <c r="I163" s="379" t="s">
        <v>27</v>
      </c>
      <c r="J163" s="379" t="s">
        <v>28</v>
      </c>
      <c r="K163" s="379" t="s">
        <v>29</v>
      </c>
      <c r="L163" s="379" t="s">
        <v>30</v>
      </c>
      <c r="M163" s="379" t="s">
        <v>31</v>
      </c>
      <c r="N163" s="379" t="s">
        <v>32</v>
      </c>
      <c r="O163" s="379" t="s">
        <v>33</v>
      </c>
      <c r="P163" s="379" t="s">
        <v>34</v>
      </c>
      <c r="Q163" s="379" t="s">
        <v>35</v>
      </c>
      <c r="R163" s="379" t="s">
        <v>36</v>
      </c>
      <c r="S163" s="379" t="s">
        <v>37</v>
      </c>
      <c r="T163" s="379" t="s">
        <v>38</v>
      </c>
      <c r="U163" s="379" t="s">
        <v>39</v>
      </c>
      <c r="V163" s="379" t="s">
        <v>40</v>
      </c>
      <c r="W163" s="379" t="s">
        <v>41</v>
      </c>
      <c r="X163" s="379" t="s">
        <v>42</v>
      </c>
      <c r="Y163" s="379" t="s">
        <v>43</v>
      </c>
      <c r="Z163" s="380" t="s">
        <v>44</v>
      </c>
      <c r="AA163" s="371"/>
      <c r="AB163" s="371"/>
      <c r="AC163" s="371"/>
      <c r="AD163" s="371"/>
      <c r="AE163" s="371"/>
      <c r="AF163" s="371"/>
      <c r="AG163" s="371"/>
      <c r="AH163" s="371"/>
      <c r="AI163" s="371"/>
      <c r="AJ163" s="371"/>
      <c r="AK163" s="371"/>
      <c r="AL163" s="371"/>
      <c r="AM163" s="371"/>
      <c r="AN163" s="371"/>
      <c r="AO163" s="371"/>
      <c r="AP163" s="371"/>
      <c r="AQ163" s="371"/>
      <c r="AR163" s="371"/>
      <c r="AS163" s="371"/>
      <c r="AT163" s="371"/>
      <c r="AU163" s="371"/>
      <c r="AV163" s="371"/>
      <c r="AW163" s="371"/>
      <c r="AX163" s="371"/>
      <c r="AY163" s="371"/>
      <c r="AZ163" s="371"/>
      <c r="BA163" s="371"/>
      <c r="BB163" s="371"/>
      <c r="BC163" s="371"/>
      <c r="BD163" s="371"/>
      <c r="BE163" s="371"/>
      <c r="BF163" s="371"/>
      <c r="BG163" s="371"/>
      <c r="BH163" s="371"/>
      <c r="BI163" s="371"/>
      <c r="BJ163" s="371"/>
      <c r="BK163" s="371"/>
      <c r="BL163" s="371"/>
    </row>
    <row r="164" spans="1:64" ht="50.1" customHeight="1">
      <c r="A164" s="786" t="s">
        <v>45</v>
      </c>
      <c r="B164" s="588"/>
      <c r="C164" s="471" t="s">
        <v>46</v>
      </c>
      <c r="D164" s="90"/>
      <c r="E164" s="90"/>
      <c r="F164" s="90"/>
      <c r="G164" s="90"/>
      <c r="H164" s="90"/>
      <c r="I164" s="90"/>
      <c r="J164" s="90"/>
      <c r="K164" s="90"/>
      <c r="L164" s="90"/>
      <c r="M164" s="90"/>
      <c r="N164" s="90"/>
      <c r="O164" s="90"/>
      <c r="P164" s="90"/>
      <c r="Q164" s="90"/>
      <c r="R164" s="90"/>
      <c r="S164" s="90"/>
      <c r="T164" s="90"/>
      <c r="U164" s="90"/>
      <c r="V164" s="90"/>
      <c r="W164" s="90"/>
      <c r="X164" s="90"/>
      <c r="Y164" s="90"/>
      <c r="Z164" s="93"/>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5"/>
      <c r="AW164" s="371"/>
      <c r="AX164" s="371"/>
      <c r="AY164" s="371"/>
      <c r="AZ164" s="371"/>
      <c r="BA164" s="371"/>
      <c r="BB164" s="371"/>
      <c r="BC164" s="371"/>
      <c r="BD164" s="371"/>
      <c r="BE164" s="371"/>
      <c r="BF164" s="371"/>
      <c r="BG164" s="371"/>
      <c r="BH164" s="371"/>
      <c r="BI164" s="371"/>
      <c r="BJ164" s="371"/>
      <c r="BK164" s="371"/>
      <c r="BL164" s="371"/>
    </row>
    <row r="165" spans="1:64" ht="14.45" customHeight="1">
      <c r="A165" s="787"/>
      <c r="B165" s="589"/>
      <c r="C165" s="473" t="s">
        <v>47</v>
      </c>
      <c r="D165" s="71"/>
      <c r="E165" s="71"/>
      <c r="F165" s="71"/>
      <c r="G165" s="71"/>
      <c r="H165" s="71"/>
      <c r="I165" s="71"/>
      <c r="J165" s="71"/>
      <c r="K165" s="71"/>
      <c r="L165" s="71"/>
      <c r="M165" s="71"/>
      <c r="N165" s="71"/>
      <c r="O165" s="71"/>
      <c r="P165" s="71"/>
      <c r="Q165" s="71"/>
      <c r="R165" s="71"/>
      <c r="S165" s="71"/>
      <c r="T165" s="71"/>
      <c r="U165" s="71"/>
      <c r="V165" s="71"/>
      <c r="W165" s="71"/>
      <c r="X165" s="71"/>
      <c r="Y165" s="71"/>
      <c r="Z165" s="96"/>
      <c r="AV165" s="97"/>
      <c r="AW165" s="371"/>
      <c r="AX165" s="371"/>
      <c r="AY165" s="371"/>
      <c r="AZ165" s="371"/>
      <c r="BA165" s="371"/>
      <c r="BB165" s="371"/>
      <c r="BC165" s="371"/>
      <c r="BD165" s="371"/>
      <c r="BE165" s="371"/>
      <c r="BF165" s="371"/>
      <c r="BG165" s="371"/>
      <c r="BH165" s="371"/>
      <c r="BI165" s="371"/>
      <c r="BJ165" s="371"/>
      <c r="BK165" s="371"/>
      <c r="BL165" s="371"/>
    </row>
    <row r="166" spans="1:64" ht="14.45" customHeight="1" thickBot="1">
      <c r="A166" s="787"/>
      <c r="B166" s="590" t="str">
        <f>_xlfn.CONCAT(SUM('1. Projektets omkostninger'!D166:AV166)," timer")</f>
        <v>0 timer</v>
      </c>
      <c r="C166" s="473" t="s">
        <v>48</v>
      </c>
      <c r="D166" s="71"/>
      <c r="E166" s="71"/>
      <c r="F166" s="71"/>
      <c r="G166" s="71"/>
      <c r="H166" s="71"/>
      <c r="I166" s="71"/>
      <c r="J166" s="71"/>
      <c r="K166" s="71"/>
      <c r="L166" s="71"/>
      <c r="M166" s="71"/>
      <c r="N166" s="71"/>
      <c r="O166" s="71"/>
      <c r="P166" s="71"/>
      <c r="Q166" s="71"/>
      <c r="R166" s="71"/>
      <c r="S166" s="71"/>
      <c r="T166" s="71"/>
      <c r="U166" s="71"/>
      <c r="V166" s="71"/>
      <c r="W166" s="71"/>
      <c r="X166" s="71"/>
      <c r="Y166" s="71"/>
      <c r="Z166" s="96"/>
      <c r="AV166" s="97"/>
      <c r="AW166" s="371"/>
      <c r="AX166" s="371"/>
      <c r="AY166" s="371"/>
      <c r="AZ166" s="371"/>
      <c r="BA166" s="371"/>
      <c r="BB166" s="371"/>
      <c r="BC166" s="371"/>
      <c r="BD166" s="371"/>
      <c r="BE166" s="371"/>
      <c r="BF166" s="371"/>
      <c r="BG166" s="371"/>
      <c r="BH166" s="371"/>
      <c r="BI166" s="371"/>
      <c r="BJ166" s="371"/>
      <c r="BK166" s="371"/>
      <c r="BL166" s="371"/>
    </row>
    <row r="167" spans="1:64" s="531" customFormat="1" ht="14.45" customHeight="1" thickBot="1">
      <c r="A167" s="788"/>
      <c r="B167" s="591">
        <f>SUM('1. Projektets omkostninger'!D167:AV167)</f>
        <v>0</v>
      </c>
      <c r="C167" s="631" t="s">
        <v>49</v>
      </c>
      <c r="D167" s="481" t="str">
        <f>IF(D165*D166=0,"",(D165*D166))</f>
        <v/>
      </c>
      <c r="E167" s="481" t="str">
        <f t="shared" ref="E167:AV167" si="10">IF(E165*E166=0,"",(E165*E166))</f>
        <v/>
      </c>
      <c r="F167" s="481" t="str">
        <f t="shared" si="10"/>
        <v/>
      </c>
      <c r="G167" s="481" t="str">
        <f t="shared" si="10"/>
        <v/>
      </c>
      <c r="H167" s="481" t="str">
        <f t="shared" si="10"/>
        <v/>
      </c>
      <c r="I167" s="481" t="str">
        <f t="shared" si="10"/>
        <v/>
      </c>
      <c r="J167" s="481" t="str">
        <f t="shared" si="10"/>
        <v/>
      </c>
      <c r="K167" s="481" t="str">
        <f t="shared" si="10"/>
        <v/>
      </c>
      <c r="L167" s="481" t="str">
        <f t="shared" si="10"/>
        <v/>
      </c>
      <c r="M167" s="481" t="str">
        <f t="shared" si="10"/>
        <v/>
      </c>
      <c r="N167" s="481" t="str">
        <f t="shared" si="10"/>
        <v/>
      </c>
      <c r="O167" s="481" t="str">
        <f t="shared" si="10"/>
        <v/>
      </c>
      <c r="P167" s="481" t="str">
        <f t="shared" si="10"/>
        <v/>
      </c>
      <c r="Q167" s="481" t="str">
        <f t="shared" si="10"/>
        <v/>
      </c>
      <c r="R167" s="481" t="str">
        <f t="shared" si="10"/>
        <v/>
      </c>
      <c r="S167" s="481" t="str">
        <f t="shared" si="10"/>
        <v/>
      </c>
      <c r="T167" s="481" t="str">
        <f t="shared" si="10"/>
        <v/>
      </c>
      <c r="U167" s="481" t="str">
        <f t="shared" si="10"/>
        <v/>
      </c>
      <c r="V167" s="481" t="str">
        <f t="shared" si="10"/>
        <v/>
      </c>
      <c r="W167" s="481" t="str">
        <f t="shared" si="10"/>
        <v/>
      </c>
      <c r="X167" s="481" t="str">
        <f t="shared" si="10"/>
        <v/>
      </c>
      <c r="Y167" s="481" t="str">
        <f t="shared" si="10"/>
        <v/>
      </c>
      <c r="Z167" s="482" t="str">
        <f t="shared" si="10"/>
        <v/>
      </c>
      <c r="AA167" s="483" t="str">
        <f t="shared" si="10"/>
        <v/>
      </c>
      <c r="AB167" s="483" t="str">
        <f t="shared" si="10"/>
        <v/>
      </c>
      <c r="AC167" s="483" t="str">
        <f t="shared" si="10"/>
        <v/>
      </c>
      <c r="AD167" s="483" t="str">
        <f t="shared" si="10"/>
        <v/>
      </c>
      <c r="AE167" s="483" t="str">
        <f t="shared" si="10"/>
        <v/>
      </c>
      <c r="AF167" s="483" t="str">
        <f t="shared" si="10"/>
        <v/>
      </c>
      <c r="AG167" s="483" t="str">
        <f t="shared" si="10"/>
        <v/>
      </c>
      <c r="AH167" s="483" t="str">
        <f t="shared" si="10"/>
        <v/>
      </c>
      <c r="AI167" s="483" t="str">
        <f t="shared" si="10"/>
        <v/>
      </c>
      <c r="AJ167" s="483" t="str">
        <f t="shared" si="10"/>
        <v/>
      </c>
      <c r="AK167" s="483" t="str">
        <f t="shared" si="10"/>
        <v/>
      </c>
      <c r="AL167" s="483" t="str">
        <f t="shared" si="10"/>
        <v/>
      </c>
      <c r="AM167" s="483" t="str">
        <f t="shared" si="10"/>
        <v/>
      </c>
      <c r="AN167" s="483" t="str">
        <f t="shared" si="10"/>
        <v/>
      </c>
      <c r="AO167" s="483" t="str">
        <f t="shared" si="10"/>
        <v/>
      </c>
      <c r="AP167" s="483" t="str">
        <f t="shared" si="10"/>
        <v/>
      </c>
      <c r="AQ167" s="483" t="str">
        <f t="shared" si="10"/>
        <v/>
      </c>
      <c r="AR167" s="483" t="str">
        <f t="shared" si="10"/>
        <v/>
      </c>
      <c r="AS167" s="483" t="str">
        <f t="shared" si="10"/>
        <v/>
      </c>
      <c r="AT167" s="483" t="str">
        <f t="shared" si="10"/>
        <v/>
      </c>
      <c r="AU167" s="483" t="str">
        <f t="shared" si="10"/>
        <v/>
      </c>
      <c r="AV167" s="484" t="str">
        <f t="shared" si="10"/>
        <v/>
      </c>
    </row>
    <row r="168" spans="1:64" ht="50.1" customHeight="1">
      <c r="A168" s="787" t="s">
        <v>50</v>
      </c>
      <c r="B168" s="592"/>
      <c r="C168" s="471" t="s">
        <v>46</v>
      </c>
      <c r="D168" s="91"/>
      <c r="E168" s="91"/>
      <c r="F168" s="91"/>
      <c r="G168" s="91"/>
      <c r="H168" s="91"/>
      <c r="I168" s="91"/>
      <c r="J168" s="91"/>
      <c r="K168" s="91"/>
      <c r="L168" s="91"/>
      <c r="M168" s="91"/>
      <c r="N168" s="91"/>
      <c r="O168" s="91"/>
      <c r="P168" s="91"/>
      <c r="Q168" s="91"/>
      <c r="R168" s="91"/>
      <c r="S168" s="91"/>
      <c r="T168" s="91"/>
      <c r="U168" s="91"/>
      <c r="V168" s="91"/>
      <c r="W168" s="91"/>
      <c r="X168" s="91"/>
      <c r="Y168" s="91"/>
      <c r="Z168" s="96"/>
      <c r="AV168" s="97"/>
      <c r="AW168" s="371"/>
      <c r="AX168" s="371"/>
      <c r="AY168" s="371"/>
      <c r="AZ168" s="371"/>
      <c r="BA168" s="371"/>
      <c r="BB168" s="371"/>
      <c r="BC168" s="371"/>
      <c r="BD168" s="371"/>
      <c r="BE168" s="371"/>
      <c r="BF168" s="371"/>
      <c r="BG168" s="371"/>
      <c r="BH168" s="371"/>
      <c r="BI168" s="371"/>
      <c r="BJ168" s="371"/>
      <c r="BK168" s="371"/>
      <c r="BL168" s="371"/>
    </row>
    <row r="169" spans="1:64" ht="14.45" customHeight="1">
      <c r="A169" s="787"/>
      <c r="B169" s="593"/>
      <c r="C169" s="473" t="s">
        <v>47</v>
      </c>
      <c r="D169" s="71"/>
      <c r="E169" s="71"/>
      <c r="F169" s="71"/>
      <c r="G169" s="71"/>
      <c r="H169" s="71"/>
      <c r="I169" s="71"/>
      <c r="J169" s="71"/>
      <c r="K169" s="71"/>
      <c r="L169" s="71"/>
      <c r="M169" s="71"/>
      <c r="N169" s="71"/>
      <c r="O169" s="71"/>
      <c r="P169" s="71"/>
      <c r="Q169" s="71"/>
      <c r="R169" s="71"/>
      <c r="S169" s="71"/>
      <c r="T169" s="71"/>
      <c r="U169" s="71"/>
      <c r="V169" s="71"/>
      <c r="W169" s="71"/>
      <c r="X169" s="71"/>
      <c r="Y169" s="71"/>
      <c r="Z169" s="96"/>
      <c r="AV169" s="97"/>
      <c r="AW169" s="371"/>
      <c r="AX169" s="371"/>
      <c r="AY169" s="371"/>
      <c r="AZ169" s="371"/>
      <c r="BA169" s="371"/>
      <c r="BB169" s="371"/>
      <c r="BC169" s="371"/>
      <c r="BD169" s="371"/>
      <c r="BE169" s="371"/>
      <c r="BF169" s="371"/>
      <c r="BG169" s="371"/>
      <c r="BH169" s="371"/>
      <c r="BI169" s="371"/>
      <c r="BJ169" s="371"/>
      <c r="BK169" s="371"/>
      <c r="BL169" s="371"/>
    </row>
    <row r="170" spans="1:64" ht="14.45" customHeight="1">
      <c r="A170" s="787"/>
      <c r="B170" s="593"/>
      <c r="C170" s="473" t="s">
        <v>48</v>
      </c>
      <c r="D170" s="71"/>
      <c r="E170" s="71"/>
      <c r="F170" s="71"/>
      <c r="G170" s="71"/>
      <c r="H170" s="71"/>
      <c r="I170" s="71"/>
      <c r="J170" s="71"/>
      <c r="K170" s="71"/>
      <c r="L170" s="71"/>
      <c r="M170" s="71"/>
      <c r="N170" s="71"/>
      <c r="O170" s="71"/>
      <c r="P170" s="71"/>
      <c r="Q170" s="71"/>
      <c r="R170" s="71"/>
      <c r="S170" s="71"/>
      <c r="T170" s="71"/>
      <c r="U170" s="71"/>
      <c r="V170" s="71"/>
      <c r="W170" s="71"/>
      <c r="X170" s="71"/>
      <c r="Y170" s="71"/>
      <c r="Z170" s="96"/>
      <c r="AV170" s="97"/>
      <c r="AW170" s="371"/>
      <c r="AX170" s="371"/>
      <c r="AY170" s="371"/>
      <c r="AZ170" s="371"/>
      <c r="BA170" s="371"/>
      <c r="BB170" s="371"/>
      <c r="BC170" s="371"/>
      <c r="BD170" s="371"/>
      <c r="BE170" s="371"/>
      <c r="BF170" s="371"/>
      <c r="BG170" s="371"/>
      <c r="BH170" s="371"/>
      <c r="BI170" s="371"/>
      <c r="BJ170" s="371"/>
      <c r="BK170" s="371"/>
      <c r="BL170" s="371"/>
    </row>
    <row r="171" spans="1:64" s="531" customFormat="1" ht="14.45" customHeight="1" thickBot="1">
      <c r="A171" s="787"/>
      <c r="B171" s="594">
        <f>SUM('1. Projektets omkostninger'!D171:AV171)</f>
        <v>0</v>
      </c>
      <c r="C171" s="631" t="s">
        <v>49</v>
      </c>
      <c r="D171" s="485" t="str">
        <f t="shared" ref="D171:AV171" si="11">IF(D169*D170=0,"",(D169*D170))</f>
        <v/>
      </c>
      <c r="E171" s="485" t="str">
        <f t="shared" si="11"/>
        <v/>
      </c>
      <c r="F171" s="485" t="str">
        <f t="shared" si="11"/>
        <v/>
      </c>
      <c r="G171" s="485" t="str">
        <f t="shared" si="11"/>
        <v/>
      </c>
      <c r="H171" s="485" t="str">
        <f t="shared" si="11"/>
        <v/>
      </c>
      <c r="I171" s="485" t="str">
        <f t="shared" si="11"/>
        <v/>
      </c>
      <c r="J171" s="485" t="str">
        <f t="shared" si="11"/>
        <v/>
      </c>
      <c r="K171" s="485" t="str">
        <f t="shared" si="11"/>
        <v/>
      </c>
      <c r="L171" s="485" t="str">
        <f t="shared" si="11"/>
        <v/>
      </c>
      <c r="M171" s="485" t="str">
        <f t="shared" si="11"/>
        <v/>
      </c>
      <c r="N171" s="485" t="str">
        <f t="shared" si="11"/>
        <v/>
      </c>
      <c r="O171" s="485" t="str">
        <f t="shared" si="11"/>
        <v/>
      </c>
      <c r="P171" s="485" t="str">
        <f t="shared" si="11"/>
        <v/>
      </c>
      <c r="Q171" s="485" t="str">
        <f t="shared" si="11"/>
        <v/>
      </c>
      <c r="R171" s="485" t="str">
        <f t="shared" si="11"/>
        <v/>
      </c>
      <c r="S171" s="485" t="str">
        <f t="shared" si="11"/>
        <v/>
      </c>
      <c r="T171" s="485" t="str">
        <f t="shared" si="11"/>
        <v/>
      </c>
      <c r="U171" s="485" t="str">
        <f t="shared" si="11"/>
        <v/>
      </c>
      <c r="V171" s="485" t="str">
        <f t="shared" si="11"/>
        <v/>
      </c>
      <c r="W171" s="485" t="str">
        <f t="shared" si="11"/>
        <v/>
      </c>
      <c r="X171" s="485" t="str">
        <f t="shared" si="11"/>
        <v/>
      </c>
      <c r="Y171" s="485" t="str">
        <f t="shared" si="11"/>
        <v/>
      </c>
      <c r="Z171" s="482" t="str">
        <f t="shared" si="11"/>
        <v/>
      </c>
      <c r="AA171" s="483" t="str">
        <f t="shared" si="11"/>
        <v/>
      </c>
      <c r="AB171" s="483" t="str">
        <f t="shared" si="11"/>
        <v/>
      </c>
      <c r="AC171" s="483" t="str">
        <f t="shared" si="11"/>
        <v/>
      </c>
      <c r="AD171" s="483" t="str">
        <f t="shared" si="11"/>
        <v/>
      </c>
      <c r="AE171" s="483" t="str">
        <f t="shared" si="11"/>
        <v/>
      </c>
      <c r="AF171" s="483" t="str">
        <f t="shared" si="11"/>
        <v/>
      </c>
      <c r="AG171" s="483" t="str">
        <f t="shared" si="11"/>
        <v/>
      </c>
      <c r="AH171" s="483" t="str">
        <f t="shared" si="11"/>
        <v/>
      </c>
      <c r="AI171" s="483" t="str">
        <f t="shared" si="11"/>
        <v/>
      </c>
      <c r="AJ171" s="483" t="str">
        <f t="shared" si="11"/>
        <v/>
      </c>
      <c r="AK171" s="483" t="str">
        <f t="shared" si="11"/>
        <v/>
      </c>
      <c r="AL171" s="483" t="str">
        <f t="shared" si="11"/>
        <v/>
      </c>
      <c r="AM171" s="483" t="str">
        <f t="shared" si="11"/>
        <v/>
      </c>
      <c r="AN171" s="483" t="str">
        <f t="shared" si="11"/>
        <v/>
      </c>
      <c r="AO171" s="483" t="str">
        <f t="shared" si="11"/>
        <v/>
      </c>
      <c r="AP171" s="483" t="str">
        <f t="shared" si="11"/>
        <v/>
      </c>
      <c r="AQ171" s="483" t="str">
        <f t="shared" si="11"/>
        <v/>
      </c>
      <c r="AR171" s="483" t="str">
        <f t="shared" si="11"/>
        <v/>
      </c>
      <c r="AS171" s="483" t="str">
        <f t="shared" si="11"/>
        <v/>
      </c>
      <c r="AT171" s="483" t="str">
        <f t="shared" si="11"/>
        <v/>
      </c>
      <c r="AU171" s="483" t="str">
        <f t="shared" si="11"/>
        <v/>
      </c>
      <c r="AV171" s="484" t="str">
        <f t="shared" si="11"/>
        <v/>
      </c>
    </row>
    <row r="172" spans="1:64" ht="50.1" customHeight="1" thickBot="1">
      <c r="A172" s="789" t="s">
        <v>51</v>
      </c>
      <c r="B172" s="592"/>
      <c r="C172" s="478" t="s">
        <v>52</v>
      </c>
      <c r="D172" s="90"/>
      <c r="E172" s="90"/>
      <c r="F172" s="90"/>
      <c r="G172" s="90"/>
      <c r="H172" s="90"/>
      <c r="I172" s="90"/>
      <c r="J172" s="90"/>
      <c r="K172" s="90"/>
      <c r="L172" s="90"/>
      <c r="M172" s="90"/>
      <c r="N172" s="90"/>
      <c r="O172" s="90"/>
      <c r="P172" s="90"/>
      <c r="Q172" s="90"/>
      <c r="R172" s="90"/>
      <c r="S172" s="90"/>
      <c r="T172" s="90"/>
      <c r="U172" s="90"/>
      <c r="V172" s="90"/>
      <c r="W172" s="90"/>
      <c r="X172" s="90"/>
      <c r="Y172" s="90"/>
      <c r="Z172" s="96"/>
      <c r="AV172" s="97"/>
      <c r="AW172" s="371"/>
      <c r="AX172" s="371"/>
      <c r="AY172" s="371"/>
      <c r="AZ172" s="371"/>
      <c r="BA172" s="371"/>
      <c r="BB172" s="371"/>
      <c r="BC172" s="371"/>
      <c r="BD172" s="371"/>
      <c r="BE172" s="371"/>
      <c r="BF172" s="371"/>
      <c r="BG172" s="371"/>
      <c r="BH172" s="371"/>
      <c r="BI172" s="371"/>
      <c r="BJ172" s="371"/>
      <c r="BK172" s="371"/>
      <c r="BL172" s="371"/>
    </row>
    <row r="173" spans="1:64" s="613" customFormat="1" ht="14.45" customHeight="1" thickBot="1">
      <c r="A173" s="789"/>
      <c r="B173" s="595">
        <f>SUM('1. Projektets omkostninger'!D173:AV173)</f>
        <v>0</v>
      </c>
      <c r="C173" s="631" t="s">
        <v>49</v>
      </c>
      <c r="D173" s="608"/>
      <c r="E173" s="608"/>
      <c r="F173" s="608"/>
      <c r="G173" s="608"/>
      <c r="H173" s="608"/>
      <c r="I173" s="608"/>
      <c r="J173" s="608"/>
      <c r="K173" s="608"/>
      <c r="L173" s="608"/>
      <c r="M173" s="608"/>
      <c r="N173" s="608"/>
      <c r="O173" s="608"/>
      <c r="P173" s="608"/>
      <c r="Q173" s="608"/>
      <c r="R173" s="608"/>
      <c r="S173" s="608"/>
      <c r="T173" s="608"/>
      <c r="U173" s="608"/>
      <c r="V173" s="608"/>
      <c r="W173" s="608"/>
      <c r="X173" s="608"/>
      <c r="Y173" s="608"/>
      <c r="Z173" s="612"/>
      <c r="AV173" s="699"/>
    </row>
    <row r="174" spans="1:64" ht="50.1" customHeight="1" thickBot="1">
      <c r="A174" s="789" t="s">
        <v>53</v>
      </c>
      <c r="B174" s="592"/>
      <c r="C174" s="478" t="s">
        <v>52</v>
      </c>
      <c r="D174" s="90"/>
      <c r="E174" s="90"/>
      <c r="F174" s="90"/>
      <c r="G174" s="90"/>
      <c r="H174" s="90"/>
      <c r="I174" s="90"/>
      <c r="J174" s="90"/>
      <c r="K174" s="90"/>
      <c r="L174" s="90"/>
      <c r="M174" s="90"/>
      <c r="N174" s="90"/>
      <c r="O174" s="90"/>
      <c r="P174" s="90"/>
      <c r="Q174" s="90"/>
      <c r="R174" s="90"/>
      <c r="S174" s="90"/>
      <c r="T174" s="90"/>
      <c r="U174" s="90"/>
      <c r="V174" s="90"/>
      <c r="W174" s="90"/>
      <c r="X174" s="90"/>
      <c r="Y174" s="90"/>
      <c r="Z174" s="96"/>
      <c r="AV174" s="97"/>
      <c r="AW174" s="371"/>
      <c r="AX174" s="371"/>
      <c r="AY174" s="371"/>
      <c r="AZ174" s="371"/>
      <c r="BA174" s="371"/>
      <c r="BB174" s="371"/>
      <c r="BC174" s="371"/>
      <c r="BD174" s="371"/>
      <c r="BE174" s="371"/>
      <c r="BF174" s="371"/>
      <c r="BG174" s="371"/>
      <c r="BH174" s="371"/>
      <c r="BI174" s="371"/>
      <c r="BJ174" s="371"/>
      <c r="BK174" s="371"/>
      <c r="BL174" s="371"/>
    </row>
    <row r="175" spans="1:64" s="613" customFormat="1" ht="14.45" customHeight="1" thickBot="1">
      <c r="A175" s="789"/>
      <c r="B175" s="595">
        <f>SUM('1. Projektets omkostninger'!D175:AV175)</f>
        <v>0</v>
      </c>
      <c r="C175" s="631" t="s">
        <v>49</v>
      </c>
      <c r="D175" s="608"/>
      <c r="E175" s="608"/>
      <c r="F175" s="608"/>
      <c r="G175" s="608"/>
      <c r="H175" s="608"/>
      <c r="I175" s="608"/>
      <c r="J175" s="608"/>
      <c r="K175" s="608"/>
      <c r="L175" s="608"/>
      <c r="M175" s="608"/>
      <c r="N175" s="608"/>
      <c r="O175" s="608"/>
      <c r="P175" s="608"/>
      <c r="Q175" s="608"/>
      <c r="R175" s="608"/>
      <c r="S175" s="608"/>
      <c r="T175" s="608"/>
      <c r="U175" s="608"/>
      <c r="V175" s="608"/>
      <c r="W175" s="608"/>
      <c r="X175" s="608"/>
      <c r="Y175" s="608"/>
      <c r="Z175" s="612"/>
      <c r="AV175" s="699"/>
    </row>
    <row r="176" spans="1:64" ht="50.1" customHeight="1">
      <c r="A176" s="786" t="s">
        <v>54</v>
      </c>
      <c r="B176" s="592"/>
      <c r="C176" s="478" t="s">
        <v>55</v>
      </c>
      <c r="D176" s="204"/>
      <c r="E176" s="204"/>
      <c r="F176" s="204"/>
      <c r="G176" s="204"/>
      <c r="H176" s="204"/>
      <c r="I176" s="204"/>
      <c r="J176" s="204"/>
      <c r="K176" s="204"/>
      <c r="L176" s="204"/>
      <c r="M176" s="204"/>
      <c r="N176" s="204"/>
      <c r="O176" s="204"/>
      <c r="P176" s="204"/>
      <c r="Q176" s="204"/>
      <c r="R176" s="204"/>
      <c r="S176" s="204"/>
      <c r="T176" s="204"/>
      <c r="U176" s="204"/>
      <c r="V176" s="204"/>
      <c r="W176" s="204"/>
      <c r="X176" s="204"/>
      <c r="Y176" s="204"/>
      <c r="Z176" s="205"/>
      <c r="AA176" s="206"/>
      <c r="AB176" s="206"/>
      <c r="AC176" s="206"/>
      <c r="AD176" s="206"/>
      <c r="AE176" s="206"/>
      <c r="AF176" s="206"/>
      <c r="AG176" s="206"/>
      <c r="AH176" s="206"/>
      <c r="AI176" s="206"/>
      <c r="AJ176" s="206"/>
      <c r="AK176" s="206"/>
      <c r="AL176" s="206"/>
      <c r="AM176" s="206"/>
      <c r="AN176" s="206"/>
      <c r="AO176" s="206"/>
      <c r="AP176" s="206"/>
      <c r="AQ176" s="206"/>
      <c r="AR176" s="206"/>
      <c r="AS176" s="206"/>
      <c r="AT176" s="206"/>
      <c r="AU176" s="206"/>
      <c r="AV176" s="207"/>
      <c r="AW176" s="371"/>
      <c r="AX176" s="371"/>
      <c r="AY176" s="371"/>
      <c r="AZ176" s="371"/>
      <c r="BA176" s="371"/>
      <c r="BB176" s="371"/>
      <c r="BC176" s="371"/>
      <c r="BD176" s="371"/>
      <c r="BE176" s="371"/>
      <c r="BF176" s="371"/>
      <c r="BG176" s="371"/>
      <c r="BH176" s="371"/>
      <c r="BI176" s="371"/>
      <c r="BJ176" s="371"/>
      <c r="BK176" s="371"/>
      <c r="BL176" s="371"/>
    </row>
    <row r="177" spans="1:64" s="613" customFormat="1" ht="14.45" customHeight="1" thickBot="1">
      <c r="A177" s="788"/>
      <c r="B177" s="594">
        <f>SUM('1. Projektets omkostninger'!D177:AV177)</f>
        <v>0</v>
      </c>
      <c r="C177" s="479" t="s">
        <v>54</v>
      </c>
      <c r="D177" s="615"/>
      <c r="E177" s="615"/>
      <c r="F177" s="615"/>
      <c r="G177" s="615"/>
      <c r="H177" s="615"/>
      <c r="I177" s="615"/>
      <c r="J177" s="615"/>
      <c r="K177" s="615"/>
      <c r="L177" s="615"/>
      <c r="M177" s="615"/>
      <c r="N177" s="615"/>
      <c r="O177" s="615"/>
      <c r="P177" s="615"/>
      <c r="Q177" s="615"/>
      <c r="R177" s="615"/>
      <c r="S177" s="615"/>
      <c r="T177" s="615"/>
      <c r="U177" s="615"/>
      <c r="V177" s="615"/>
      <c r="W177" s="615"/>
      <c r="X177" s="615"/>
      <c r="Y177" s="615"/>
      <c r="Z177" s="612"/>
      <c r="AV177" s="699"/>
    </row>
    <row r="178" spans="1:64" ht="50.1" customHeight="1">
      <c r="A178" s="786" t="s">
        <v>56</v>
      </c>
      <c r="B178" s="592"/>
      <c r="C178" s="478" t="s">
        <v>52</v>
      </c>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4"/>
      <c r="Z178" s="205"/>
      <c r="AA178" s="206"/>
      <c r="AB178" s="206"/>
      <c r="AC178" s="206"/>
      <c r="AD178" s="206"/>
      <c r="AE178" s="206"/>
      <c r="AF178" s="206"/>
      <c r="AG178" s="206"/>
      <c r="AH178" s="206"/>
      <c r="AI178" s="206"/>
      <c r="AJ178" s="206"/>
      <c r="AK178" s="206"/>
      <c r="AL178" s="206"/>
      <c r="AM178" s="206"/>
      <c r="AN178" s="206"/>
      <c r="AO178" s="206"/>
      <c r="AP178" s="206"/>
      <c r="AQ178" s="206"/>
      <c r="AR178" s="206"/>
      <c r="AS178" s="206"/>
      <c r="AT178" s="206"/>
      <c r="AU178" s="206"/>
      <c r="AV178" s="207"/>
      <c r="AW178" s="371"/>
      <c r="AX178" s="371"/>
      <c r="AY178" s="371"/>
      <c r="AZ178" s="371"/>
      <c r="BA178" s="371"/>
      <c r="BB178" s="371"/>
      <c r="BC178" s="371"/>
      <c r="BD178" s="371"/>
      <c r="BE178" s="371"/>
      <c r="BF178" s="371"/>
      <c r="BG178" s="371"/>
      <c r="BH178" s="371"/>
      <c r="BI178" s="371"/>
      <c r="BJ178" s="371"/>
      <c r="BK178" s="371"/>
      <c r="BL178" s="371"/>
    </row>
    <row r="179" spans="1:64" s="613" customFormat="1" ht="14.45" customHeight="1" thickBot="1">
      <c r="A179" s="788"/>
      <c r="B179" s="594">
        <f>SUM('1. Projektets omkostninger'!D179:AV179)</f>
        <v>0</v>
      </c>
      <c r="C179" s="631" t="s">
        <v>49</v>
      </c>
      <c r="D179" s="616"/>
      <c r="E179" s="616"/>
      <c r="F179" s="616"/>
      <c r="G179" s="616"/>
      <c r="H179" s="616"/>
      <c r="I179" s="616"/>
      <c r="J179" s="616"/>
      <c r="K179" s="616"/>
      <c r="L179" s="616"/>
      <c r="M179" s="616"/>
      <c r="N179" s="616"/>
      <c r="O179" s="616"/>
      <c r="P179" s="616"/>
      <c r="Q179" s="616"/>
      <c r="R179" s="616"/>
      <c r="S179" s="616"/>
      <c r="T179" s="616"/>
      <c r="U179" s="616"/>
      <c r="V179" s="616"/>
      <c r="W179" s="616"/>
      <c r="X179" s="616"/>
      <c r="Y179" s="616"/>
      <c r="Z179" s="612"/>
      <c r="AV179" s="699"/>
    </row>
    <row r="180" spans="1:64" ht="50.1" customHeight="1" thickBot="1">
      <c r="A180" s="789" t="s">
        <v>57</v>
      </c>
      <c r="B180" s="592"/>
      <c r="C180" s="478" t="s">
        <v>52</v>
      </c>
      <c r="D180" s="90"/>
      <c r="E180" s="90"/>
      <c r="F180" s="90"/>
      <c r="G180" s="90"/>
      <c r="H180" s="90"/>
      <c r="I180" s="90"/>
      <c r="J180" s="90"/>
      <c r="K180" s="90"/>
      <c r="L180" s="90"/>
      <c r="M180" s="90"/>
      <c r="N180" s="90"/>
      <c r="O180" s="90"/>
      <c r="P180" s="90"/>
      <c r="Q180" s="90"/>
      <c r="R180" s="90"/>
      <c r="S180" s="90"/>
      <c r="T180" s="90"/>
      <c r="U180" s="90"/>
      <c r="V180" s="90"/>
      <c r="W180" s="90"/>
      <c r="X180" s="90"/>
      <c r="Y180" s="90"/>
      <c r="Z180" s="96"/>
      <c r="AV180" s="97"/>
      <c r="AW180" s="371"/>
      <c r="AX180" s="371"/>
      <c r="AY180" s="371"/>
      <c r="AZ180" s="371"/>
      <c r="BA180" s="371"/>
      <c r="BB180" s="371"/>
      <c r="BC180" s="371"/>
      <c r="BD180" s="371"/>
      <c r="BE180" s="371"/>
      <c r="BF180" s="371"/>
      <c r="BG180" s="371"/>
      <c r="BH180" s="371"/>
      <c r="BI180" s="371"/>
      <c r="BJ180" s="371"/>
      <c r="BK180" s="371"/>
      <c r="BL180" s="371"/>
    </row>
    <row r="181" spans="1:64" s="613" customFormat="1" ht="14.45" customHeight="1" thickBot="1">
      <c r="A181" s="789"/>
      <c r="B181" s="595">
        <f>SUM('1. Projektets omkostninger'!D181:AV181)</f>
        <v>0</v>
      </c>
      <c r="C181" s="631" t="s">
        <v>49</v>
      </c>
      <c r="D181" s="607"/>
      <c r="E181" s="608"/>
      <c r="F181" s="608"/>
      <c r="G181" s="608"/>
      <c r="H181" s="608"/>
      <c r="I181" s="608"/>
      <c r="J181" s="608"/>
      <c r="K181" s="608"/>
      <c r="L181" s="608"/>
      <c r="M181" s="608"/>
      <c r="N181" s="608"/>
      <c r="O181" s="608"/>
      <c r="P181" s="608"/>
      <c r="Q181" s="608"/>
      <c r="R181" s="608"/>
      <c r="S181" s="608"/>
      <c r="T181" s="608"/>
      <c r="U181" s="608"/>
      <c r="V181" s="608"/>
      <c r="W181" s="608"/>
      <c r="X181" s="608"/>
      <c r="Y181" s="608"/>
      <c r="Z181" s="700"/>
      <c r="AA181" s="701"/>
      <c r="AB181" s="701"/>
      <c r="AC181" s="701"/>
      <c r="AD181" s="701"/>
      <c r="AE181" s="701"/>
      <c r="AF181" s="701"/>
      <c r="AG181" s="701"/>
      <c r="AH181" s="701"/>
      <c r="AI181" s="701"/>
      <c r="AJ181" s="701"/>
      <c r="AK181" s="701"/>
      <c r="AL181" s="701"/>
      <c r="AM181" s="701"/>
      <c r="AN181" s="701"/>
      <c r="AO181" s="701"/>
      <c r="AP181" s="701"/>
      <c r="AQ181" s="701"/>
      <c r="AR181" s="701"/>
      <c r="AS181" s="701"/>
      <c r="AT181" s="701"/>
      <c r="AU181" s="701"/>
      <c r="AV181" s="702"/>
    </row>
    <row r="182" spans="1:64" ht="21.95" customHeight="1" thickBot="1">
      <c r="A182" s="480" t="s">
        <v>58</v>
      </c>
      <c r="B182" s="596">
        <f>SUM(B167,B171,B173,B175,B181)-B177-B179</f>
        <v>0</v>
      </c>
      <c r="C182" s="479"/>
      <c r="D182" s="367"/>
      <c r="E182" s="367"/>
      <c r="F182" s="367"/>
      <c r="G182" s="367"/>
      <c r="H182" s="367"/>
      <c r="I182" s="367"/>
      <c r="J182" s="367"/>
      <c r="K182" s="367"/>
      <c r="L182" s="367"/>
      <c r="M182" s="367"/>
      <c r="N182" s="367"/>
      <c r="O182" s="367"/>
      <c r="P182" s="367"/>
      <c r="Q182" s="367"/>
      <c r="R182" s="367"/>
      <c r="S182" s="367"/>
      <c r="T182" s="367"/>
      <c r="U182" s="367"/>
      <c r="V182" s="367"/>
      <c r="W182" s="367"/>
      <c r="X182" s="367"/>
      <c r="Y182" s="367"/>
      <c r="Z182" s="367"/>
      <c r="AA182" s="367"/>
      <c r="AB182" s="367"/>
      <c r="AC182" s="367"/>
      <c r="AD182" s="367"/>
      <c r="AE182" s="367"/>
      <c r="AF182" s="367"/>
      <c r="AG182" s="367"/>
      <c r="AH182" s="367"/>
      <c r="AI182" s="367"/>
      <c r="AJ182" s="367"/>
      <c r="AK182" s="367"/>
      <c r="AL182" s="367"/>
      <c r="AM182" s="367"/>
      <c r="AN182" s="367"/>
      <c r="AO182" s="367"/>
      <c r="AP182" s="367"/>
      <c r="AQ182" s="367"/>
      <c r="AR182" s="367"/>
      <c r="AS182" s="367"/>
      <c r="AT182" s="367"/>
      <c r="AU182" s="367"/>
      <c r="AV182" s="367"/>
      <c r="AW182" s="371"/>
      <c r="AX182" s="371"/>
      <c r="AY182" s="371"/>
      <c r="AZ182" s="371"/>
      <c r="BA182" s="371"/>
      <c r="BB182" s="371"/>
      <c r="BC182" s="371"/>
      <c r="BD182" s="371"/>
      <c r="BE182" s="371"/>
      <c r="BF182" s="371"/>
      <c r="BG182" s="371"/>
      <c r="BH182" s="371"/>
      <c r="BI182" s="371"/>
      <c r="BJ182" s="371"/>
      <c r="BK182" s="371"/>
      <c r="BL182" s="371"/>
    </row>
    <row r="183" spans="1:64" ht="30" customHeight="1" thickBot="1">
      <c r="A183" s="297" t="s">
        <v>59</v>
      </c>
      <c r="B183" s="603"/>
      <c r="C183" s="597">
        <f>IF(B183="",0,IF(OR(D159="Privat Forsknings- og videnformidlingsinstitution",D159="Offentlig Forsknings- og videnformidlingsinstitution"),IF(B182=0,0,B183/B182),IF(B167=0,0,B183/B167)))</f>
        <v>0</v>
      </c>
      <c r="D183" s="367"/>
      <c r="E183" s="367"/>
      <c r="F183" s="367"/>
      <c r="G183" s="367"/>
      <c r="H183" s="367"/>
      <c r="I183" s="367"/>
      <c r="J183" s="367"/>
      <c r="K183" s="367"/>
      <c r="L183" s="367"/>
      <c r="M183" s="367"/>
      <c r="N183" s="367"/>
      <c r="O183" s="367"/>
      <c r="P183" s="367"/>
      <c r="Q183" s="367"/>
      <c r="R183" s="367"/>
      <c r="S183" s="367"/>
      <c r="T183" s="367"/>
      <c r="U183" s="367"/>
      <c r="V183" s="367"/>
      <c r="W183" s="367"/>
      <c r="X183" s="367"/>
      <c r="Y183" s="367"/>
      <c r="Z183" s="367"/>
      <c r="AA183" s="367"/>
      <c r="AB183" s="367"/>
      <c r="AC183" s="367"/>
      <c r="AD183" s="367"/>
      <c r="AE183" s="367"/>
      <c r="AF183" s="367"/>
      <c r="AG183" s="367"/>
      <c r="AH183" s="367"/>
      <c r="AI183" s="367"/>
      <c r="AJ183" s="367"/>
      <c r="AK183" s="367"/>
      <c r="AL183" s="367"/>
      <c r="AM183" s="367"/>
      <c r="AN183" s="367"/>
      <c r="AO183" s="367"/>
      <c r="AP183" s="367"/>
      <c r="AQ183" s="367"/>
      <c r="AR183" s="367"/>
      <c r="AS183" s="367"/>
      <c r="AT183" s="367"/>
      <c r="AU183" s="367"/>
      <c r="AV183" s="367"/>
      <c r="AW183" s="371"/>
      <c r="AX183" s="371"/>
      <c r="AY183" s="371"/>
      <c r="AZ183" s="371"/>
      <c r="BA183" s="371"/>
      <c r="BB183" s="371"/>
      <c r="BC183" s="371"/>
      <c r="BD183" s="371"/>
      <c r="BE183" s="371"/>
      <c r="BF183" s="371"/>
      <c r="BG183" s="371"/>
      <c r="BH183" s="371"/>
      <c r="BI183" s="371"/>
      <c r="BJ183" s="371"/>
      <c r="BK183" s="371"/>
      <c r="BL183" s="371"/>
    </row>
    <row r="184" spans="1:64" ht="21.95" customHeight="1" thickBot="1">
      <c r="A184" s="509" t="s">
        <v>60</v>
      </c>
      <c r="B184" s="510">
        <f>SUM(B182:B183)</f>
        <v>0</v>
      </c>
      <c r="C184" s="511"/>
      <c r="D184" s="367"/>
      <c r="E184" s="367"/>
      <c r="F184" s="367"/>
      <c r="G184" s="367"/>
      <c r="H184" s="367"/>
      <c r="I184" s="367"/>
      <c r="J184" s="367"/>
      <c r="K184" s="367"/>
      <c r="L184" s="367"/>
      <c r="M184" s="367"/>
      <c r="N184" s="367"/>
      <c r="O184" s="367"/>
      <c r="P184" s="367"/>
      <c r="Q184" s="367"/>
      <c r="R184" s="367"/>
      <c r="S184" s="367"/>
      <c r="T184" s="367"/>
      <c r="U184" s="367"/>
      <c r="V184" s="367"/>
      <c r="W184" s="367"/>
      <c r="X184" s="367"/>
      <c r="Y184" s="367"/>
      <c r="Z184" s="367"/>
      <c r="AA184" s="367"/>
      <c r="AB184" s="367"/>
      <c r="AC184" s="367"/>
      <c r="AD184" s="367"/>
      <c r="AE184" s="367"/>
      <c r="AF184" s="367"/>
      <c r="AG184" s="367"/>
      <c r="AH184" s="367"/>
      <c r="AI184" s="367"/>
      <c r="AJ184" s="367"/>
      <c r="AK184" s="367"/>
      <c r="AL184" s="367"/>
      <c r="AM184" s="367"/>
      <c r="AN184" s="367"/>
      <c r="AO184" s="367"/>
      <c r="AP184" s="367"/>
      <c r="AQ184" s="367"/>
      <c r="AR184" s="367"/>
      <c r="AS184" s="367"/>
      <c r="AT184" s="367"/>
      <c r="AU184" s="367"/>
      <c r="AV184" s="367"/>
      <c r="AW184" s="371"/>
      <c r="AX184" s="371"/>
      <c r="AY184" s="371"/>
      <c r="AZ184" s="371"/>
      <c r="BA184" s="371"/>
      <c r="BB184" s="371"/>
      <c r="BC184" s="371"/>
      <c r="BD184" s="371"/>
      <c r="BE184" s="371"/>
      <c r="BF184" s="371"/>
      <c r="BG184" s="371"/>
      <c r="BH184" s="371"/>
      <c r="BI184" s="371"/>
      <c r="BJ184" s="371"/>
      <c r="BK184" s="371"/>
      <c r="BL184" s="371"/>
    </row>
    <row r="185" spans="1:64" ht="14.1" customHeight="1">
      <c r="A185" s="367"/>
      <c r="B185" s="367"/>
      <c r="C185" s="367"/>
      <c r="D185" s="367"/>
      <c r="E185" s="367"/>
      <c r="F185" s="367"/>
      <c r="G185" s="367"/>
      <c r="H185" s="367"/>
      <c r="I185" s="367"/>
      <c r="J185" s="367"/>
      <c r="K185" s="367"/>
      <c r="L185" s="367"/>
      <c r="M185" s="367"/>
      <c r="N185" s="367"/>
      <c r="O185" s="367"/>
      <c r="P185" s="367"/>
      <c r="Q185" s="367"/>
      <c r="R185" s="367"/>
      <c r="S185" s="367"/>
      <c r="T185" s="367"/>
      <c r="U185" s="367"/>
      <c r="V185" s="367"/>
      <c r="W185" s="367"/>
      <c r="X185" s="367"/>
      <c r="Y185" s="367"/>
      <c r="Z185" s="367"/>
      <c r="AA185" s="367"/>
      <c r="AB185" s="367"/>
      <c r="AC185" s="367"/>
      <c r="AD185" s="367"/>
      <c r="AE185" s="367"/>
      <c r="AF185" s="367"/>
      <c r="AG185" s="367"/>
      <c r="AH185" s="367"/>
      <c r="AI185" s="367"/>
      <c r="AJ185" s="367"/>
      <c r="AK185" s="367"/>
      <c r="AL185" s="367"/>
      <c r="AM185" s="367"/>
      <c r="AN185" s="367"/>
      <c r="AO185" s="367"/>
      <c r="AP185" s="367"/>
      <c r="AQ185" s="367"/>
      <c r="AR185" s="367"/>
      <c r="AS185" s="367"/>
      <c r="AT185" s="367"/>
      <c r="AU185" s="367"/>
      <c r="AV185" s="367"/>
      <c r="AW185" s="371"/>
      <c r="AX185" s="371"/>
      <c r="AY185" s="371"/>
      <c r="AZ185" s="371"/>
      <c r="BA185" s="371"/>
      <c r="BB185" s="371"/>
      <c r="BC185" s="371"/>
      <c r="BD185" s="371"/>
      <c r="BE185" s="371"/>
      <c r="BF185" s="371"/>
      <c r="BG185" s="371"/>
      <c r="BH185" s="371"/>
      <c r="BI185" s="371"/>
      <c r="BJ185" s="371"/>
      <c r="BK185" s="371"/>
      <c r="BL185" s="371"/>
    </row>
    <row r="186" spans="1:64" ht="14.1" customHeight="1" thickBot="1">
      <c r="A186" s="367"/>
      <c r="B186" s="367"/>
      <c r="C186" s="367"/>
      <c r="D186" s="367"/>
      <c r="E186" s="367"/>
      <c r="F186" s="367"/>
      <c r="G186" s="367"/>
      <c r="H186" s="367"/>
      <c r="I186" s="367"/>
      <c r="J186" s="367"/>
      <c r="K186" s="367"/>
      <c r="L186" s="367"/>
      <c r="M186" s="367"/>
      <c r="N186" s="367"/>
      <c r="O186" s="367"/>
      <c r="P186" s="367"/>
      <c r="Q186" s="367"/>
      <c r="R186" s="367"/>
      <c r="S186" s="367"/>
      <c r="T186" s="367"/>
      <c r="U186" s="367"/>
      <c r="V186" s="367"/>
      <c r="W186" s="367"/>
      <c r="X186" s="367"/>
      <c r="Y186" s="367"/>
      <c r="Z186" s="367"/>
      <c r="AA186" s="367"/>
      <c r="AB186" s="367"/>
      <c r="AC186" s="367"/>
      <c r="AD186" s="367"/>
      <c r="AE186" s="367"/>
      <c r="AF186" s="367"/>
      <c r="AG186" s="367"/>
      <c r="AH186" s="367"/>
      <c r="AI186" s="367"/>
      <c r="AJ186" s="367"/>
      <c r="AK186" s="367"/>
      <c r="AL186" s="367"/>
      <c r="AM186" s="367"/>
      <c r="AN186" s="367"/>
      <c r="AO186" s="367"/>
      <c r="AP186" s="367"/>
      <c r="AQ186" s="367"/>
      <c r="AR186" s="367"/>
      <c r="AS186" s="367"/>
      <c r="AT186" s="367"/>
      <c r="AU186" s="367"/>
      <c r="AV186" s="367"/>
      <c r="AW186" s="371"/>
      <c r="AX186" s="371"/>
      <c r="AY186" s="371"/>
      <c r="AZ186" s="371"/>
      <c r="BA186" s="371"/>
      <c r="BB186" s="371"/>
      <c r="BC186" s="371"/>
      <c r="BD186" s="371"/>
      <c r="BE186" s="371"/>
      <c r="BF186" s="371"/>
      <c r="BG186" s="371"/>
      <c r="BH186" s="371"/>
      <c r="BI186" s="371"/>
      <c r="BJ186" s="371"/>
      <c r="BK186" s="371"/>
      <c r="BL186" s="371"/>
    </row>
    <row r="187" spans="1:64" ht="24.95" customHeight="1" thickTop="1" thickBot="1">
      <c r="A187" s="375" t="s">
        <v>66</v>
      </c>
      <c r="B187" s="376"/>
      <c r="C187" s="372"/>
      <c r="D187" s="377"/>
      <c r="E187" s="372"/>
      <c r="F187" s="372"/>
      <c r="G187" s="372"/>
      <c r="H187" s="372"/>
      <c r="I187" s="372"/>
      <c r="J187" s="372"/>
      <c r="K187" s="372"/>
      <c r="L187" s="372"/>
      <c r="M187" s="372"/>
      <c r="N187" s="372"/>
      <c r="O187" s="372"/>
      <c r="P187" s="372"/>
      <c r="Q187" s="372"/>
      <c r="R187" s="372"/>
      <c r="S187" s="372"/>
      <c r="T187" s="372"/>
      <c r="U187" s="372"/>
      <c r="V187" s="372"/>
      <c r="W187" s="372"/>
      <c r="X187" s="372"/>
      <c r="Y187" s="372"/>
      <c r="Z187" s="372"/>
      <c r="AA187" s="372"/>
      <c r="AB187" s="372"/>
      <c r="AC187" s="372"/>
      <c r="AD187" s="372"/>
      <c r="AE187" s="372"/>
      <c r="AF187" s="372"/>
      <c r="AG187" s="372"/>
      <c r="AH187" s="372"/>
      <c r="AI187" s="372"/>
      <c r="AJ187" s="372"/>
      <c r="AK187" s="372"/>
      <c r="AL187" s="372"/>
      <c r="AM187" s="372"/>
      <c r="AN187" s="372"/>
      <c r="AO187" s="372"/>
      <c r="AP187" s="372"/>
      <c r="AQ187" s="372"/>
      <c r="AR187" s="372"/>
      <c r="AS187" s="372"/>
      <c r="AT187" s="372"/>
      <c r="AU187" s="372"/>
      <c r="AV187" s="372"/>
      <c r="AW187" s="371"/>
      <c r="AX187" s="371"/>
      <c r="AY187" s="371"/>
      <c r="AZ187" s="371"/>
      <c r="BA187" s="371"/>
      <c r="BB187" s="371"/>
      <c r="BC187" s="371"/>
      <c r="BD187" s="371"/>
      <c r="BE187" s="371"/>
      <c r="BF187" s="371"/>
      <c r="BG187" s="371"/>
      <c r="BH187" s="371"/>
      <c r="BI187" s="371"/>
      <c r="BJ187" s="371"/>
      <c r="BK187" s="371"/>
      <c r="BL187" s="371"/>
    </row>
    <row r="188" spans="1:64" ht="35.1" customHeight="1">
      <c r="A188" s="642" t="s">
        <v>9</v>
      </c>
      <c r="B188" s="781" t="s">
        <v>10</v>
      </c>
      <c r="C188" s="782" t="s">
        <v>11</v>
      </c>
      <c r="D188" s="632" t="s">
        <v>12</v>
      </c>
      <c r="E188" s="756" t="s">
        <v>13</v>
      </c>
      <c r="F188" s="367"/>
      <c r="G188" s="367"/>
      <c r="H188" s="367"/>
      <c r="I188" s="367"/>
      <c r="J188" s="367"/>
      <c r="K188" s="367"/>
      <c r="L188" s="367"/>
      <c r="M188" s="367"/>
      <c r="N188" s="367"/>
      <c r="O188" s="367"/>
      <c r="P188" s="367"/>
      <c r="Q188" s="367"/>
      <c r="R188" s="367"/>
      <c r="S188" s="367"/>
      <c r="T188" s="367"/>
      <c r="U188" s="367"/>
      <c r="V188" s="367"/>
      <c r="W188" s="367"/>
      <c r="X188" s="367"/>
      <c r="Y188" s="367"/>
      <c r="Z188" s="367"/>
      <c r="AA188" s="367"/>
      <c r="AB188" s="367"/>
      <c r="AC188" s="367"/>
      <c r="AD188" s="367"/>
      <c r="AE188" s="367"/>
      <c r="AF188" s="367"/>
      <c r="AG188" s="367"/>
      <c r="AH188" s="367"/>
      <c r="AI188" s="367"/>
      <c r="AJ188" s="367"/>
      <c r="AK188" s="367"/>
      <c r="AL188" s="367"/>
      <c r="AM188" s="367"/>
      <c r="AN188" s="367"/>
      <c r="AO188" s="367"/>
      <c r="AP188" s="367"/>
      <c r="AQ188" s="367"/>
      <c r="AR188" s="367"/>
      <c r="AS188" s="367"/>
      <c r="AT188" s="367"/>
      <c r="AU188" s="367"/>
      <c r="AV188" s="367"/>
      <c r="AW188" s="371"/>
      <c r="AX188" s="371"/>
      <c r="AY188" s="371"/>
      <c r="AZ188" s="371"/>
      <c r="BA188" s="371"/>
      <c r="BB188" s="371"/>
      <c r="BC188" s="371"/>
      <c r="BD188" s="371"/>
      <c r="BE188" s="371"/>
      <c r="BF188" s="371"/>
      <c r="BG188" s="371"/>
      <c r="BH188" s="371"/>
      <c r="BI188" s="371"/>
      <c r="BJ188" s="371"/>
      <c r="BK188" s="371"/>
      <c r="BL188" s="371"/>
    </row>
    <row r="189" spans="1:64" ht="35.1" customHeight="1" thickBot="1">
      <c r="A189" s="363"/>
      <c r="B189" s="363"/>
      <c r="C189" s="335"/>
      <c r="D189" s="335"/>
      <c r="E189" s="757"/>
      <c r="F189" s="367"/>
      <c r="G189" s="367"/>
      <c r="H189" s="367"/>
      <c r="I189" s="367"/>
      <c r="J189" s="367"/>
      <c r="K189" s="367"/>
      <c r="L189" s="367"/>
      <c r="M189" s="367"/>
      <c r="N189" s="367"/>
      <c r="O189" s="367"/>
      <c r="P189" s="367"/>
      <c r="Q189" s="367"/>
      <c r="R189" s="367"/>
      <c r="S189" s="367"/>
      <c r="T189" s="367"/>
      <c r="U189" s="367"/>
      <c r="V189" s="367"/>
      <c r="W189" s="367"/>
      <c r="X189" s="367"/>
      <c r="Y189" s="367"/>
      <c r="Z189" s="367"/>
      <c r="AA189" s="367"/>
      <c r="AB189" s="367"/>
      <c r="AC189" s="367"/>
      <c r="AD189" s="367"/>
      <c r="AE189" s="367"/>
      <c r="AF189" s="367"/>
      <c r="AG189" s="367"/>
      <c r="AH189" s="367"/>
      <c r="AI189" s="367"/>
      <c r="AJ189" s="367"/>
      <c r="AK189" s="367"/>
      <c r="AL189" s="367"/>
      <c r="AM189" s="367"/>
      <c r="AN189" s="367"/>
      <c r="AO189" s="367"/>
      <c r="AP189" s="367"/>
      <c r="AQ189" s="367"/>
      <c r="AR189" s="367"/>
      <c r="AS189" s="367"/>
      <c r="AT189" s="367"/>
      <c r="AU189" s="367"/>
      <c r="AV189" s="367"/>
      <c r="AW189" s="371"/>
      <c r="AX189" s="371"/>
      <c r="AY189" s="371"/>
      <c r="AZ189" s="371"/>
      <c r="BA189" s="371"/>
      <c r="BB189" s="371"/>
      <c r="BC189" s="371"/>
      <c r="BD189" s="371"/>
      <c r="BE189" s="371"/>
      <c r="BF189" s="371"/>
      <c r="BG189" s="371"/>
      <c r="BH189" s="371"/>
      <c r="BI189" s="371"/>
      <c r="BJ189" s="371"/>
      <c r="BK189" s="371"/>
      <c r="BL189" s="371"/>
    </row>
    <row r="190" spans="1:64" ht="35.1" customHeight="1">
      <c r="A190" s="793" t="s">
        <v>14</v>
      </c>
      <c r="B190" s="488" t="s">
        <v>15</v>
      </c>
      <c r="C190" s="489" t="s">
        <v>16</v>
      </c>
      <c r="D190" s="490" t="s">
        <v>17</v>
      </c>
      <c r="E190" s="758" t="s">
        <v>18</v>
      </c>
      <c r="F190" s="367"/>
      <c r="G190" s="367"/>
      <c r="H190" s="367"/>
      <c r="I190" s="367"/>
      <c r="J190" s="367"/>
      <c r="K190" s="367"/>
      <c r="L190" s="367"/>
      <c r="M190" s="367"/>
      <c r="N190" s="367"/>
      <c r="O190" s="367"/>
      <c r="P190" s="367"/>
      <c r="Q190" s="367"/>
      <c r="R190" s="367"/>
      <c r="S190" s="367"/>
      <c r="T190" s="367"/>
      <c r="U190" s="367"/>
      <c r="V190" s="367"/>
      <c r="W190" s="367"/>
      <c r="X190" s="367"/>
      <c r="Y190" s="367"/>
      <c r="Z190" s="367"/>
      <c r="AA190" s="367"/>
      <c r="AB190" s="367"/>
      <c r="AC190" s="367"/>
      <c r="AD190" s="367"/>
      <c r="AE190" s="367"/>
      <c r="AF190" s="367"/>
      <c r="AG190" s="367"/>
      <c r="AH190" s="367"/>
      <c r="AI190" s="367"/>
      <c r="AJ190" s="367"/>
      <c r="AK190" s="367"/>
      <c r="AL190" s="367"/>
      <c r="AM190" s="367"/>
      <c r="AN190" s="367"/>
      <c r="AO190" s="367"/>
      <c r="AP190" s="367"/>
      <c r="AQ190" s="367"/>
      <c r="AR190" s="367"/>
      <c r="AS190" s="367"/>
      <c r="AT190" s="367"/>
      <c r="AU190" s="367"/>
      <c r="AV190" s="367"/>
      <c r="AW190" s="371"/>
      <c r="AX190" s="371"/>
      <c r="AY190" s="371"/>
      <c r="AZ190" s="371"/>
      <c r="BA190" s="371"/>
      <c r="BB190" s="371"/>
      <c r="BC190" s="371"/>
      <c r="BD190" s="371"/>
      <c r="BE190" s="371"/>
      <c r="BF190" s="371"/>
      <c r="BG190" s="371"/>
      <c r="BH190" s="371"/>
      <c r="BI190" s="371"/>
      <c r="BJ190" s="371"/>
      <c r="BK190" s="371"/>
      <c r="BL190" s="371"/>
    </row>
    <row r="191" spans="1:64" ht="35.1" customHeight="1" thickBot="1">
      <c r="A191" s="794"/>
      <c r="B191" s="364"/>
      <c r="C191" s="364"/>
      <c r="D191" s="491" t="str">
        <f>'2. Samlet budgetoversigt'!F216</f>
        <v/>
      </c>
      <c r="E191" s="759" t="str">
        <f>'2. Samlet budgetoversigt'!F217</f>
        <v/>
      </c>
      <c r="F191" s="367"/>
      <c r="G191" s="367"/>
      <c r="H191" s="367"/>
      <c r="I191" s="367"/>
      <c r="J191" s="367"/>
      <c r="K191" s="367"/>
      <c r="L191" s="367"/>
      <c r="M191" s="367"/>
      <c r="N191" s="367"/>
      <c r="O191" s="367"/>
      <c r="P191" s="367"/>
      <c r="Q191" s="367"/>
      <c r="R191" s="367"/>
      <c r="S191" s="367"/>
      <c r="T191" s="367"/>
      <c r="U191" s="367"/>
      <c r="V191" s="367"/>
      <c r="W191" s="367"/>
      <c r="X191" s="367"/>
      <c r="Y191" s="367"/>
      <c r="Z191" s="367"/>
      <c r="AA191" s="367"/>
      <c r="AB191" s="367"/>
      <c r="AC191" s="367"/>
      <c r="AD191" s="367"/>
      <c r="AE191" s="367"/>
      <c r="AF191" s="367"/>
      <c r="AG191" s="367"/>
      <c r="AH191" s="367"/>
      <c r="AI191" s="367"/>
      <c r="AJ191" s="367"/>
      <c r="AK191" s="367"/>
      <c r="AL191" s="367"/>
      <c r="AM191" s="367"/>
      <c r="AN191" s="367"/>
      <c r="AO191" s="367"/>
      <c r="AP191" s="367"/>
      <c r="AQ191" s="367"/>
      <c r="AR191" s="367"/>
      <c r="AS191" s="367"/>
      <c r="AT191" s="367"/>
      <c r="AU191" s="367"/>
      <c r="AV191" s="367"/>
      <c r="AW191" s="371"/>
      <c r="AX191" s="371"/>
      <c r="AY191" s="371"/>
      <c r="AZ191" s="371"/>
      <c r="BA191" s="371"/>
      <c r="BB191" s="371"/>
      <c r="BC191" s="371"/>
      <c r="BD191" s="371"/>
      <c r="BE191" s="371"/>
      <c r="BF191" s="371"/>
      <c r="BG191" s="371"/>
      <c r="BH191" s="371"/>
      <c r="BI191" s="371"/>
      <c r="BJ191" s="371"/>
      <c r="BK191" s="371"/>
      <c r="BL191" s="371"/>
    </row>
    <row r="192" spans="1:64" ht="14.1" customHeight="1">
      <c r="A192" s="367"/>
      <c r="B192" s="367"/>
      <c r="C192" s="367"/>
      <c r="D192" s="367"/>
      <c r="E192" s="367"/>
      <c r="F192" s="367"/>
      <c r="G192" s="367"/>
      <c r="H192" s="367"/>
      <c r="I192" s="367"/>
      <c r="J192" s="367"/>
      <c r="K192" s="367"/>
      <c r="L192" s="367"/>
      <c r="M192" s="367"/>
      <c r="N192" s="367"/>
      <c r="O192" s="367"/>
      <c r="P192" s="367"/>
      <c r="Q192" s="367"/>
      <c r="R192" s="367"/>
      <c r="S192" s="367"/>
      <c r="T192" s="367"/>
      <c r="U192" s="367"/>
      <c r="V192" s="367"/>
      <c r="W192" s="367"/>
      <c r="X192" s="367"/>
      <c r="Y192" s="367"/>
      <c r="Z192" s="367"/>
      <c r="AA192" s="367"/>
      <c r="AB192" s="367"/>
      <c r="AC192" s="367"/>
      <c r="AD192" s="367"/>
      <c r="AE192" s="367"/>
      <c r="AF192" s="367"/>
      <c r="AG192" s="367"/>
      <c r="AH192" s="367"/>
      <c r="AI192" s="367"/>
      <c r="AJ192" s="367"/>
      <c r="AK192" s="367"/>
      <c r="AL192" s="367"/>
      <c r="AM192" s="367"/>
      <c r="AN192" s="367"/>
      <c r="AO192" s="367"/>
      <c r="AP192" s="367"/>
      <c r="AQ192" s="367"/>
      <c r="AR192" s="367"/>
      <c r="AS192" s="367"/>
      <c r="AT192" s="367"/>
      <c r="AU192" s="367"/>
      <c r="AV192" s="367"/>
      <c r="AW192" s="371"/>
      <c r="AX192" s="371"/>
      <c r="AY192" s="371"/>
      <c r="AZ192" s="371"/>
      <c r="BA192" s="371"/>
      <c r="BB192" s="371"/>
      <c r="BC192" s="371"/>
      <c r="BD192" s="371"/>
      <c r="BE192" s="371"/>
      <c r="BF192" s="371"/>
      <c r="BG192" s="371"/>
      <c r="BH192" s="371"/>
      <c r="BI192" s="371"/>
      <c r="BJ192" s="371"/>
      <c r="BK192" s="371"/>
      <c r="BL192" s="371"/>
    </row>
    <row r="193" spans="1:64" ht="15.75" customHeight="1" thickBot="1">
      <c r="A193" s="368" t="s">
        <v>19</v>
      </c>
      <c r="B193" s="368" t="s">
        <v>20</v>
      </c>
      <c r="C193" s="381" t="s">
        <v>21</v>
      </c>
      <c r="D193" s="379" t="s">
        <v>22</v>
      </c>
      <c r="E193" s="379" t="s">
        <v>23</v>
      </c>
      <c r="F193" s="379" t="s">
        <v>24</v>
      </c>
      <c r="G193" s="379" t="s">
        <v>25</v>
      </c>
      <c r="H193" s="379" t="s">
        <v>26</v>
      </c>
      <c r="I193" s="379" t="s">
        <v>27</v>
      </c>
      <c r="J193" s="379" t="s">
        <v>28</v>
      </c>
      <c r="K193" s="379" t="s">
        <v>29</v>
      </c>
      <c r="L193" s="379" t="s">
        <v>30</v>
      </c>
      <c r="M193" s="379" t="s">
        <v>31</v>
      </c>
      <c r="N193" s="379" t="s">
        <v>32</v>
      </c>
      <c r="O193" s="379" t="s">
        <v>33</v>
      </c>
      <c r="P193" s="379" t="s">
        <v>34</v>
      </c>
      <c r="Q193" s="379" t="s">
        <v>35</v>
      </c>
      <c r="R193" s="379" t="s">
        <v>36</v>
      </c>
      <c r="S193" s="379" t="s">
        <v>37</v>
      </c>
      <c r="T193" s="379" t="s">
        <v>38</v>
      </c>
      <c r="U193" s="379" t="s">
        <v>39</v>
      </c>
      <c r="V193" s="379" t="s">
        <v>40</v>
      </c>
      <c r="W193" s="379" t="s">
        <v>41</v>
      </c>
      <c r="X193" s="379" t="s">
        <v>42</v>
      </c>
      <c r="Y193" s="379" t="s">
        <v>43</v>
      </c>
      <c r="Z193" s="380" t="s">
        <v>44</v>
      </c>
      <c r="AA193" s="371"/>
      <c r="AB193" s="371"/>
      <c r="AC193" s="371"/>
      <c r="AD193" s="371"/>
      <c r="AE193" s="371"/>
      <c r="AF193" s="371"/>
      <c r="AG193" s="371"/>
      <c r="AH193" s="371"/>
      <c r="AI193" s="371"/>
      <c r="AJ193" s="371"/>
      <c r="AK193" s="371"/>
      <c r="AL193" s="371"/>
      <c r="AM193" s="371"/>
      <c r="AN193" s="371"/>
      <c r="AO193" s="371"/>
      <c r="AP193" s="371"/>
      <c r="AQ193" s="371"/>
      <c r="AR193" s="371"/>
      <c r="AS193" s="371"/>
      <c r="AT193" s="371"/>
      <c r="AU193" s="371"/>
      <c r="AV193" s="371"/>
      <c r="AW193" s="371"/>
      <c r="AX193" s="371"/>
      <c r="AY193" s="371"/>
      <c r="AZ193" s="371"/>
      <c r="BA193" s="371"/>
      <c r="BB193" s="371"/>
      <c r="BC193" s="371"/>
      <c r="BD193" s="371"/>
      <c r="BE193" s="371"/>
      <c r="BF193" s="371"/>
      <c r="BG193" s="371"/>
      <c r="BH193" s="371"/>
      <c r="BI193" s="371"/>
      <c r="BJ193" s="371"/>
      <c r="BK193" s="371"/>
      <c r="BL193" s="371"/>
    </row>
    <row r="194" spans="1:64" ht="50.1" customHeight="1">
      <c r="A194" s="786" t="s">
        <v>45</v>
      </c>
      <c r="B194" s="588"/>
      <c r="C194" s="471" t="s">
        <v>46</v>
      </c>
      <c r="D194" s="90"/>
      <c r="E194" s="90"/>
      <c r="F194" s="90"/>
      <c r="G194" s="90"/>
      <c r="H194" s="90"/>
      <c r="I194" s="90"/>
      <c r="J194" s="90"/>
      <c r="K194" s="90"/>
      <c r="L194" s="90"/>
      <c r="M194" s="90"/>
      <c r="N194" s="90"/>
      <c r="O194" s="90"/>
      <c r="P194" s="90"/>
      <c r="Q194" s="90"/>
      <c r="R194" s="90"/>
      <c r="S194" s="90"/>
      <c r="T194" s="90"/>
      <c r="U194" s="90"/>
      <c r="V194" s="90"/>
      <c r="W194" s="90"/>
      <c r="X194" s="90"/>
      <c r="Y194" s="90"/>
      <c r="Z194" s="93"/>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5"/>
      <c r="AW194" s="371"/>
      <c r="AX194" s="371"/>
      <c r="AY194" s="371"/>
      <c r="AZ194" s="371"/>
      <c r="BA194" s="371"/>
      <c r="BB194" s="371"/>
      <c r="BC194" s="371"/>
      <c r="BD194" s="371"/>
      <c r="BE194" s="371"/>
      <c r="BF194" s="371"/>
      <c r="BG194" s="371"/>
      <c r="BH194" s="371"/>
      <c r="BI194" s="371"/>
      <c r="BJ194" s="371"/>
      <c r="BK194" s="371"/>
      <c r="BL194" s="371"/>
    </row>
    <row r="195" spans="1:64" ht="14.45" customHeight="1">
      <c r="A195" s="787"/>
      <c r="B195" s="589"/>
      <c r="C195" s="473" t="s">
        <v>47</v>
      </c>
      <c r="D195" s="71"/>
      <c r="E195" s="71"/>
      <c r="F195" s="71"/>
      <c r="G195" s="71"/>
      <c r="H195" s="71"/>
      <c r="I195" s="71"/>
      <c r="J195" s="71"/>
      <c r="K195" s="71"/>
      <c r="L195" s="71"/>
      <c r="M195" s="71"/>
      <c r="N195" s="71"/>
      <c r="O195" s="71"/>
      <c r="P195" s="71"/>
      <c r="Q195" s="71"/>
      <c r="R195" s="71"/>
      <c r="S195" s="71"/>
      <c r="T195" s="71"/>
      <c r="U195" s="71"/>
      <c r="V195" s="71"/>
      <c r="W195" s="71"/>
      <c r="X195" s="71"/>
      <c r="Y195" s="71"/>
      <c r="Z195" s="96"/>
      <c r="AV195" s="97"/>
      <c r="AW195" s="371"/>
      <c r="AX195" s="371"/>
      <c r="AY195" s="371"/>
      <c r="AZ195" s="371"/>
      <c r="BA195" s="371"/>
      <c r="BB195" s="371"/>
      <c r="BC195" s="371"/>
      <c r="BD195" s="371"/>
      <c r="BE195" s="371"/>
      <c r="BF195" s="371"/>
      <c r="BG195" s="371"/>
      <c r="BH195" s="371"/>
      <c r="BI195" s="371"/>
      <c r="BJ195" s="371"/>
      <c r="BK195" s="371"/>
      <c r="BL195" s="371"/>
    </row>
    <row r="196" spans="1:64" ht="14.45" customHeight="1" thickBot="1">
      <c r="A196" s="787"/>
      <c r="B196" s="590" t="str">
        <f>_xlfn.CONCAT(SUM('1. Projektets omkostninger'!D196:AV196)," timer")</f>
        <v>0 timer</v>
      </c>
      <c r="C196" s="473" t="s">
        <v>48</v>
      </c>
      <c r="D196" s="71"/>
      <c r="E196" s="71"/>
      <c r="F196" s="71"/>
      <c r="G196" s="71"/>
      <c r="H196" s="71"/>
      <c r="I196" s="71"/>
      <c r="J196" s="71"/>
      <c r="K196" s="71"/>
      <c r="L196" s="71"/>
      <c r="M196" s="71"/>
      <c r="N196" s="71"/>
      <c r="O196" s="71"/>
      <c r="P196" s="71"/>
      <c r="Q196" s="71"/>
      <c r="R196" s="71"/>
      <c r="S196" s="71"/>
      <c r="T196" s="71"/>
      <c r="U196" s="71"/>
      <c r="V196" s="71"/>
      <c r="W196" s="71"/>
      <c r="X196" s="71"/>
      <c r="Y196" s="71"/>
      <c r="Z196" s="96"/>
      <c r="AV196" s="97"/>
      <c r="AW196" s="371"/>
      <c r="AX196" s="371"/>
      <c r="AY196" s="371"/>
      <c r="AZ196" s="371"/>
      <c r="BA196" s="371"/>
      <c r="BB196" s="371"/>
      <c r="BC196" s="371"/>
      <c r="BD196" s="371"/>
      <c r="BE196" s="371"/>
      <c r="BF196" s="371"/>
      <c r="BG196" s="371"/>
      <c r="BH196" s="371"/>
      <c r="BI196" s="371"/>
      <c r="BJ196" s="371"/>
      <c r="BK196" s="371"/>
      <c r="BL196" s="371"/>
    </row>
    <row r="197" spans="1:64" s="531" customFormat="1" ht="14.45" customHeight="1" thickBot="1">
      <c r="A197" s="788"/>
      <c r="B197" s="591">
        <f>SUM('1. Projektets omkostninger'!D197:AV197)</f>
        <v>0</v>
      </c>
      <c r="C197" s="631" t="s">
        <v>49</v>
      </c>
      <c r="D197" s="481" t="str">
        <f>IF(D195*D196=0,"",(D195*D196))</f>
        <v/>
      </c>
      <c r="E197" s="481" t="str">
        <f t="shared" ref="E197:AV197" si="12">IF(E195*E196=0,"",(E195*E196))</f>
        <v/>
      </c>
      <c r="F197" s="481" t="str">
        <f t="shared" si="12"/>
        <v/>
      </c>
      <c r="G197" s="481" t="str">
        <f t="shared" si="12"/>
        <v/>
      </c>
      <c r="H197" s="481" t="str">
        <f t="shared" si="12"/>
        <v/>
      </c>
      <c r="I197" s="481" t="str">
        <f t="shared" si="12"/>
        <v/>
      </c>
      <c r="J197" s="481" t="str">
        <f t="shared" si="12"/>
        <v/>
      </c>
      <c r="K197" s="481" t="str">
        <f t="shared" si="12"/>
        <v/>
      </c>
      <c r="L197" s="481" t="str">
        <f t="shared" si="12"/>
        <v/>
      </c>
      <c r="M197" s="481" t="str">
        <f t="shared" si="12"/>
        <v/>
      </c>
      <c r="N197" s="481" t="str">
        <f t="shared" si="12"/>
        <v/>
      </c>
      <c r="O197" s="481" t="str">
        <f t="shared" si="12"/>
        <v/>
      </c>
      <c r="P197" s="481" t="str">
        <f t="shared" si="12"/>
        <v/>
      </c>
      <c r="Q197" s="481" t="str">
        <f t="shared" si="12"/>
        <v/>
      </c>
      <c r="R197" s="481" t="str">
        <f t="shared" si="12"/>
        <v/>
      </c>
      <c r="S197" s="481" t="str">
        <f t="shared" si="12"/>
        <v/>
      </c>
      <c r="T197" s="481" t="str">
        <f t="shared" si="12"/>
        <v/>
      </c>
      <c r="U197" s="481" t="str">
        <f t="shared" si="12"/>
        <v/>
      </c>
      <c r="V197" s="481" t="str">
        <f t="shared" si="12"/>
        <v/>
      </c>
      <c r="W197" s="481" t="str">
        <f t="shared" si="12"/>
        <v/>
      </c>
      <c r="X197" s="481" t="str">
        <f t="shared" si="12"/>
        <v/>
      </c>
      <c r="Y197" s="481" t="str">
        <f t="shared" si="12"/>
        <v/>
      </c>
      <c r="Z197" s="482" t="str">
        <f t="shared" si="12"/>
        <v/>
      </c>
      <c r="AA197" s="483" t="str">
        <f t="shared" si="12"/>
        <v/>
      </c>
      <c r="AB197" s="483" t="str">
        <f t="shared" si="12"/>
        <v/>
      </c>
      <c r="AC197" s="483" t="str">
        <f t="shared" si="12"/>
        <v/>
      </c>
      <c r="AD197" s="483" t="str">
        <f t="shared" si="12"/>
        <v/>
      </c>
      <c r="AE197" s="483" t="str">
        <f t="shared" si="12"/>
        <v/>
      </c>
      <c r="AF197" s="483" t="str">
        <f t="shared" si="12"/>
        <v/>
      </c>
      <c r="AG197" s="483" t="str">
        <f t="shared" si="12"/>
        <v/>
      </c>
      <c r="AH197" s="483" t="str">
        <f t="shared" si="12"/>
        <v/>
      </c>
      <c r="AI197" s="483" t="str">
        <f t="shared" si="12"/>
        <v/>
      </c>
      <c r="AJ197" s="483" t="str">
        <f t="shared" si="12"/>
        <v/>
      </c>
      <c r="AK197" s="483" t="str">
        <f t="shared" si="12"/>
        <v/>
      </c>
      <c r="AL197" s="483" t="str">
        <f t="shared" si="12"/>
        <v/>
      </c>
      <c r="AM197" s="483" t="str">
        <f t="shared" si="12"/>
        <v/>
      </c>
      <c r="AN197" s="483" t="str">
        <f t="shared" si="12"/>
        <v/>
      </c>
      <c r="AO197" s="483" t="str">
        <f t="shared" si="12"/>
        <v/>
      </c>
      <c r="AP197" s="483" t="str">
        <f t="shared" si="12"/>
        <v/>
      </c>
      <c r="AQ197" s="483" t="str">
        <f t="shared" si="12"/>
        <v/>
      </c>
      <c r="AR197" s="483" t="str">
        <f t="shared" si="12"/>
        <v/>
      </c>
      <c r="AS197" s="483" t="str">
        <f t="shared" si="12"/>
        <v/>
      </c>
      <c r="AT197" s="483" t="str">
        <f t="shared" si="12"/>
        <v/>
      </c>
      <c r="AU197" s="483" t="str">
        <f t="shared" si="12"/>
        <v/>
      </c>
      <c r="AV197" s="484" t="str">
        <f t="shared" si="12"/>
        <v/>
      </c>
    </row>
    <row r="198" spans="1:64" ht="50.1" customHeight="1">
      <c r="A198" s="787" t="s">
        <v>50</v>
      </c>
      <c r="B198" s="592"/>
      <c r="C198" s="471" t="s">
        <v>46</v>
      </c>
      <c r="D198" s="91"/>
      <c r="E198" s="91"/>
      <c r="F198" s="91"/>
      <c r="G198" s="91"/>
      <c r="H198" s="91"/>
      <c r="I198" s="91"/>
      <c r="J198" s="91"/>
      <c r="K198" s="91"/>
      <c r="L198" s="91"/>
      <c r="M198" s="91"/>
      <c r="N198" s="91"/>
      <c r="O198" s="91"/>
      <c r="P198" s="91"/>
      <c r="Q198" s="91"/>
      <c r="R198" s="91"/>
      <c r="S198" s="91"/>
      <c r="T198" s="91"/>
      <c r="U198" s="91"/>
      <c r="V198" s="91"/>
      <c r="W198" s="91"/>
      <c r="X198" s="91"/>
      <c r="Y198" s="91"/>
      <c r="Z198" s="96"/>
      <c r="AV198" s="97"/>
      <c r="AW198" s="371"/>
      <c r="AX198" s="371"/>
      <c r="AY198" s="371"/>
      <c r="AZ198" s="371"/>
      <c r="BA198" s="371"/>
      <c r="BB198" s="371"/>
      <c r="BC198" s="371"/>
      <c r="BD198" s="371"/>
      <c r="BE198" s="371"/>
      <c r="BF198" s="371"/>
      <c r="BG198" s="371"/>
      <c r="BH198" s="371"/>
      <c r="BI198" s="371"/>
      <c r="BJ198" s="371"/>
      <c r="BK198" s="371"/>
      <c r="BL198" s="371"/>
    </row>
    <row r="199" spans="1:64" ht="14.45" customHeight="1">
      <c r="A199" s="787"/>
      <c r="B199" s="593"/>
      <c r="C199" s="473" t="s">
        <v>47</v>
      </c>
      <c r="D199" s="71"/>
      <c r="E199" s="71"/>
      <c r="F199" s="71"/>
      <c r="G199" s="71"/>
      <c r="H199" s="71"/>
      <c r="I199" s="71"/>
      <c r="J199" s="71"/>
      <c r="K199" s="71"/>
      <c r="L199" s="71"/>
      <c r="M199" s="71"/>
      <c r="N199" s="71"/>
      <c r="O199" s="71"/>
      <c r="P199" s="71"/>
      <c r="Q199" s="71"/>
      <c r="R199" s="71"/>
      <c r="S199" s="71"/>
      <c r="T199" s="71"/>
      <c r="U199" s="71"/>
      <c r="V199" s="71"/>
      <c r="W199" s="71"/>
      <c r="X199" s="71"/>
      <c r="Y199" s="71"/>
      <c r="Z199" s="96"/>
      <c r="AV199" s="97"/>
      <c r="AW199" s="371"/>
      <c r="AX199" s="371"/>
      <c r="AY199" s="371"/>
      <c r="AZ199" s="371"/>
      <c r="BA199" s="371"/>
      <c r="BB199" s="371"/>
      <c r="BC199" s="371"/>
      <c r="BD199" s="371"/>
      <c r="BE199" s="371"/>
      <c r="BF199" s="371"/>
      <c r="BG199" s="371"/>
      <c r="BH199" s="371"/>
      <c r="BI199" s="371"/>
      <c r="BJ199" s="371"/>
      <c r="BK199" s="371"/>
      <c r="BL199" s="371"/>
    </row>
    <row r="200" spans="1:64" ht="14.45" customHeight="1">
      <c r="A200" s="787"/>
      <c r="B200" s="593"/>
      <c r="C200" s="473" t="s">
        <v>48</v>
      </c>
      <c r="D200" s="71"/>
      <c r="E200" s="71"/>
      <c r="F200" s="71"/>
      <c r="G200" s="71"/>
      <c r="H200" s="71"/>
      <c r="I200" s="71"/>
      <c r="J200" s="71"/>
      <c r="K200" s="71"/>
      <c r="L200" s="71"/>
      <c r="M200" s="71"/>
      <c r="N200" s="71"/>
      <c r="O200" s="71"/>
      <c r="P200" s="71"/>
      <c r="Q200" s="71"/>
      <c r="R200" s="71"/>
      <c r="S200" s="71"/>
      <c r="T200" s="71"/>
      <c r="U200" s="71"/>
      <c r="V200" s="71"/>
      <c r="W200" s="71"/>
      <c r="X200" s="71"/>
      <c r="Y200" s="71"/>
      <c r="Z200" s="96"/>
      <c r="AV200" s="97"/>
      <c r="AW200" s="371"/>
      <c r="AX200" s="371"/>
      <c r="AY200" s="371"/>
      <c r="AZ200" s="371"/>
      <c r="BA200" s="371"/>
      <c r="BB200" s="371"/>
      <c r="BC200" s="371"/>
      <c r="BD200" s="371"/>
      <c r="BE200" s="371"/>
      <c r="BF200" s="371"/>
      <c r="BG200" s="371"/>
      <c r="BH200" s="371"/>
      <c r="BI200" s="371"/>
      <c r="BJ200" s="371"/>
      <c r="BK200" s="371"/>
      <c r="BL200" s="371"/>
    </row>
    <row r="201" spans="1:64" s="531" customFormat="1" ht="14.45" customHeight="1" thickBot="1">
      <c r="A201" s="787"/>
      <c r="B201" s="594">
        <f>SUM('1. Projektets omkostninger'!D201:AV201)</f>
        <v>0</v>
      </c>
      <c r="C201" s="631" t="s">
        <v>49</v>
      </c>
      <c r="D201" s="485" t="str">
        <f t="shared" ref="D201:AV201" si="13">IF(D199*D200=0,"",(D199*D200))</f>
        <v/>
      </c>
      <c r="E201" s="485" t="str">
        <f t="shared" si="13"/>
        <v/>
      </c>
      <c r="F201" s="485" t="str">
        <f t="shared" si="13"/>
        <v/>
      </c>
      <c r="G201" s="485" t="str">
        <f t="shared" si="13"/>
        <v/>
      </c>
      <c r="H201" s="485" t="str">
        <f t="shared" si="13"/>
        <v/>
      </c>
      <c r="I201" s="485" t="str">
        <f t="shared" si="13"/>
        <v/>
      </c>
      <c r="J201" s="485" t="str">
        <f t="shared" si="13"/>
        <v/>
      </c>
      <c r="K201" s="485" t="str">
        <f t="shared" si="13"/>
        <v/>
      </c>
      <c r="L201" s="485" t="str">
        <f t="shared" si="13"/>
        <v/>
      </c>
      <c r="M201" s="485" t="str">
        <f t="shared" si="13"/>
        <v/>
      </c>
      <c r="N201" s="485" t="str">
        <f t="shared" si="13"/>
        <v/>
      </c>
      <c r="O201" s="485" t="str">
        <f t="shared" si="13"/>
        <v/>
      </c>
      <c r="P201" s="485" t="str">
        <f t="shared" si="13"/>
        <v/>
      </c>
      <c r="Q201" s="485" t="str">
        <f t="shared" si="13"/>
        <v/>
      </c>
      <c r="R201" s="485" t="str">
        <f t="shared" si="13"/>
        <v/>
      </c>
      <c r="S201" s="485" t="str">
        <f t="shared" si="13"/>
        <v/>
      </c>
      <c r="T201" s="485" t="str">
        <f t="shared" si="13"/>
        <v/>
      </c>
      <c r="U201" s="485" t="str">
        <f t="shared" si="13"/>
        <v/>
      </c>
      <c r="V201" s="485" t="str">
        <f t="shared" si="13"/>
        <v/>
      </c>
      <c r="W201" s="485" t="str">
        <f t="shared" si="13"/>
        <v/>
      </c>
      <c r="X201" s="485" t="str">
        <f t="shared" si="13"/>
        <v/>
      </c>
      <c r="Y201" s="485" t="str">
        <f t="shared" si="13"/>
        <v/>
      </c>
      <c r="Z201" s="482" t="str">
        <f t="shared" si="13"/>
        <v/>
      </c>
      <c r="AA201" s="483" t="str">
        <f t="shared" si="13"/>
        <v/>
      </c>
      <c r="AB201" s="483" t="str">
        <f t="shared" si="13"/>
        <v/>
      </c>
      <c r="AC201" s="483" t="str">
        <f t="shared" si="13"/>
        <v/>
      </c>
      <c r="AD201" s="483" t="str">
        <f t="shared" si="13"/>
        <v/>
      </c>
      <c r="AE201" s="483" t="str">
        <f t="shared" si="13"/>
        <v/>
      </c>
      <c r="AF201" s="483" t="str">
        <f t="shared" si="13"/>
        <v/>
      </c>
      <c r="AG201" s="483" t="str">
        <f t="shared" si="13"/>
        <v/>
      </c>
      <c r="AH201" s="483" t="str">
        <f t="shared" si="13"/>
        <v/>
      </c>
      <c r="AI201" s="483" t="str">
        <f t="shared" si="13"/>
        <v/>
      </c>
      <c r="AJ201" s="483" t="str">
        <f t="shared" si="13"/>
        <v/>
      </c>
      <c r="AK201" s="483" t="str">
        <f t="shared" si="13"/>
        <v/>
      </c>
      <c r="AL201" s="483" t="str">
        <f t="shared" si="13"/>
        <v/>
      </c>
      <c r="AM201" s="483" t="str">
        <f t="shared" si="13"/>
        <v/>
      </c>
      <c r="AN201" s="483" t="str">
        <f t="shared" si="13"/>
        <v/>
      </c>
      <c r="AO201" s="483" t="str">
        <f t="shared" si="13"/>
        <v/>
      </c>
      <c r="AP201" s="483" t="str">
        <f t="shared" si="13"/>
        <v/>
      </c>
      <c r="AQ201" s="483" t="str">
        <f t="shared" si="13"/>
        <v/>
      </c>
      <c r="AR201" s="483" t="str">
        <f t="shared" si="13"/>
        <v/>
      </c>
      <c r="AS201" s="483" t="str">
        <f t="shared" si="13"/>
        <v/>
      </c>
      <c r="AT201" s="483" t="str">
        <f t="shared" si="13"/>
        <v/>
      </c>
      <c r="AU201" s="483" t="str">
        <f t="shared" si="13"/>
        <v/>
      </c>
      <c r="AV201" s="484" t="str">
        <f t="shared" si="13"/>
        <v/>
      </c>
    </row>
    <row r="202" spans="1:64" ht="50.1" customHeight="1" thickBot="1">
      <c r="A202" s="789" t="s">
        <v>51</v>
      </c>
      <c r="B202" s="592"/>
      <c r="C202" s="478" t="s">
        <v>52</v>
      </c>
      <c r="D202" s="90"/>
      <c r="E202" s="90"/>
      <c r="F202" s="90"/>
      <c r="G202" s="90"/>
      <c r="H202" s="90"/>
      <c r="I202" s="90"/>
      <c r="J202" s="90"/>
      <c r="K202" s="90"/>
      <c r="L202" s="90"/>
      <c r="M202" s="90"/>
      <c r="N202" s="90"/>
      <c r="O202" s="90"/>
      <c r="P202" s="90"/>
      <c r="Q202" s="90"/>
      <c r="R202" s="90"/>
      <c r="S202" s="90"/>
      <c r="T202" s="90"/>
      <c r="U202" s="90"/>
      <c r="V202" s="90"/>
      <c r="W202" s="90"/>
      <c r="X202" s="90"/>
      <c r="Y202" s="90"/>
      <c r="Z202" s="96"/>
      <c r="AV202" s="97"/>
      <c r="AW202" s="371"/>
      <c r="AX202" s="371"/>
      <c r="AY202" s="371"/>
      <c r="AZ202" s="371"/>
      <c r="BA202" s="371"/>
      <c r="BB202" s="371"/>
      <c r="BC202" s="371"/>
      <c r="BD202" s="371"/>
      <c r="BE202" s="371"/>
      <c r="BF202" s="371"/>
      <c r="BG202" s="371"/>
      <c r="BH202" s="371"/>
      <c r="BI202" s="371"/>
      <c r="BJ202" s="371"/>
      <c r="BK202" s="371"/>
      <c r="BL202" s="371"/>
    </row>
    <row r="203" spans="1:64" s="613" customFormat="1" ht="14.45" customHeight="1" thickBot="1">
      <c r="A203" s="789"/>
      <c r="B203" s="595">
        <f>SUM('1. Projektets omkostninger'!D203:AV203)</f>
        <v>0</v>
      </c>
      <c r="C203" s="631" t="s">
        <v>49</v>
      </c>
      <c r="D203" s="608"/>
      <c r="E203" s="608"/>
      <c r="F203" s="608"/>
      <c r="G203" s="608"/>
      <c r="H203" s="608"/>
      <c r="I203" s="608"/>
      <c r="J203" s="608"/>
      <c r="K203" s="608"/>
      <c r="L203" s="608"/>
      <c r="M203" s="608"/>
      <c r="N203" s="608"/>
      <c r="O203" s="608"/>
      <c r="P203" s="608"/>
      <c r="Q203" s="608"/>
      <c r="R203" s="608"/>
      <c r="S203" s="608"/>
      <c r="T203" s="608"/>
      <c r="U203" s="608"/>
      <c r="V203" s="608"/>
      <c r="W203" s="608"/>
      <c r="X203" s="608"/>
      <c r="Y203" s="608"/>
      <c r="Z203" s="612"/>
      <c r="AV203" s="699"/>
    </row>
    <row r="204" spans="1:64" ht="50.1" customHeight="1" thickBot="1">
      <c r="A204" s="789" t="s">
        <v>53</v>
      </c>
      <c r="B204" s="592"/>
      <c r="C204" s="478" t="s">
        <v>52</v>
      </c>
      <c r="D204" s="90"/>
      <c r="E204" s="90"/>
      <c r="F204" s="90"/>
      <c r="G204" s="90"/>
      <c r="H204" s="90"/>
      <c r="I204" s="90"/>
      <c r="J204" s="90"/>
      <c r="K204" s="90"/>
      <c r="L204" s="90"/>
      <c r="M204" s="90"/>
      <c r="N204" s="90"/>
      <c r="O204" s="90"/>
      <c r="P204" s="90"/>
      <c r="Q204" s="90"/>
      <c r="R204" s="90"/>
      <c r="S204" s="90"/>
      <c r="T204" s="90"/>
      <c r="U204" s="90"/>
      <c r="V204" s="90"/>
      <c r="W204" s="90"/>
      <c r="X204" s="90"/>
      <c r="Y204" s="90"/>
      <c r="Z204" s="96"/>
      <c r="AV204" s="97"/>
      <c r="AW204" s="371"/>
      <c r="AX204" s="371"/>
      <c r="AY204" s="371"/>
      <c r="AZ204" s="371"/>
      <c r="BA204" s="371"/>
      <c r="BB204" s="371"/>
      <c r="BC204" s="371"/>
      <c r="BD204" s="371"/>
      <c r="BE204" s="371"/>
      <c r="BF204" s="371"/>
      <c r="BG204" s="371"/>
      <c r="BH204" s="371"/>
      <c r="BI204" s="371"/>
      <c r="BJ204" s="371"/>
      <c r="BK204" s="371"/>
      <c r="BL204" s="371"/>
    </row>
    <row r="205" spans="1:64" s="613" customFormat="1" ht="14.45" customHeight="1" thickBot="1">
      <c r="A205" s="789"/>
      <c r="B205" s="595">
        <f>SUM('1. Projektets omkostninger'!D205:AV205)</f>
        <v>0</v>
      </c>
      <c r="C205" s="631" t="s">
        <v>49</v>
      </c>
      <c r="D205" s="608"/>
      <c r="E205" s="608"/>
      <c r="F205" s="608"/>
      <c r="G205" s="608"/>
      <c r="H205" s="608"/>
      <c r="I205" s="608"/>
      <c r="J205" s="608"/>
      <c r="K205" s="608"/>
      <c r="L205" s="608"/>
      <c r="M205" s="608"/>
      <c r="N205" s="608"/>
      <c r="O205" s="608"/>
      <c r="P205" s="608"/>
      <c r="Q205" s="608"/>
      <c r="R205" s="608"/>
      <c r="S205" s="608"/>
      <c r="T205" s="608"/>
      <c r="U205" s="608"/>
      <c r="V205" s="608"/>
      <c r="W205" s="608"/>
      <c r="X205" s="608"/>
      <c r="Y205" s="608"/>
      <c r="Z205" s="612"/>
      <c r="AV205" s="699"/>
    </row>
    <row r="206" spans="1:64" ht="50.1" customHeight="1">
      <c r="A206" s="786" t="s">
        <v>54</v>
      </c>
      <c r="B206" s="592"/>
      <c r="C206" s="478" t="s">
        <v>55</v>
      </c>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5"/>
      <c r="AA206" s="206"/>
      <c r="AB206" s="206"/>
      <c r="AC206" s="206"/>
      <c r="AD206" s="206"/>
      <c r="AE206" s="206"/>
      <c r="AF206" s="206"/>
      <c r="AG206" s="206"/>
      <c r="AH206" s="206"/>
      <c r="AI206" s="206"/>
      <c r="AJ206" s="206"/>
      <c r="AK206" s="206"/>
      <c r="AL206" s="206"/>
      <c r="AM206" s="206"/>
      <c r="AN206" s="206"/>
      <c r="AO206" s="206"/>
      <c r="AP206" s="206"/>
      <c r="AQ206" s="206"/>
      <c r="AR206" s="206"/>
      <c r="AS206" s="206"/>
      <c r="AT206" s="206"/>
      <c r="AU206" s="206"/>
      <c r="AV206" s="207"/>
      <c r="AW206" s="371"/>
      <c r="AX206" s="371"/>
      <c r="AY206" s="371"/>
      <c r="AZ206" s="371"/>
      <c r="BA206" s="371"/>
      <c r="BB206" s="371"/>
      <c r="BC206" s="371"/>
      <c r="BD206" s="371"/>
      <c r="BE206" s="371"/>
      <c r="BF206" s="371"/>
      <c r="BG206" s="371"/>
      <c r="BH206" s="371"/>
      <c r="BI206" s="371"/>
      <c r="BJ206" s="371"/>
      <c r="BK206" s="371"/>
      <c r="BL206" s="371"/>
    </row>
    <row r="207" spans="1:64" s="613" customFormat="1" ht="14.45" customHeight="1" thickBot="1">
      <c r="A207" s="788"/>
      <c r="B207" s="594">
        <f>SUM('1. Projektets omkostninger'!D207:AV207)</f>
        <v>0</v>
      </c>
      <c r="C207" s="479" t="s">
        <v>54</v>
      </c>
      <c r="D207" s="615"/>
      <c r="E207" s="615"/>
      <c r="F207" s="615"/>
      <c r="G207" s="615"/>
      <c r="H207" s="615"/>
      <c r="I207" s="615"/>
      <c r="J207" s="615"/>
      <c r="K207" s="615"/>
      <c r="L207" s="615"/>
      <c r="M207" s="615"/>
      <c r="N207" s="615"/>
      <c r="O207" s="615"/>
      <c r="P207" s="615"/>
      <c r="Q207" s="615"/>
      <c r="R207" s="615"/>
      <c r="S207" s="615"/>
      <c r="T207" s="615"/>
      <c r="U207" s="615"/>
      <c r="V207" s="615"/>
      <c r="W207" s="615"/>
      <c r="X207" s="615"/>
      <c r="Y207" s="615"/>
      <c r="Z207" s="612"/>
      <c r="AV207" s="699"/>
    </row>
    <row r="208" spans="1:64" ht="50.1" customHeight="1">
      <c r="A208" s="786" t="s">
        <v>56</v>
      </c>
      <c r="B208" s="592"/>
      <c r="C208" s="478" t="s">
        <v>52</v>
      </c>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5"/>
      <c r="AA208" s="206"/>
      <c r="AB208" s="206"/>
      <c r="AC208" s="206"/>
      <c r="AD208" s="206"/>
      <c r="AE208" s="206"/>
      <c r="AF208" s="206"/>
      <c r="AG208" s="206"/>
      <c r="AH208" s="206"/>
      <c r="AI208" s="206"/>
      <c r="AJ208" s="206"/>
      <c r="AK208" s="206"/>
      <c r="AL208" s="206"/>
      <c r="AM208" s="206"/>
      <c r="AN208" s="206"/>
      <c r="AO208" s="206"/>
      <c r="AP208" s="206"/>
      <c r="AQ208" s="206"/>
      <c r="AR208" s="206"/>
      <c r="AS208" s="206"/>
      <c r="AT208" s="206"/>
      <c r="AU208" s="206"/>
      <c r="AV208" s="207"/>
      <c r="AW208" s="371"/>
      <c r="AX208" s="371"/>
      <c r="AY208" s="371"/>
      <c r="AZ208" s="371"/>
      <c r="BA208" s="371"/>
      <c r="BB208" s="371"/>
      <c r="BC208" s="371"/>
      <c r="BD208" s="371"/>
      <c r="BE208" s="371"/>
      <c r="BF208" s="371"/>
      <c r="BG208" s="371"/>
      <c r="BH208" s="371"/>
      <c r="BI208" s="371"/>
      <c r="BJ208" s="371"/>
      <c r="BK208" s="371"/>
      <c r="BL208" s="371"/>
    </row>
    <row r="209" spans="1:64" s="613" customFormat="1" ht="14.45" customHeight="1" thickBot="1">
      <c r="A209" s="788"/>
      <c r="B209" s="594">
        <f>SUM('1. Projektets omkostninger'!D209:AV209)</f>
        <v>0</v>
      </c>
      <c r="C209" s="631" t="s">
        <v>49</v>
      </c>
      <c r="D209" s="616"/>
      <c r="E209" s="616"/>
      <c r="F209" s="616"/>
      <c r="G209" s="616"/>
      <c r="H209" s="616"/>
      <c r="I209" s="616"/>
      <c r="J209" s="616"/>
      <c r="K209" s="616"/>
      <c r="L209" s="616"/>
      <c r="M209" s="616"/>
      <c r="N209" s="616"/>
      <c r="O209" s="616"/>
      <c r="P209" s="616"/>
      <c r="Q209" s="616"/>
      <c r="R209" s="616"/>
      <c r="S209" s="616"/>
      <c r="T209" s="616"/>
      <c r="U209" s="616"/>
      <c r="V209" s="616"/>
      <c r="W209" s="616"/>
      <c r="X209" s="616"/>
      <c r="Y209" s="616"/>
      <c r="Z209" s="612"/>
      <c r="AV209" s="699"/>
    </row>
    <row r="210" spans="1:64" ht="50.1" customHeight="1" thickBot="1">
      <c r="A210" s="789" t="s">
        <v>57</v>
      </c>
      <c r="B210" s="592"/>
      <c r="C210" s="478" t="s">
        <v>52</v>
      </c>
      <c r="D210" s="90"/>
      <c r="E210" s="90"/>
      <c r="F210" s="90"/>
      <c r="G210" s="90"/>
      <c r="H210" s="90"/>
      <c r="I210" s="90"/>
      <c r="J210" s="90"/>
      <c r="K210" s="90"/>
      <c r="L210" s="90"/>
      <c r="M210" s="90"/>
      <c r="N210" s="90"/>
      <c r="O210" s="90"/>
      <c r="P210" s="90"/>
      <c r="Q210" s="90"/>
      <c r="R210" s="90"/>
      <c r="S210" s="90"/>
      <c r="T210" s="90"/>
      <c r="U210" s="90"/>
      <c r="V210" s="90"/>
      <c r="W210" s="90"/>
      <c r="X210" s="90"/>
      <c r="Y210" s="90"/>
      <c r="Z210" s="96"/>
      <c r="AV210" s="97"/>
      <c r="AW210" s="371"/>
      <c r="AX210" s="371"/>
      <c r="AY210" s="371"/>
      <c r="AZ210" s="371"/>
      <c r="BA210" s="371"/>
      <c r="BB210" s="371"/>
      <c r="BC210" s="371"/>
      <c r="BD210" s="371"/>
      <c r="BE210" s="371"/>
      <c r="BF210" s="371"/>
      <c r="BG210" s="371"/>
      <c r="BH210" s="371"/>
      <c r="BI210" s="371"/>
      <c r="BJ210" s="371"/>
      <c r="BK210" s="371"/>
      <c r="BL210" s="371"/>
    </row>
    <row r="211" spans="1:64" s="613" customFormat="1" ht="14.45" customHeight="1" thickBot="1">
      <c r="A211" s="789"/>
      <c r="B211" s="595">
        <f>SUM('1. Projektets omkostninger'!D211:AV211)</f>
        <v>0</v>
      </c>
      <c r="C211" s="631" t="s">
        <v>49</v>
      </c>
      <c r="D211" s="607"/>
      <c r="E211" s="608"/>
      <c r="F211" s="608"/>
      <c r="G211" s="608"/>
      <c r="H211" s="608"/>
      <c r="I211" s="608"/>
      <c r="J211" s="608"/>
      <c r="K211" s="608"/>
      <c r="L211" s="608"/>
      <c r="M211" s="608"/>
      <c r="N211" s="608"/>
      <c r="O211" s="608"/>
      <c r="P211" s="608"/>
      <c r="Q211" s="608"/>
      <c r="R211" s="608"/>
      <c r="S211" s="608"/>
      <c r="T211" s="608"/>
      <c r="U211" s="608"/>
      <c r="V211" s="608"/>
      <c r="W211" s="608"/>
      <c r="X211" s="608"/>
      <c r="Y211" s="608"/>
      <c r="Z211" s="700"/>
      <c r="AA211" s="701"/>
      <c r="AB211" s="701"/>
      <c r="AC211" s="701"/>
      <c r="AD211" s="701"/>
      <c r="AE211" s="701"/>
      <c r="AF211" s="701"/>
      <c r="AG211" s="701"/>
      <c r="AH211" s="701"/>
      <c r="AI211" s="701"/>
      <c r="AJ211" s="701"/>
      <c r="AK211" s="701"/>
      <c r="AL211" s="701"/>
      <c r="AM211" s="701"/>
      <c r="AN211" s="701"/>
      <c r="AO211" s="701"/>
      <c r="AP211" s="701"/>
      <c r="AQ211" s="701"/>
      <c r="AR211" s="701"/>
      <c r="AS211" s="701"/>
      <c r="AT211" s="701"/>
      <c r="AU211" s="701"/>
      <c r="AV211" s="702"/>
    </row>
    <row r="212" spans="1:64" ht="21.95" customHeight="1" thickBot="1">
      <c r="A212" s="480" t="s">
        <v>58</v>
      </c>
      <c r="B212" s="596">
        <f>SUM(B197,B201,B203,B205,B211)-B207-B209</f>
        <v>0</v>
      </c>
      <c r="C212" s="479"/>
      <c r="D212" s="367"/>
      <c r="E212" s="367"/>
      <c r="F212" s="367"/>
      <c r="G212" s="367"/>
      <c r="H212" s="367"/>
      <c r="I212" s="367"/>
      <c r="J212" s="367"/>
      <c r="K212" s="367"/>
      <c r="L212" s="367"/>
      <c r="M212" s="367"/>
      <c r="N212" s="367"/>
      <c r="O212" s="367"/>
      <c r="P212" s="367"/>
      <c r="Q212" s="367"/>
      <c r="R212" s="367"/>
      <c r="S212" s="367"/>
      <c r="T212" s="367"/>
      <c r="U212" s="367"/>
      <c r="V212" s="367"/>
      <c r="W212" s="367"/>
      <c r="X212" s="367"/>
      <c r="Y212" s="367"/>
      <c r="Z212" s="367"/>
      <c r="AA212" s="367"/>
      <c r="AB212" s="367"/>
      <c r="AC212" s="367"/>
      <c r="AD212" s="367"/>
      <c r="AE212" s="367"/>
      <c r="AF212" s="367"/>
      <c r="AG212" s="367"/>
      <c r="AH212" s="367"/>
      <c r="AI212" s="367"/>
      <c r="AJ212" s="367"/>
      <c r="AK212" s="367"/>
      <c r="AL212" s="367"/>
      <c r="AM212" s="367"/>
      <c r="AN212" s="367"/>
      <c r="AO212" s="367"/>
      <c r="AP212" s="367"/>
      <c r="AQ212" s="367"/>
      <c r="AR212" s="367"/>
      <c r="AS212" s="367"/>
      <c r="AT212" s="367"/>
      <c r="AU212" s="367"/>
      <c r="AV212" s="367"/>
      <c r="AW212" s="371"/>
      <c r="AX212" s="371"/>
      <c r="AY212" s="371"/>
      <c r="AZ212" s="371"/>
      <c r="BA212" s="371"/>
      <c r="BB212" s="371"/>
      <c r="BC212" s="371"/>
      <c r="BD212" s="371"/>
      <c r="BE212" s="371"/>
      <c r="BF212" s="371"/>
      <c r="BG212" s="371"/>
      <c r="BH212" s="371"/>
      <c r="BI212" s="371"/>
      <c r="BJ212" s="371"/>
      <c r="BK212" s="371"/>
      <c r="BL212" s="371"/>
    </row>
    <row r="213" spans="1:64" ht="30" customHeight="1" thickBot="1">
      <c r="A213" s="297" t="s">
        <v>59</v>
      </c>
      <c r="B213" s="603"/>
      <c r="C213" s="597">
        <f>IF(B213="",0,IF(OR(D189="Privat Forsknings- og videnformidlingsinstitution",D189="Offentlig Forsknings- og videnformidlingsinstitution"),IF(B212=0,0,B213/B212),IF(B197=0,0,B213/B197)))</f>
        <v>0</v>
      </c>
      <c r="D213" s="367"/>
      <c r="E213" s="367"/>
      <c r="F213" s="367"/>
      <c r="G213" s="367"/>
      <c r="H213" s="367"/>
      <c r="I213" s="367"/>
      <c r="J213" s="367"/>
      <c r="K213" s="367"/>
      <c r="L213" s="367"/>
      <c r="M213" s="367"/>
      <c r="N213" s="367"/>
      <c r="O213" s="367"/>
      <c r="P213" s="367"/>
      <c r="Q213" s="367"/>
      <c r="R213" s="367"/>
      <c r="S213" s="367"/>
      <c r="T213" s="367"/>
      <c r="U213" s="367"/>
      <c r="V213" s="367"/>
      <c r="W213" s="367"/>
      <c r="X213" s="367"/>
      <c r="Y213" s="367"/>
      <c r="Z213" s="367"/>
      <c r="AA213" s="367"/>
      <c r="AB213" s="367"/>
      <c r="AC213" s="367"/>
      <c r="AD213" s="367"/>
      <c r="AE213" s="367"/>
      <c r="AF213" s="367"/>
      <c r="AG213" s="367"/>
      <c r="AH213" s="367"/>
      <c r="AI213" s="367"/>
      <c r="AJ213" s="367"/>
      <c r="AK213" s="367"/>
      <c r="AL213" s="367"/>
      <c r="AM213" s="367"/>
      <c r="AN213" s="367"/>
      <c r="AO213" s="367"/>
      <c r="AP213" s="367"/>
      <c r="AQ213" s="367"/>
      <c r="AR213" s="367"/>
      <c r="AS213" s="367"/>
      <c r="AT213" s="367"/>
      <c r="AU213" s="367"/>
      <c r="AV213" s="367"/>
      <c r="AW213" s="371"/>
      <c r="AX213" s="371"/>
      <c r="AY213" s="371"/>
      <c r="AZ213" s="371"/>
      <c r="BA213" s="371"/>
      <c r="BB213" s="371"/>
      <c r="BC213" s="371"/>
      <c r="BD213" s="371"/>
      <c r="BE213" s="371"/>
      <c r="BF213" s="371"/>
      <c r="BG213" s="371"/>
      <c r="BH213" s="371"/>
      <c r="BI213" s="371"/>
      <c r="BJ213" s="371"/>
      <c r="BK213" s="371"/>
      <c r="BL213" s="371"/>
    </row>
    <row r="214" spans="1:64" ht="21.95" customHeight="1" thickBot="1">
      <c r="A214" s="509" t="s">
        <v>60</v>
      </c>
      <c r="B214" s="510">
        <f>SUM(B212:B213)</f>
        <v>0</v>
      </c>
      <c r="C214" s="604"/>
      <c r="D214" s="367"/>
      <c r="E214" s="367"/>
      <c r="F214" s="367"/>
      <c r="G214" s="367"/>
      <c r="H214" s="367"/>
      <c r="I214" s="367"/>
      <c r="J214" s="367"/>
      <c r="K214" s="367"/>
      <c r="L214" s="367"/>
      <c r="M214" s="367"/>
      <c r="N214" s="367"/>
      <c r="O214" s="367"/>
      <c r="P214" s="367"/>
      <c r="Q214" s="367"/>
      <c r="R214" s="367"/>
      <c r="S214" s="367"/>
      <c r="T214" s="367"/>
      <c r="U214" s="367"/>
      <c r="V214" s="367"/>
      <c r="W214" s="367"/>
      <c r="X214" s="367"/>
      <c r="Y214" s="367"/>
      <c r="Z214" s="367"/>
      <c r="AA214" s="367"/>
      <c r="AB214" s="367"/>
      <c r="AC214" s="367"/>
      <c r="AD214" s="367"/>
      <c r="AE214" s="367"/>
      <c r="AF214" s="367"/>
      <c r="AG214" s="367"/>
      <c r="AH214" s="367"/>
      <c r="AI214" s="367"/>
      <c r="AJ214" s="367"/>
      <c r="AK214" s="367"/>
      <c r="AL214" s="367"/>
      <c r="AM214" s="367"/>
      <c r="AN214" s="367"/>
      <c r="AO214" s="367"/>
      <c r="AP214" s="367"/>
      <c r="AQ214" s="367"/>
      <c r="AR214" s="367"/>
      <c r="AS214" s="367"/>
      <c r="AT214" s="367"/>
      <c r="AU214" s="367"/>
      <c r="AV214" s="367"/>
      <c r="AW214" s="371"/>
      <c r="AX214" s="371"/>
      <c r="AY214" s="371"/>
      <c r="AZ214" s="371"/>
      <c r="BA214" s="371"/>
      <c r="BB214" s="371"/>
      <c r="BC214" s="371"/>
      <c r="BD214" s="371"/>
      <c r="BE214" s="371"/>
      <c r="BF214" s="371"/>
      <c r="BG214" s="371"/>
      <c r="BH214" s="371"/>
      <c r="BI214" s="371"/>
      <c r="BJ214" s="371"/>
      <c r="BK214" s="371"/>
      <c r="BL214" s="371"/>
    </row>
    <row r="215" spans="1:64" ht="14.1" customHeight="1">
      <c r="A215" s="367"/>
      <c r="B215" s="367"/>
      <c r="C215" s="367"/>
      <c r="D215" s="367"/>
      <c r="E215" s="367"/>
      <c r="F215" s="367"/>
      <c r="G215" s="367"/>
      <c r="H215" s="367"/>
      <c r="I215" s="367"/>
      <c r="J215" s="367"/>
      <c r="K215" s="367"/>
      <c r="L215" s="367"/>
      <c r="M215" s="367"/>
      <c r="N215" s="367"/>
      <c r="O215" s="367"/>
      <c r="P215" s="367"/>
      <c r="Q215" s="367"/>
      <c r="R215" s="367"/>
      <c r="S215" s="367"/>
      <c r="T215" s="367"/>
      <c r="U215" s="367"/>
      <c r="V215" s="367"/>
      <c r="W215" s="367"/>
      <c r="X215" s="367"/>
      <c r="Y215" s="367"/>
      <c r="Z215" s="367"/>
      <c r="AA215" s="367"/>
      <c r="AB215" s="367"/>
      <c r="AC215" s="367"/>
      <c r="AD215" s="367"/>
      <c r="AE215" s="367"/>
      <c r="AF215" s="367"/>
      <c r="AG215" s="367"/>
      <c r="AH215" s="367"/>
      <c r="AI215" s="367"/>
      <c r="AJ215" s="367"/>
      <c r="AK215" s="367"/>
      <c r="AL215" s="367"/>
      <c r="AM215" s="367"/>
      <c r="AN215" s="367"/>
      <c r="AO215" s="367"/>
      <c r="AP215" s="367"/>
      <c r="AQ215" s="367"/>
      <c r="AR215" s="367"/>
      <c r="AS215" s="367"/>
      <c r="AT215" s="367"/>
      <c r="AU215" s="367"/>
      <c r="AV215" s="367"/>
      <c r="AW215" s="371"/>
      <c r="AX215" s="371"/>
      <c r="AY215" s="371"/>
      <c r="AZ215" s="371"/>
      <c r="BA215" s="371"/>
      <c r="BB215" s="371"/>
      <c r="BC215" s="371"/>
      <c r="BD215" s="371"/>
      <c r="BE215" s="371"/>
      <c r="BF215" s="371"/>
      <c r="BG215" s="371"/>
      <c r="BH215" s="371"/>
      <c r="BI215" s="371"/>
      <c r="BJ215" s="371"/>
      <c r="BK215" s="371"/>
      <c r="BL215" s="371"/>
    </row>
    <row r="216" spans="1:64" ht="14.1" customHeight="1" thickBot="1">
      <c r="A216" s="367"/>
      <c r="B216" s="367"/>
      <c r="C216" s="367"/>
      <c r="D216" s="367"/>
      <c r="E216" s="367"/>
      <c r="F216" s="367"/>
      <c r="G216" s="367"/>
      <c r="H216" s="367"/>
      <c r="I216" s="367"/>
      <c r="J216" s="367"/>
      <c r="K216" s="367"/>
      <c r="L216" s="367"/>
      <c r="M216" s="367"/>
      <c r="N216" s="367"/>
      <c r="O216" s="367"/>
      <c r="P216" s="367"/>
      <c r="Q216" s="367"/>
      <c r="R216" s="367"/>
      <c r="S216" s="367"/>
      <c r="T216" s="367"/>
      <c r="U216" s="367"/>
      <c r="V216" s="367"/>
      <c r="W216" s="367"/>
      <c r="X216" s="367"/>
      <c r="Y216" s="367"/>
      <c r="Z216" s="367"/>
      <c r="AA216" s="367"/>
      <c r="AB216" s="367"/>
      <c r="AC216" s="367"/>
      <c r="AD216" s="367"/>
      <c r="AE216" s="367"/>
      <c r="AF216" s="367"/>
      <c r="AG216" s="367"/>
      <c r="AH216" s="367"/>
      <c r="AI216" s="367"/>
      <c r="AJ216" s="367"/>
      <c r="AK216" s="367"/>
      <c r="AL216" s="367"/>
      <c r="AM216" s="367"/>
      <c r="AN216" s="367"/>
      <c r="AO216" s="367"/>
      <c r="AP216" s="367"/>
      <c r="AQ216" s="367"/>
      <c r="AR216" s="367"/>
      <c r="AS216" s="367"/>
      <c r="AT216" s="367"/>
      <c r="AU216" s="367"/>
      <c r="AV216" s="367"/>
      <c r="AW216" s="371"/>
      <c r="AX216" s="371"/>
      <c r="AY216" s="371"/>
      <c r="AZ216" s="371"/>
      <c r="BA216" s="371"/>
      <c r="BB216" s="371"/>
      <c r="BC216" s="371"/>
      <c r="BD216" s="371"/>
      <c r="BE216" s="371"/>
      <c r="BF216" s="371"/>
      <c r="BG216" s="371"/>
      <c r="BH216" s="371"/>
      <c r="BI216" s="371"/>
      <c r="BJ216" s="371"/>
      <c r="BK216" s="371"/>
      <c r="BL216" s="371"/>
    </row>
    <row r="217" spans="1:64" ht="24.95" customHeight="1" thickTop="1" thickBot="1">
      <c r="A217" s="375" t="s">
        <v>67</v>
      </c>
      <c r="B217" s="376"/>
      <c r="C217" s="372"/>
      <c r="D217" s="377"/>
      <c r="E217" s="372"/>
      <c r="F217" s="372"/>
      <c r="G217" s="372"/>
      <c r="H217" s="372"/>
      <c r="I217" s="372"/>
      <c r="J217" s="372"/>
      <c r="K217" s="372"/>
      <c r="L217" s="372"/>
      <c r="M217" s="372"/>
      <c r="N217" s="372"/>
      <c r="O217" s="372"/>
      <c r="P217" s="372"/>
      <c r="Q217" s="372"/>
      <c r="R217" s="372"/>
      <c r="S217" s="372"/>
      <c r="T217" s="372"/>
      <c r="U217" s="372"/>
      <c r="V217" s="372"/>
      <c r="W217" s="372"/>
      <c r="X217" s="372"/>
      <c r="Y217" s="372"/>
      <c r="Z217" s="372"/>
      <c r="AA217" s="372"/>
      <c r="AB217" s="372"/>
      <c r="AC217" s="372"/>
      <c r="AD217" s="372"/>
      <c r="AE217" s="372"/>
      <c r="AF217" s="372"/>
      <c r="AG217" s="372"/>
      <c r="AH217" s="372"/>
      <c r="AI217" s="372"/>
      <c r="AJ217" s="372"/>
      <c r="AK217" s="372"/>
      <c r="AL217" s="372"/>
      <c r="AM217" s="372"/>
      <c r="AN217" s="372"/>
      <c r="AO217" s="372"/>
      <c r="AP217" s="372"/>
      <c r="AQ217" s="372"/>
      <c r="AR217" s="372"/>
      <c r="AS217" s="372"/>
      <c r="AT217" s="372"/>
      <c r="AU217" s="372"/>
      <c r="AV217" s="372"/>
      <c r="AW217" s="371"/>
      <c r="AX217" s="371"/>
      <c r="AY217" s="371"/>
      <c r="AZ217" s="371"/>
      <c r="BA217" s="371"/>
      <c r="BB217" s="371"/>
      <c r="BC217" s="371"/>
      <c r="BD217" s="371"/>
      <c r="BE217" s="371"/>
      <c r="BF217" s="371"/>
      <c r="BG217" s="371"/>
      <c r="BH217" s="371"/>
      <c r="BI217" s="371"/>
      <c r="BJ217" s="371"/>
      <c r="BK217" s="371"/>
      <c r="BL217" s="371"/>
    </row>
    <row r="218" spans="1:64" ht="35.1" customHeight="1">
      <c r="A218" s="642" t="s">
        <v>9</v>
      </c>
      <c r="B218" s="781" t="s">
        <v>10</v>
      </c>
      <c r="C218" s="782" t="s">
        <v>11</v>
      </c>
      <c r="D218" s="632" t="s">
        <v>12</v>
      </c>
      <c r="E218" s="756" t="s">
        <v>13</v>
      </c>
      <c r="F218" s="367"/>
      <c r="G218" s="367"/>
      <c r="H218" s="367"/>
      <c r="I218" s="367"/>
      <c r="J218" s="367"/>
      <c r="K218" s="367"/>
      <c r="L218" s="367"/>
      <c r="M218" s="367"/>
      <c r="N218" s="367"/>
      <c r="O218" s="367"/>
      <c r="P218" s="367"/>
      <c r="Q218" s="367"/>
      <c r="R218" s="367"/>
      <c r="S218" s="367"/>
      <c r="T218" s="367"/>
      <c r="U218" s="367"/>
      <c r="V218" s="367"/>
      <c r="W218" s="367"/>
      <c r="X218" s="367"/>
      <c r="Y218" s="367"/>
      <c r="Z218" s="367"/>
      <c r="AA218" s="367"/>
      <c r="AB218" s="367"/>
      <c r="AC218" s="367"/>
      <c r="AD218" s="367"/>
      <c r="AE218" s="367"/>
      <c r="AF218" s="367"/>
      <c r="AG218" s="367"/>
      <c r="AH218" s="367"/>
      <c r="AI218" s="367"/>
      <c r="AJ218" s="367"/>
      <c r="AK218" s="367"/>
      <c r="AL218" s="367"/>
      <c r="AM218" s="367"/>
      <c r="AN218" s="367"/>
      <c r="AO218" s="367"/>
      <c r="AP218" s="367"/>
      <c r="AQ218" s="367"/>
      <c r="AR218" s="367"/>
      <c r="AS218" s="367"/>
      <c r="AT218" s="367"/>
      <c r="AU218" s="367"/>
      <c r="AV218" s="367"/>
      <c r="AW218" s="371"/>
      <c r="AX218" s="371"/>
      <c r="AY218" s="371"/>
      <c r="AZ218" s="371"/>
      <c r="BA218" s="371"/>
      <c r="BB218" s="371"/>
      <c r="BC218" s="371"/>
      <c r="BD218" s="371"/>
      <c r="BE218" s="371"/>
      <c r="BF218" s="371"/>
      <c r="BG218" s="371"/>
      <c r="BH218" s="371"/>
      <c r="BI218" s="371"/>
      <c r="BJ218" s="371"/>
      <c r="BK218" s="371"/>
      <c r="BL218" s="371"/>
    </row>
    <row r="219" spans="1:64" ht="35.1" customHeight="1" thickBot="1">
      <c r="A219" s="363"/>
      <c r="B219" s="363"/>
      <c r="C219" s="335"/>
      <c r="D219" s="335"/>
      <c r="E219" s="757"/>
      <c r="F219" s="367"/>
      <c r="G219" s="367"/>
      <c r="H219" s="367"/>
      <c r="I219" s="367"/>
      <c r="J219" s="367"/>
      <c r="K219" s="367"/>
      <c r="L219" s="367"/>
      <c r="M219" s="367"/>
      <c r="N219" s="367"/>
      <c r="O219" s="367"/>
      <c r="P219" s="367"/>
      <c r="Q219" s="367"/>
      <c r="R219" s="367"/>
      <c r="S219" s="367"/>
      <c r="T219" s="367"/>
      <c r="U219" s="367"/>
      <c r="V219" s="367"/>
      <c r="W219" s="367"/>
      <c r="X219" s="367"/>
      <c r="Y219" s="367"/>
      <c r="Z219" s="367"/>
      <c r="AA219" s="367"/>
      <c r="AB219" s="367"/>
      <c r="AC219" s="367"/>
      <c r="AD219" s="367"/>
      <c r="AE219" s="367"/>
      <c r="AF219" s="367"/>
      <c r="AG219" s="367"/>
      <c r="AH219" s="367"/>
      <c r="AI219" s="367"/>
      <c r="AJ219" s="367"/>
      <c r="AK219" s="367"/>
      <c r="AL219" s="367"/>
      <c r="AM219" s="367"/>
      <c r="AN219" s="367"/>
      <c r="AO219" s="367"/>
      <c r="AP219" s="367"/>
      <c r="AQ219" s="367"/>
      <c r="AR219" s="367"/>
      <c r="AS219" s="367"/>
      <c r="AT219" s="367"/>
      <c r="AU219" s="367"/>
      <c r="AV219" s="367"/>
      <c r="AW219" s="371"/>
      <c r="AX219" s="371"/>
      <c r="AY219" s="371"/>
      <c r="AZ219" s="371"/>
      <c r="BA219" s="371"/>
      <c r="BB219" s="371"/>
      <c r="BC219" s="371"/>
      <c r="BD219" s="371"/>
      <c r="BE219" s="371"/>
      <c r="BF219" s="371"/>
      <c r="BG219" s="371"/>
      <c r="BH219" s="371"/>
      <c r="BI219" s="371"/>
      <c r="BJ219" s="371"/>
      <c r="BK219" s="371"/>
      <c r="BL219" s="371"/>
    </row>
    <row r="220" spans="1:64" ht="35.1" customHeight="1">
      <c r="A220" s="793" t="s">
        <v>14</v>
      </c>
      <c r="B220" s="488" t="s">
        <v>15</v>
      </c>
      <c r="C220" s="489" t="s">
        <v>16</v>
      </c>
      <c r="D220" s="490" t="s">
        <v>17</v>
      </c>
      <c r="E220" s="758" t="s">
        <v>18</v>
      </c>
      <c r="F220" s="367"/>
      <c r="G220" s="367"/>
      <c r="H220" s="367"/>
      <c r="I220" s="367"/>
      <c r="J220" s="367"/>
      <c r="K220" s="367"/>
      <c r="L220" s="367"/>
      <c r="M220" s="367"/>
      <c r="N220" s="367"/>
      <c r="O220" s="367"/>
      <c r="P220" s="367"/>
      <c r="Q220" s="367"/>
      <c r="R220" s="367"/>
      <c r="S220" s="367"/>
      <c r="T220" s="367"/>
      <c r="U220" s="367"/>
      <c r="V220" s="367"/>
      <c r="W220" s="367"/>
      <c r="X220" s="367"/>
      <c r="Y220" s="367"/>
      <c r="Z220" s="367"/>
      <c r="AA220" s="367"/>
      <c r="AB220" s="367"/>
      <c r="AC220" s="367"/>
      <c r="AD220" s="367"/>
      <c r="AE220" s="367"/>
      <c r="AF220" s="367"/>
      <c r="AG220" s="367"/>
      <c r="AH220" s="367"/>
      <c r="AI220" s="367"/>
      <c r="AJ220" s="367"/>
      <c r="AK220" s="367"/>
      <c r="AL220" s="367"/>
      <c r="AM220" s="367"/>
      <c r="AN220" s="367"/>
      <c r="AO220" s="367"/>
      <c r="AP220" s="367"/>
      <c r="AQ220" s="367"/>
      <c r="AR220" s="367"/>
      <c r="AS220" s="367"/>
      <c r="AT220" s="367"/>
      <c r="AU220" s="367"/>
      <c r="AV220" s="367"/>
      <c r="AW220" s="371"/>
      <c r="AX220" s="371"/>
      <c r="AY220" s="371"/>
      <c r="AZ220" s="371"/>
      <c r="BA220" s="371"/>
      <c r="BB220" s="371"/>
      <c r="BC220" s="371"/>
      <c r="BD220" s="371"/>
      <c r="BE220" s="371"/>
      <c r="BF220" s="371"/>
      <c r="BG220" s="371"/>
      <c r="BH220" s="371"/>
      <c r="BI220" s="371"/>
      <c r="BJ220" s="371"/>
      <c r="BK220" s="371"/>
      <c r="BL220" s="371"/>
    </row>
    <row r="221" spans="1:64" ht="35.1" customHeight="1" thickBot="1">
      <c r="A221" s="794"/>
      <c r="B221" s="364"/>
      <c r="C221" s="364"/>
      <c r="D221" s="491" t="str">
        <f>'2. Samlet budgetoversigt'!F246</f>
        <v/>
      </c>
      <c r="E221" s="759" t="str">
        <f>'2. Samlet budgetoversigt'!F247</f>
        <v/>
      </c>
      <c r="F221" s="367"/>
      <c r="G221" s="367"/>
      <c r="H221" s="367"/>
      <c r="I221" s="367"/>
      <c r="J221" s="367"/>
      <c r="K221" s="367"/>
      <c r="L221" s="367"/>
      <c r="M221" s="367"/>
      <c r="N221" s="367"/>
      <c r="O221" s="367"/>
      <c r="P221" s="367"/>
      <c r="Q221" s="367"/>
      <c r="R221" s="367"/>
      <c r="S221" s="367"/>
      <c r="T221" s="367"/>
      <c r="U221" s="367"/>
      <c r="V221" s="367"/>
      <c r="W221" s="367"/>
      <c r="X221" s="367"/>
      <c r="Y221" s="367"/>
      <c r="Z221" s="367"/>
      <c r="AA221" s="367"/>
      <c r="AB221" s="367"/>
      <c r="AC221" s="367"/>
      <c r="AD221" s="367"/>
      <c r="AE221" s="367"/>
      <c r="AF221" s="367"/>
      <c r="AG221" s="367"/>
      <c r="AH221" s="367"/>
      <c r="AI221" s="367"/>
      <c r="AJ221" s="367"/>
      <c r="AK221" s="367"/>
      <c r="AL221" s="367"/>
      <c r="AM221" s="367"/>
      <c r="AN221" s="367"/>
      <c r="AO221" s="367"/>
      <c r="AP221" s="367"/>
      <c r="AQ221" s="367"/>
      <c r="AR221" s="367"/>
      <c r="AS221" s="367"/>
      <c r="AT221" s="367"/>
      <c r="AU221" s="367"/>
      <c r="AV221" s="367"/>
      <c r="AW221" s="371"/>
      <c r="AX221" s="371"/>
      <c r="AY221" s="371"/>
      <c r="AZ221" s="371"/>
      <c r="BA221" s="371"/>
      <c r="BB221" s="371"/>
      <c r="BC221" s="371"/>
      <c r="BD221" s="371"/>
      <c r="BE221" s="371"/>
      <c r="BF221" s="371"/>
      <c r="BG221" s="371"/>
      <c r="BH221" s="371"/>
      <c r="BI221" s="371"/>
      <c r="BJ221" s="371"/>
      <c r="BK221" s="371"/>
      <c r="BL221" s="371"/>
    </row>
    <row r="222" spans="1:64" ht="14.1" customHeight="1">
      <c r="A222" s="367"/>
      <c r="B222" s="367"/>
      <c r="C222" s="367"/>
      <c r="D222" s="367"/>
      <c r="E222" s="367"/>
      <c r="F222" s="367"/>
      <c r="G222" s="367"/>
      <c r="H222" s="367"/>
      <c r="I222" s="367"/>
      <c r="J222" s="367"/>
      <c r="K222" s="367"/>
      <c r="L222" s="367"/>
      <c r="M222" s="367"/>
      <c r="N222" s="367"/>
      <c r="O222" s="367"/>
      <c r="P222" s="367"/>
      <c r="Q222" s="367"/>
      <c r="R222" s="367"/>
      <c r="S222" s="367"/>
      <c r="T222" s="367"/>
      <c r="U222" s="367"/>
      <c r="V222" s="367"/>
      <c r="W222" s="367"/>
      <c r="X222" s="367"/>
      <c r="Y222" s="367"/>
      <c r="Z222" s="367"/>
      <c r="AA222" s="367"/>
      <c r="AB222" s="367"/>
      <c r="AC222" s="367"/>
      <c r="AD222" s="367"/>
      <c r="AE222" s="367"/>
      <c r="AF222" s="367"/>
      <c r="AG222" s="367"/>
      <c r="AH222" s="367"/>
      <c r="AI222" s="367"/>
      <c r="AJ222" s="367"/>
      <c r="AK222" s="367"/>
      <c r="AL222" s="367"/>
      <c r="AM222" s="367"/>
      <c r="AN222" s="367"/>
      <c r="AO222" s="367"/>
      <c r="AP222" s="367"/>
      <c r="AQ222" s="367"/>
      <c r="AR222" s="367"/>
      <c r="AS222" s="367"/>
      <c r="AT222" s="367"/>
      <c r="AU222" s="367"/>
      <c r="AV222" s="367"/>
      <c r="AW222" s="371"/>
      <c r="AX222" s="371"/>
      <c r="AY222" s="371"/>
      <c r="AZ222" s="371"/>
      <c r="BA222" s="371"/>
      <c r="BB222" s="371"/>
      <c r="BC222" s="371"/>
      <c r="BD222" s="371"/>
      <c r="BE222" s="371"/>
      <c r="BF222" s="371"/>
      <c r="BG222" s="371"/>
      <c r="BH222" s="371"/>
      <c r="BI222" s="371"/>
      <c r="BJ222" s="371"/>
      <c r="BK222" s="371"/>
      <c r="BL222" s="371"/>
    </row>
    <row r="223" spans="1:64" ht="16.5" thickBot="1">
      <c r="A223" s="368" t="s">
        <v>19</v>
      </c>
      <c r="B223" s="368" t="s">
        <v>20</v>
      </c>
      <c r="C223" s="381" t="s">
        <v>21</v>
      </c>
      <c r="D223" s="379" t="s">
        <v>22</v>
      </c>
      <c r="E223" s="379" t="s">
        <v>23</v>
      </c>
      <c r="F223" s="379" t="s">
        <v>24</v>
      </c>
      <c r="G223" s="379" t="s">
        <v>25</v>
      </c>
      <c r="H223" s="379" t="s">
        <v>26</v>
      </c>
      <c r="I223" s="379" t="s">
        <v>27</v>
      </c>
      <c r="J223" s="379" t="s">
        <v>28</v>
      </c>
      <c r="K223" s="379" t="s">
        <v>29</v>
      </c>
      <c r="L223" s="379" t="s">
        <v>30</v>
      </c>
      <c r="M223" s="379" t="s">
        <v>31</v>
      </c>
      <c r="N223" s="379" t="s">
        <v>32</v>
      </c>
      <c r="O223" s="379" t="s">
        <v>33</v>
      </c>
      <c r="P223" s="379" t="s">
        <v>34</v>
      </c>
      <c r="Q223" s="379" t="s">
        <v>35</v>
      </c>
      <c r="R223" s="379" t="s">
        <v>36</v>
      </c>
      <c r="S223" s="379" t="s">
        <v>37</v>
      </c>
      <c r="T223" s="379" t="s">
        <v>38</v>
      </c>
      <c r="U223" s="379" t="s">
        <v>39</v>
      </c>
      <c r="V223" s="379" t="s">
        <v>40</v>
      </c>
      <c r="W223" s="379" t="s">
        <v>41</v>
      </c>
      <c r="X223" s="379" t="s">
        <v>42</v>
      </c>
      <c r="Y223" s="379" t="s">
        <v>43</v>
      </c>
      <c r="Z223" s="380" t="s">
        <v>44</v>
      </c>
      <c r="AA223" s="371"/>
      <c r="AB223" s="371"/>
      <c r="AC223" s="371"/>
      <c r="AD223" s="371"/>
      <c r="AE223" s="371"/>
      <c r="AF223" s="371"/>
      <c r="AG223" s="371"/>
      <c r="AH223" s="371"/>
      <c r="AI223" s="371"/>
      <c r="AJ223" s="371"/>
      <c r="AK223" s="371"/>
      <c r="AL223" s="371"/>
      <c r="AM223" s="371"/>
      <c r="AN223" s="371"/>
      <c r="AO223" s="371"/>
      <c r="AP223" s="371"/>
      <c r="AQ223" s="371"/>
      <c r="AR223" s="371"/>
      <c r="AS223" s="371"/>
      <c r="AT223" s="371"/>
      <c r="AU223" s="371"/>
      <c r="AV223" s="371"/>
      <c r="AW223" s="371"/>
      <c r="AX223" s="371"/>
      <c r="AY223" s="371"/>
      <c r="AZ223" s="371"/>
      <c r="BA223" s="371"/>
      <c r="BB223" s="371"/>
      <c r="BC223" s="371"/>
      <c r="BD223" s="371"/>
      <c r="BE223" s="371"/>
      <c r="BF223" s="371"/>
      <c r="BG223" s="371"/>
      <c r="BH223" s="371"/>
      <c r="BI223" s="371"/>
      <c r="BJ223" s="371"/>
      <c r="BK223" s="371"/>
      <c r="BL223" s="371"/>
    </row>
    <row r="224" spans="1:64" ht="50.1" customHeight="1">
      <c r="A224" s="786" t="s">
        <v>45</v>
      </c>
      <c r="B224" s="588"/>
      <c r="C224" s="471" t="s">
        <v>46</v>
      </c>
      <c r="D224" s="90"/>
      <c r="E224" s="90"/>
      <c r="F224" s="90"/>
      <c r="G224" s="90"/>
      <c r="H224" s="90"/>
      <c r="I224" s="90"/>
      <c r="J224" s="90"/>
      <c r="K224" s="90"/>
      <c r="L224" s="90"/>
      <c r="M224" s="90"/>
      <c r="N224" s="90"/>
      <c r="O224" s="90"/>
      <c r="P224" s="90"/>
      <c r="Q224" s="90"/>
      <c r="R224" s="90"/>
      <c r="S224" s="90"/>
      <c r="T224" s="90"/>
      <c r="U224" s="90"/>
      <c r="V224" s="90"/>
      <c r="W224" s="90"/>
      <c r="X224" s="90"/>
      <c r="Y224" s="90"/>
      <c r="Z224" s="93"/>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5"/>
      <c r="AW224" s="371"/>
      <c r="AX224" s="371"/>
      <c r="AY224" s="371"/>
      <c r="AZ224" s="371"/>
      <c r="BA224" s="371"/>
      <c r="BB224" s="371"/>
      <c r="BC224" s="371"/>
      <c r="BD224" s="371"/>
      <c r="BE224" s="371"/>
      <c r="BF224" s="371"/>
      <c r="BG224" s="371"/>
      <c r="BH224" s="371"/>
      <c r="BI224" s="371"/>
      <c r="BJ224" s="371"/>
      <c r="BK224" s="371"/>
      <c r="BL224" s="371"/>
    </row>
    <row r="225" spans="1:64" ht="14.45" customHeight="1">
      <c r="A225" s="787"/>
      <c r="B225" s="589"/>
      <c r="C225" s="473" t="s">
        <v>47</v>
      </c>
      <c r="D225" s="71"/>
      <c r="E225" s="71"/>
      <c r="F225" s="71"/>
      <c r="G225" s="71"/>
      <c r="H225" s="71"/>
      <c r="I225" s="71"/>
      <c r="J225" s="71"/>
      <c r="K225" s="71"/>
      <c r="L225" s="71"/>
      <c r="M225" s="71"/>
      <c r="N225" s="71"/>
      <c r="O225" s="71"/>
      <c r="P225" s="71"/>
      <c r="Q225" s="71"/>
      <c r="R225" s="71"/>
      <c r="S225" s="71"/>
      <c r="T225" s="71"/>
      <c r="U225" s="71"/>
      <c r="V225" s="71"/>
      <c r="W225" s="71"/>
      <c r="X225" s="71"/>
      <c r="Y225" s="71"/>
      <c r="Z225" s="96"/>
      <c r="AV225" s="97"/>
      <c r="AW225" s="371"/>
      <c r="AX225" s="371"/>
      <c r="AY225" s="371"/>
      <c r="AZ225" s="371"/>
      <c r="BA225" s="371"/>
      <c r="BB225" s="371"/>
      <c r="BC225" s="371"/>
      <c r="BD225" s="371"/>
      <c r="BE225" s="371"/>
      <c r="BF225" s="371"/>
      <c r="BG225" s="371"/>
      <c r="BH225" s="371"/>
      <c r="BI225" s="371"/>
      <c r="BJ225" s="371"/>
      <c r="BK225" s="371"/>
      <c r="BL225" s="371"/>
    </row>
    <row r="226" spans="1:64" ht="14.45" customHeight="1" thickBot="1">
      <c r="A226" s="787"/>
      <c r="B226" s="590" t="str">
        <f>_xlfn.CONCAT(SUM('1. Projektets omkostninger'!D226:AV226)," timer")</f>
        <v>0 timer</v>
      </c>
      <c r="C226" s="473" t="s">
        <v>48</v>
      </c>
      <c r="D226" s="71"/>
      <c r="E226" s="71"/>
      <c r="F226" s="71"/>
      <c r="G226" s="71"/>
      <c r="H226" s="71"/>
      <c r="I226" s="71"/>
      <c r="J226" s="71"/>
      <c r="K226" s="71"/>
      <c r="L226" s="71"/>
      <c r="M226" s="71"/>
      <c r="N226" s="71"/>
      <c r="O226" s="71"/>
      <c r="P226" s="71"/>
      <c r="Q226" s="71"/>
      <c r="R226" s="71"/>
      <c r="S226" s="71"/>
      <c r="T226" s="71"/>
      <c r="U226" s="71"/>
      <c r="V226" s="71"/>
      <c r="W226" s="71"/>
      <c r="X226" s="71"/>
      <c r="Y226" s="71"/>
      <c r="Z226" s="96"/>
      <c r="AV226" s="97"/>
      <c r="AW226" s="371"/>
      <c r="AX226" s="371"/>
      <c r="AY226" s="371"/>
      <c r="AZ226" s="371"/>
      <c r="BA226" s="371"/>
      <c r="BB226" s="371"/>
      <c r="BC226" s="371"/>
      <c r="BD226" s="371"/>
      <c r="BE226" s="371"/>
      <c r="BF226" s="371"/>
      <c r="BG226" s="371"/>
      <c r="BH226" s="371"/>
      <c r="BI226" s="371"/>
      <c r="BJ226" s="371"/>
      <c r="BK226" s="371"/>
      <c r="BL226" s="371"/>
    </row>
    <row r="227" spans="1:64" s="599" customFormat="1" ht="14.45" customHeight="1" thickBot="1">
      <c r="A227" s="788"/>
      <c r="B227" s="591">
        <f>SUM('1. Projektets omkostninger'!D227:AV227)</f>
        <v>0</v>
      </c>
      <c r="C227" s="631" t="s">
        <v>49</v>
      </c>
      <c r="D227" s="481" t="str">
        <f>IF(D225*D226=0,"",(D225*D226))</f>
        <v/>
      </c>
      <c r="E227" s="481" t="str">
        <f t="shared" ref="E227:AV227" si="14">IF(E225*E226=0,"",(E225*E226))</f>
        <v/>
      </c>
      <c r="F227" s="481" t="str">
        <f t="shared" si="14"/>
        <v/>
      </c>
      <c r="G227" s="481" t="str">
        <f t="shared" si="14"/>
        <v/>
      </c>
      <c r="H227" s="481" t="str">
        <f t="shared" si="14"/>
        <v/>
      </c>
      <c r="I227" s="481" t="str">
        <f t="shared" si="14"/>
        <v/>
      </c>
      <c r="J227" s="481" t="str">
        <f t="shared" si="14"/>
        <v/>
      </c>
      <c r="K227" s="481" t="str">
        <f t="shared" si="14"/>
        <v/>
      </c>
      <c r="L227" s="481" t="str">
        <f t="shared" si="14"/>
        <v/>
      </c>
      <c r="M227" s="481" t="str">
        <f t="shared" si="14"/>
        <v/>
      </c>
      <c r="N227" s="481" t="str">
        <f t="shared" si="14"/>
        <v/>
      </c>
      <c r="O227" s="481" t="str">
        <f t="shared" si="14"/>
        <v/>
      </c>
      <c r="P227" s="481" t="str">
        <f t="shared" si="14"/>
        <v/>
      </c>
      <c r="Q227" s="481" t="str">
        <f t="shared" si="14"/>
        <v/>
      </c>
      <c r="R227" s="481" t="str">
        <f t="shared" si="14"/>
        <v/>
      </c>
      <c r="S227" s="481" t="str">
        <f t="shared" si="14"/>
        <v/>
      </c>
      <c r="T227" s="481" t="str">
        <f t="shared" si="14"/>
        <v/>
      </c>
      <c r="U227" s="481" t="str">
        <f t="shared" si="14"/>
        <v/>
      </c>
      <c r="V227" s="481" t="str">
        <f t="shared" si="14"/>
        <v/>
      </c>
      <c r="W227" s="481" t="str">
        <f t="shared" si="14"/>
        <v/>
      </c>
      <c r="X227" s="481" t="str">
        <f t="shared" si="14"/>
        <v/>
      </c>
      <c r="Y227" s="481" t="str">
        <f t="shared" si="14"/>
        <v/>
      </c>
      <c r="Z227" s="482" t="str">
        <f t="shared" si="14"/>
        <v/>
      </c>
      <c r="AA227" s="483" t="str">
        <f t="shared" si="14"/>
        <v/>
      </c>
      <c r="AB227" s="483" t="str">
        <f t="shared" si="14"/>
        <v/>
      </c>
      <c r="AC227" s="483" t="str">
        <f t="shared" si="14"/>
        <v/>
      </c>
      <c r="AD227" s="483" t="str">
        <f t="shared" si="14"/>
        <v/>
      </c>
      <c r="AE227" s="483" t="str">
        <f t="shared" si="14"/>
        <v/>
      </c>
      <c r="AF227" s="483" t="str">
        <f t="shared" si="14"/>
        <v/>
      </c>
      <c r="AG227" s="483" t="str">
        <f t="shared" si="14"/>
        <v/>
      </c>
      <c r="AH227" s="483" t="str">
        <f t="shared" si="14"/>
        <v/>
      </c>
      <c r="AI227" s="483" t="str">
        <f t="shared" si="14"/>
        <v/>
      </c>
      <c r="AJ227" s="483" t="str">
        <f t="shared" si="14"/>
        <v/>
      </c>
      <c r="AK227" s="483" t="str">
        <f t="shared" si="14"/>
        <v/>
      </c>
      <c r="AL227" s="483" t="str">
        <f t="shared" si="14"/>
        <v/>
      </c>
      <c r="AM227" s="483" t="str">
        <f t="shared" si="14"/>
        <v/>
      </c>
      <c r="AN227" s="483" t="str">
        <f t="shared" si="14"/>
        <v/>
      </c>
      <c r="AO227" s="483" t="str">
        <f t="shared" si="14"/>
        <v/>
      </c>
      <c r="AP227" s="483" t="str">
        <f t="shared" si="14"/>
        <v/>
      </c>
      <c r="AQ227" s="483" t="str">
        <f t="shared" si="14"/>
        <v/>
      </c>
      <c r="AR227" s="483" t="str">
        <f t="shared" si="14"/>
        <v/>
      </c>
      <c r="AS227" s="483" t="str">
        <f t="shared" si="14"/>
        <v/>
      </c>
      <c r="AT227" s="483" t="str">
        <f t="shared" si="14"/>
        <v/>
      </c>
      <c r="AU227" s="483" t="str">
        <f t="shared" si="14"/>
        <v/>
      </c>
      <c r="AV227" s="484" t="str">
        <f t="shared" si="14"/>
        <v/>
      </c>
    </row>
    <row r="228" spans="1:64" ht="50.1" customHeight="1">
      <c r="A228" s="787" t="s">
        <v>50</v>
      </c>
      <c r="B228" s="592"/>
      <c r="C228" s="471" t="s">
        <v>46</v>
      </c>
      <c r="D228" s="91"/>
      <c r="E228" s="91"/>
      <c r="F228" s="91"/>
      <c r="G228" s="91"/>
      <c r="H228" s="91"/>
      <c r="I228" s="91"/>
      <c r="J228" s="91"/>
      <c r="K228" s="91"/>
      <c r="L228" s="91"/>
      <c r="M228" s="91"/>
      <c r="N228" s="91"/>
      <c r="O228" s="91"/>
      <c r="P228" s="91"/>
      <c r="Q228" s="91"/>
      <c r="R228" s="91"/>
      <c r="S228" s="91"/>
      <c r="T228" s="91"/>
      <c r="U228" s="91"/>
      <c r="V228" s="91"/>
      <c r="W228" s="91"/>
      <c r="X228" s="91"/>
      <c r="Y228" s="91"/>
      <c r="Z228" s="96"/>
      <c r="AV228" s="97"/>
      <c r="AW228" s="371"/>
      <c r="AX228" s="371"/>
      <c r="AY228" s="371"/>
      <c r="AZ228" s="371"/>
      <c r="BA228" s="371"/>
      <c r="BB228" s="371"/>
      <c r="BC228" s="371"/>
      <c r="BD228" s="371"/>
      <c r="BE228" s="371"/>
      <c r="BF228" s="371"/>
      <c r="BG228" s="371"/>
      <c r="BH228" s="371"/>
      <c r="BI228" s="371"/>
      <c r="BJ228" s="371"/>
      <c r="BK228" s="371"/>
      <c r="BL228" s="371"/>
    </row>
    <row r="229" spans="1:64" ht="14.45" customHeight="1">
      <c r="A229" s="787"/>
      <c r="B229" s="593"/>
      <c r="C229" s="473" t="s">
        <v>47</v>
      </c>
      <c r="D229" s="71"/>
      <c r="E229" s="71"/>
      <c r="F229" s="71"/>
      <c r="G229" s="71"/>
      <c r="H229" s="71"/>
      <c r="I229" s="71"/>
      <c r="J229" s="71"/>
      <c r="K229" s="71"/>
      <c r="L229" s="71"/>
      <c r="M229" s="71"/>
      <c r="N229" s="71"/>
      <c r="O229" s="71"/>
      <c r="P229" s="71"/>
      <c r="Q229" s="71"/>
      <c r="R229" s="71"/>
      <c r="S229" s="71"/>
      <c r="T229" s="71"/>
      <c r="U229" s="71"/>
      <c r="V229" s="71"/>
      <c r="W229" s="71"/>
      <c r="X229" s="71"/>
      <c r="Y229" s="71"/>
      <c r="Z229" s="96"/>
      <c r="AV229" s="97"/>
      <c r="AW229" s="371"/>
      <c r="AX229" s="371"/>
      <c r="AY229" s="371"/>
      <c r="AZ229" s="371"/>
      <c r="BA229" s="371"/>
      <c r="BB229" s="371"/>
      <c r="BC229" s="371"/>
      <c r="BD229" s="371"/>
      <c r="BE229" s="371"/>
      <c r="BF229" s="371"/>
      <c r="BG229" s="371"/>
      <c r="BH229" s="371"/>
      <c r="BI229" s="371"/>
      <c r="BJ229" s="371"/>
      <c r="BK229" s="371"/>
      <c r="BL229" s="371"/>
    </row>
    <row r="230" spans="1:64" ht="14.45" customHeight="1">
      <c r="A230" s="787"/>
      <c r="B230" s="593"/>
      <c r="C230" s="473" t="s">
        <v>48</v>
      </c>
      <c r="D230" s="71"/>
      <c r="E230" s="71"/>
      <c r="F230" s="71"/>
      <c r="G230" s="71"/>
      <c r="H230" s="71"/>
      <c r="I230" s="71"/>
      <c r="J230" s="71"/>
      <c r="K230" s="71"/>
      <c r="L230" s="71"/>
      <c r="M230" s="71"/>
      <c r="N230" s="71"/>
      <c r="O230" s="71"/>
      <c r="P230" s="71"/>
      <c r="Q230" s="71"/>
      <c r="R230" s="71"/>
      <c r="S230" s="71"/>
      <c r="T230" s="71"/>
      <c r="U230" s="71"/>
      <c r="V230" s="71"/>
      <c r="W230" s="71"/>
      <c r="X230" s="71"/>
      <c r="Y230" s="71"/>
      <c r="Z230" s="96"/>
      <c r="AV230" s="97"/>
      <c r="AW230" s="371"/>
      <c r="AX230" s="371"/>
      <c r="AY230" s="371"/>
      <c r="AZ230" s="371"/>
      <c r="BA230" s="371"/>
      <c r="BB230" s="371"/>
      <c r="BC230" s="371"/>
      <c r="BD230" s="371"/>
      <c r="BE230" s="371"/>
      <c r="BF230" s="371"/>
      <c r="BG230" s="371"/>
      <c r="BH230" s="371"/>
      <c r="BI230" s="371"/>
      <c r="BJ230" s="371"/>
      <c r="BK230" s="371"/>
      <c r="BL230" s="371"/>
    </row>
    <row r="231" spans="1:64" s="599" customFormat="1" ht="13.5" customHeight="1" thickBot="1">
      <c r="A231" s="787"/>
      <c r="B231" s="594">
        <f>SUM('1. Projektets omkostninger'!D231:AV231)</f>
        <v>0</v>
      </c>
      <c r="C231" s="631" t="s">
        <v>49</v>
      </c>
      <c r="D231" s="485" t="str">
        <f t="shared" ref="D231:AV231" si="15">IF(D229*D230=0,"",(D229*D230))</f>
        <v/>
      </c>
      <c r="E231" s="485" t="str">
        <f t="shared" si="15"/>
        <v/>
      </c>
      <c r="F231" s="485" t="str">
        <f t="shared" si="15"/>
        <v/>
      </c>
      <c r="G231" s="485" t="str">
        <f t="shared" si="15"/>
        <v/>
      </c>
      <c r="H231" s="485" t="str">
        <f t="shared" si="15"/>
        <v/>
      </c>
      <c r="I231" s="485" t="str">
        <f t="shared" si="15"/>
        <v/>
      </c>
      <c r="J231" s="485" t="str">
        <f t="shared" si="15"/>
        <v/>
      </c>
      <c r="K231" s="485" t="str">
        <f t="shared" si="15"/>
        <v/>
      </c>
      <c r="L231" s="485" t="str">
        <f t="shared" si="15"/>
        <v/>
      </c>
      <c r="M231" s="485" t="str">
        <f t="shared" si="15"/>
        <v/>
      </c>
      <c r="N231" s="485" t="str">
        <f t="shared" si="15"/>
        <v/>
      </c>
      <c r="O231" s="485" t="str">
        <f t="shared" si="15"/>
        <v/>
      </c>
      <c r="P231" s="485" t="str">
        <f t="shared" si="15"/>
        <v/>
      </c>
      <c r="Q231" s="485" t="str">
        <f t="shared" si="15"/>
        <v/>
      </c>
      <c r="R231" s="485" t="str">
        <f t="shared" si="15"/>
        <v/>
      </c>
      <c r="S231" s="485" t="str">
        <f t="shared" si="15"/>
        <v/>
      </c>
      <c r="T231" s="485" t="str">
        <f t="shared" si="15"/>
        <v/>
      </c>
      <c r="U231" s="485" t="str">
        <f t="shared" si="15"/>
        <v/>
      </c>
      <c r="V231" s="485" t="str">
        <f t="shared" si="15"/>
        <v/>
      </c>
      <c r="W231" s="485" t="str">
        <f t="shared" si="15"/>
        <v/>
      </c>
      <c r="X231" s="485" t="str">
        <f t="shared" si="15"/>
        <v/>
      </c>
      <c r="Y231" s="485" t="str">
        <f t="shared" si="15"/>
        <v/>
      </c>
      <c r="Z231" s="482" t="str">
        <f t="shared" si="15"/>
        <v/>
      </c>
      <c r="AA231" s="483" t="str">
        <f t="shared" si="15"/>
        <v/>
      </c>
      <c r="AB231" s="483" t="str">
        <f t="shared" si="15"/>
        <v/>
      </c>
      <c r="AC231" s="483" t="str">
        <f t="shared" si="15"/>
        <v/>
      </c>
      <c r="AD231" s="483" t="str">
        <f t="shared" si="15"/>
        <v/>
      </c>
      <c r="AE231" s="483" t="str">
        <f t="shared" si="15"/>
        <v/>
      </c>
      <c r="AF231" s="483" t="str">
        <f t="shared" si="15"/>
        <v/>
      </c>
      <c r="AG231" s="483" t="str">
        <f t="shared" si="15"/>
        <v/>
      </c>
      <c r="AH231" s="483" t="str">
        <f t="shared" si="15"/>
        <v/>
      </c>
      <c r="AI231" s="483" t="str">
        <f t="shared" si="15"/>
        <v/>
      </c>
      <c r="AJ231" s="483" t="str">
        <f t="shared" si="15"/>
        <v/>
      </c>
      <c r="AK231" s="483" t="str">
        <f t="shared" si="15"/>
        <v/>
      </c>
      <c r="AL231" s="483" t="str">
        <f t="shared" si="15"/>
        <v/>
      </c>
      <c r="AM231" s="483" t="str">
        <f t="shared" si="15"/>
        <v/>
      </c>
      <c r="AN231" s="483" t="str">
        <f t="shared" si="15"/>
        <v/>
      </c>
      <c r="AO231" s="483" t="str">
        <f t="shared" si="15"/>
        <v/>
      </c>
      <c r="AP231" s="483" t="str">
        <f t="shared" si="15"/>
        <v/>
      </c>
      <c r="AQ231" s="483" t="str">
        <f t="shared" si="15"/>
        <v/>
      </c>
      <c r="AR231" s="483" t="str">
        <f t="shared" si="15"/>
        <v/>
      </c>
      <c r="AS231" s="483" t="str">
        <f t="shared" si="15"/>
        <v/>
      </c>
      <c r="AT231" s="483" t="str">
        <f t="shared" si="15"/>
        <v/>
      </c>
      <c r="AU231" s="483" t="str">
        <f t="shared" si="15"/>
        <v/>
      </c>
      <c r="AV231" s="484" t="str">
        <f t="shared" si="15"/>
        <v/>
      </c>
    </row>
    <row r="232" spans="1:64" ht="50.1" customHeight="1" thickBot="1">
      <c r="A232" s="789" t="s">
        <v>51</v>
      </c>
      <c r="B232" s="592"/>
      <c r="C232" s="478" t="s">
        <v>52</v>
      </c>
      <c r="D232" s="90"/>
      <c r="E232" s="90"/>
      <c r="F232" s="90"/>
      <c r="G232" s="90"/>
      <c r="H232" s="90"/>
      <c r="I232" s="90"/>
      <c r="J232" s="90"/>
      <c r="K232" s="90"/>
      <c r="L232" s="90"/>
      <c r="M232" s="90"/>
      <c r="N232" s="90"/>
      <c r="O232" s="90"/>
      <c r="P232" s="90"/>
      <c r="Q232" s="90"/>
      <c r="R232" s="90"/>
      <c r="S232" s="90"/>
      <c r="T232" s="90"/>
      <c r="U232" s="90"/>
      <c r="V232" s="90"/>
      <c r="W232" s="90"/>
      <c r="X232" s="90"/>
      <c r="Y232" s="90"/>
      <c r="Z232" s="96"/>
      <c r="AV232" s="97"/>
      <c r="AW232" s="371"/>
      <c r="AX232" s="371"/>
      <c r="AY232" s="371"/>
      <c r="AZ232" s="371"/>
      <c r="BA232" s="371"/>
      <c r="BB232" s="371"/>
      <c r="BC232" s="371"/>
      <c r="BD232" s="371"/>
      <c r="BE232" s="371"/>
      <c r="BF232" s="371"/>
      <c r="BG232" s="371"/>
      <c r="BH232" s="371"/>
      <c r="BI232" s="371"/>
      <c r="BJ232" s="371"/>
      <c r="BK232" s="371"/>
      <c r="BL232" s="371"/>
    </row>
    <row r="233" spans="1:64" s="340" customFormat="1" ht="14.45" customHeight="1" thickBot="1">
      <c r="A233" s="789"/>
      <c r="B233" s="595">
        <f>SUM('1. Projektets omkostninger'!D233:AV233)</f>
        <v>0</v>
      </c>
      <c r="C233" s="631" t="s">
        <v>49</v>
      </c>
      <c r="D233" s="746"/>
      <c r="E233" s="746"/>
      <c r="F233" s="746"/>
      <c r="G233" s="746"/>
      <c r="H233" s="746"/>
      <c r="I233" s="746"/>
      <c r="J233" s="746"/>
      <c r="K233" s="746"/>
      <c r="L233" s="746"/>
      <c r="M233" s="746"/>
      <c r="N233" s="746"/>
      <c r="O233" s="746"/>
      <c r="P233" s="746"/>
      <c r="Q233" s="746"/>
      <c r="R233" s="746"/>
      <c r="S233" s="746"/>
      <c r="T233" s="746"/>
      <c r="U233" s="746"/>
      <c r="V233" s="746"/>
      <c r="W233" s="746"/>
      <c r="X233" s="746"/>
      <c r="Y233" s="746"/>
      <c r="Z233" s="535"/>
      <c r="AV233" s="747"/>
      <c r="AW233" s="748"/>
      <c r="AX233" s="748"/>
      <c r="AY233" s="748"/>
      <c r="AZ233" s="748"/>
      <c r="BA233" s="748"/>
      <c r="BB233" s="748"/>
      <c r="BC233" s="748"/>
      <c r="BD233" s="748"/>
      <c r="BE233" s="748"/>
      <c r="BF233" s="748"/>
      <c r="BG233" s="748"/>
      <c r="BH233" s="748"/>
      <c r="BI233" s="748"/>
      <c r="BJ233" s="748"/>
      <c r="BK233" s="748"/>
      <c r="BL233" s="748"/>
    </row>
    <row r="234" spans="1:64" ht="50.1" customHeight="1" thickBot="1">
      <c r="A234" s="789" t="s">
        <v>53</v>
      </c>
      <c r="B234" s="592"/>
      <c r="C234" s="478" t="s">
        <v>52</v>
      </c>
      <c r="D234" s="90"/>
      <c r="E234" s="90"/>
      <c r="F234" s="90"/>
      <c r="G234" s="90"/>
      <c r="H234" s="90"/>
      <c r="I234" s="90"/>
      <c r="J234" s="90"/>
      <c r="K234" s="90"/>
      <c r="L234" s="90"/>
      <c r="M234" s="90"/>
      <c r="N234" s="90"/>
      <c r="O234" s="90"/>
      <c r="P234" s="90"/>
      <c r="Q234" s="90"/>
      <c r="R234" s="90"/>
      <c r="S234" s="90"/>
      <c r="T234" s="90"/>
      <c r="U234" s="90"/>
      <c r="V234" s="90"/>
      <c r="W234" s="90"/>
      <c r="X234" s="90"/>
      <c r="Y234" s="90"/>
      <c r="Z234" s="96"/>
      <c r="AV234" s="97"/>
      <c r="AW234" s="371"/>
      <c r="AX234" s="371"/>
      <c r="AY234" s="371"/>
      <c r="AZ234" s="371"/>
      <c r="BA234" s="371"/>
      <c r="BB234" s="371"/>
      <c r="BC234" s="371"/>
      <c r="BD234" s="371"/>
      <c r="BE234" s="371"/>
      <c r="BF234" s="371"/>
      <c r="BG234" s="371"/>
      <c r="BH234" s="371"/>
      <c r="BI234" s="371"/>
      <c r="BJ234" s="371"/>
      <c r="BK234" s="371"/>
      <c r="BL234" s="371"/>
    </row>
    <row r="235" spans="1:64" s="340" customFormat="1" ht="14.45" customHeight="1" thickBot="1">
      <c r="A235" s="789"/>
      <c r="B235" s="595">
        <f>SUM('1. Projektets omkostninger'!D235:AV235)</f>
        <v>0</v>
      </c>
      <c r="C235" s="631" t="s">
        <v>49</v>
      </c>
      <c r="D235" s="746"/>
      <c r="E235" s="746"/>
      <c r="F235" s="746"/>
      <c r="G235" s="746"/>
      <c r="H235" s="746"/>
      <c r="I235" s="746"/>
      <c r="J235" s="746"/>
      <c r="K235" s="746"/>
      <c r="L235" s="746"/>
      <c r="M235" s="746"/>
      <c r="N235" s="746"/>
      <c r="O235" s="746"/>
      <c r="P235" s="746"/>
      <c r="Q235" s="746"/>
      <c r="R235" s="746"/>
      <c r="S235" s="746"/>
      <c r="T235" s="746"/>
      <c r="U235" s="746"/>
      <c r="V235" s="746"/>
      <c r="W235" s="746"/>
      <c r="X235" s="746"/>
      <c r="Y235" s="746"/>
      <c r="Z235" s="535"/>
      <c r="AV235" s="747"/>
      <c r="AW235" s="748"/>
      <c r="AX235" s="748"/>
      <c r="AY235" s="748"/>
      <c r="AZ235" s="748"/>
      <c r="BA235" s="748"/>
      <c r="BB235" s="748"/>
      <c r="BC235" s="748"/>
      <c r="BD235" s="748"/>
      <c r="BE235" s="748"/>
      <c r="BF235" s="748"/>
      <c r="BG235" s="748"/>
      <c r="BH235" s="748"/>
      <c r="BI235" s="748"/>
      <c r="BJ235" s="748"/>
      <c r="BK235" s="748"/>
      <c r="BL235" s="748"/>
    </row>
    <row r="236" spans="1:64" ht="50.1" customHeight="1">
      <c r="A236" s="786" t="s">
        <v>54</v>
      </c>
      <c r="B236" s="592"/>
      <c r="C236" s="478" t="s">
        <v>55</v>
      </c>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5"/>
      <c r="AA236" s="206"/>
      <c r="AB236" s="206"/>
      <c r="AC236" s="206"/>
      <c r="AD236" s="206"/>
      <c r="AE236" s="206"/>
      <c r="AF236" s="206"/>
      <c r="AG236" s="206"/>
      <c r="AH236" s="206"/>
      <c r="AI236" s="206"/>
      <c r="AJ236" s="206"/>
      <c r="AK236" s="206"/>
      <c r="AL236" s="206"/>
      <c r="AM236" s="206"/>
      <c r="AN236" s="206"/>
      <c r="AO236" s="206"/>
      <c r="AP236" s="206"/>
      <c r="AQ236" s="206"/>
      <c r="AR236" s="206"/>
      <c r="AS236" s="206"/>
      <c r="AT236" s="206"/>
      <c r="AU236" s="206"/>
      <c r="AV236" s="207"/>
      <c r="AW236" s="371"/>
      <c r="AX236" s="371"/>
      <c r="AY236" s="371"/>
      <c r="AZ236" s="371"/>
      <c r="BA236" s="371"/>
      <c r="BB236" s="371"/>
      <c r="BC236" s="371"/>
      <c r="BD236" s="371"/>
      <c r="BE236" s="371"/>
      <c r="BF236" s="371"/>
      <c r="BG236" s="371"/>
      <c r="BH236" s="371"/>
      <c r="BI236" s="371"/>
      <c r="BJ236" s="371"/>
      <c r="BK236" s="371"/>
      <c r="BL236" s="371"/>
    </row>
    <row r="237" spans="1:64" s="340" customFormat="1" ht="14.45" customHeight="1" thickBot="1">
      <c r="A237" s="788"/>
      <c r="B237" s="594">
        <f>SUM('1. Projektets omkostninger'!D237:AV237)</f>
        <v>0</v>
      </c>
      <c r="C237" s="479" t="s">
        <v>54</v>
      </c>
      <c r="D237" s="749"/>
      <c r="E237" s="750"/>
      <c r="F237" s="750"/>
      <c r="G237" s="750"/>
      <c r="H237" s="750"/>
      <c r="I237" s="750"/>
      <c r="J237" s="750"/>
      <c r="K237" s="750"/>
      <c r="L237" s="750"/>
      <c r="M237" s="750"/>
      <c r="N237" s="750"/>
      <c r="O237" s="750"/>
      <c r="P237" s="750"/>
      <c r="Q237" s="750"/>
      <c r="R237" s="750"/>
      <c r="S237" s="750"/>
      <c r="T237" s="750"/>
      <c r="U237" s="750"/>
      <c r="V237" s="750"/>
      <c r="W237" s="750"/>
      <c r="X237" s="750"/>
      <c r="Y237" s="750"/>
      <c r="Z237" s="535"/>
      <c r="AV237" s="747"/>
      <c r="AW237" s="748"/>
      <c r="AX237" s="748"/>
      <c r="AY237" s="748"/>
      <c r="AZ237" s="748"/>
      <c r="BA237" s="748"/>
      <c r="BB237" s="748"/>
      <c r="BC237" s="748"/>
      <c r="BD237" s="748"/>
      <c r="BE237" s="748"/>
      <c r="BF237" s="748"/>
      <c r="BG237" s="748"/>
      <c r="BH237" s="748"/>
      <c r="BI237" s="748"/>
      <c r="BJ237" s="748"/>
      <c r="BK237" s="748"/>
      <c r="BL237" s="748"/>
    </row>
    <row r="238" spans="1:64" ht="50.1" customHeight="1">
      <c r="A238" s="786" t="s">
        <v>56</v>
      </c>
      <c r="B238" s="592"/>
      <c r="C238" s="478" t="s">
        <v>52</v>
      </c>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5"/>
      <c r="AA238" s="206"/>
      <c r="AB238" s="206"/>
      <c r="AC238" s="206"/>
      <c r="AD238" s="206"/>
      <c r="AE238" s="206"/>
      <c r="AF238" s="206"/>
      <c r="AG238" s="206"/>
      <c r="AH238" s="206"/>
      <c r="AI238" s="206"/>
      <c r="AJ238" s="206"/>
      <c r="AK238" s="206"/>
      <c r="AL238" s="206"/>
      <c r="AM238" s="206"/>
      <c r="AN238" s="206"/>
      <c r="AO238" s="206"/>
      <c r="AP238" s="206"/>
      <c r="AQ238" s="206"/>
      <c r="AR238" s="206"/>
      <c r="AS238" s="206"/>
      <c r="AT238" s="206"/>
      <c r="AU238" s="206"/>
      <c r="AV238" s="207"/>
      <c r="AW238" s="371"/>
      <c r="AX238" s="371"/>
      <c r="AY238" s="371"/>
      <c r="AZ238" s="371"/>
      <c r="BA238" s="371"/>
      <c r="BB238" s="371"/>
      <c r="BC238" s="371"/>
      <c r="BD238" s="371"/>
      <c r="BE238" s="371"/>
      <c r="BF238" s="371"/>
      <c r="BG238" s="371"/>
      <c r="BH238" s="371"/>
      <c r="BI238" s="371"/>
      <c r="BJ238" s="371"/>
      <c r="BK238" s="371"/>
      <c r="BL238" s="371"/>
    </row>
    <row r="239" spans="1:64" s="340" customFormat="1" ht="14.45" customHeight="1" thickBot="1">
      <c r="A239" s="788"/>
      <c r="B239" s="594">
        <f>SUM('1. Projektets omkostninger'!D239:AV239)</f>
        <v>0</v>
      </c>
      <c r="C239" s="631" t="s">
        <v>49</v>
      </c>
      <c r="D239" s="751"/>
      <c r="E239" s="751"/>
      <c r="F239" s="751"/>
      <c r="G239" s="751"/>
      <c r="H239" s="751"/>
      <c r="I239" s="751"/>
      <c r="J239" s="751"/>
      <c r="K239" s="751"/>
      <c r="L239" s="751"/>
      <c r="M239" s="751"/>
      <c r="N239" s="751"/>
      <c r="O239" s="751"/>
      <c r="P239" s="751"/>
      <c r="Q239" s="751"/>
      <c r="R239" s="751"/>
      <c r="S239" s="751"/>
      <c r="T239" s="751"/>
      <c r="U239" s="751"/>
      <c r="V239" s="751"/>
      <c r="W239" s="751"/>
      <c r="X239" s="751"/>
      <c r="Y239" s="751"/>
      <c r="Z239" s="535"/>
      <c r="AV239" s="747"/>
      <c r="AW239" s="748"/>
      <c r="AX239" s="748"/>
      <c r="AY239" s="748"/>
      <c r="AZ239" s="748"/>
      <c r="BA239" s="748"/>
      <c r="BB239" s="748"/>
      <c r="BC239" s="748"/>
      <c r="BD239" s="748"/>
      <c r="BE239" s="748"/>
      <c r="BF239" s="748"/>
      <c r="BG239" s="748"/>
      <c r="BH239" s="748"/>
      <c r="BI239" s="748"/>
      <c r="BJ239" s="748"/>
      <c r="BK239" s="748"/>
      <c r="BL239" s="748"/>
    </row>
    <row r="240" spans="1:64" ht="50.1" customHeight="1" thickBot="1">
      <c r="A240" s="789" t="s">
        <v>57</v>
      </c>
      <c r="B240" s="592"/>
      <c r="C240" s="478" t="s">
        <v>52</v>
      </c>
      <c r="D240" s="90"/>
      <c r="E240" s="90"/>
      <c r="F240" s="90"/>
      <c r="G240" s="90"/>
      <c r="H240" s="90"/>
      <c r="I240" s="90"/>
      <c r="J240" s="90"/>
      <c r="K240" s="90"/>
      <c r="L240" s="90"/>
      <c r="M240" s="90"/>
      <c r="N240" s="90"/>
      <c r="O240" s="90"/>
      <c r="P240" s="90"/>
      <c r="Q240" s="90"/>
      <c r="R240" s="90"/>
      <c r="S240" s="90"/>
      <c r="T240" s="90"/>
      <c r="U240" s="90"/>
      <c r="V240" s="90"/>
      <c r="W240" s="90"/>
      <c r="X240" s="90"/>
      <c r="Y240" s="90"/>
      <c r="Z240" s="96"/>
      <c r="AV240" s="97"/>
      <c r="AW240" s="371"/>
      <c r="AX240" s="371"/>
      <c r="AY240" s="371"/>
      <c r="AZ240" s="371"/>
      <c r="BA240" s="371"/>
      <c r="BB240" s="371"/>
      <c r="BC240" s="371"/>
      <c r="BD240" s="371"/>
      <c r="BE240" s="371"/>
      <c r="BF240" s="371"/>
      <c r="BG240" s="371"/>
      <c r="BH240" s="371"/>
      <c r="BI240" s="371"/>
      <c r="BJ240" s="371"/>
      <c r="BK240" s="371"/>
      <c r="BL240" s="371"/>
    </row>
    <row r="241" spans="1:64" s="340" customFormat="1" ht="14.45" customHeight="1" thickBot="1">
      <c r="A241" s="789"/>
      <c r="B241" s="595">
        <f>SUM('1. Projektets omkostninger'!D241:AV241)</f>
        <v>0</v>
      </c>
      <c r="C241" s="631" t="s">
        <v>49</v>
      </c>
      <c r="D241" s="752"/>
      <c r="E241" s="746"/>
      <c r="F241" s="746"/>
      <c r="G241" s="746"/>
      <c r="H241" s="746"/>
      <c r="I241" s="746"/>
      <c r="J241" s="746"/>
      <c r="K241" s="746"/>
      <c r="L241" s="746"/>
      <c r="M241" s="746"/>
      <c r="N241" s="746"/>
      <c r="O241" s="746"/>
      <c r="P241" s="746"/>
      <c r="Q241" s="746"/>
      <c r="R241" s="746"/>
      <c r="S241" s="746"/>
      <c r="T241" s="746"/>
      <c r="U241" s="746"/>
      <c r="V241" s="746"/>
      <c r="W241" s="746"/>
      <c r="X241" s="746"/>
      <c r="Y241" s="746"/>
      <c r="Z241" s="753"/>
      <c r="AA241" s="754"/>
      <c r="AB241" s="754"/>
      <c r="AC241" s="754"/>
      <c r="AD241" s="754"/>
      <c r="AE241" s="754"/>
      <c r="AF241" s="754"/>
      <c r="AG241" s="754"/>
      <c r="AH241" s="754"/>
      <c r="AI241" s="754"/>
      <c r="AJ241" s="754"/>
      <c r="AK241" s="754"/>
      <c r="AL241" s="754"/>
      <c r="AM241" s="754"/>
      <c r="AN241" s="754"/>
      <c r="AO241" s="754"/>
      <c r="AP241" s="754"/>
      <c r="AQ241" s="754"/>
      <c r="AR241" s="754"/>
      <c r="AS241" s="754"/>
      <c r="AT241" s="754"/>
      <c r="AU241" s="754"/>
      <c r="AV241" s="755"/>
      <c r="AW241" s="748"/>
      <c r="AX241" s="748"/>
      <c r="AY241" s="748"/>
      <c r="AZ241" s="748"/>
      <c r="BA241" s="748"/>
      <c r="BB241" s="748"/>
      <c r="BC241" s="748"/>
      <c r="BD241" s="748"/>
      <c r="BE241" s="748"/>
      <c r="BF241" s="748"/>
      <c r="BG241" s="748"/>
      <c r="BH241" s="748"/>
      <c r="BI241" s="748"/>
      <c r="BJ241" s="748"/>
      <c r="BK241" s="748"/>
      <c r="BL241" s="748"/>
    </row>
    <row r="242" spans="1:64" ht="21.95" customHeight="1" thickBot="1">
      <c r="A242" s="480" t="s">
        <v>58</v>
      </c>
      <c r="B242" s="596">
        <f>SUM(B227,B231,B233,B235,B241)-B237-B239</f>
        <v>0</v>
      </c>
      <c r="C242" s="479"/>
      <c r="D242" s="367"/>
      <c r="E242" s="367"/>
      <c r="F242" s="367"/>
      <c r="G242" s="367"/>
      <c r="H242" s="367"/>
      <c r="I242" s="367"/>
      <c r="J242" s="367"/>
      <c r="K242" s="367"/>
      <c r="L242" s="367"/>
      <c r="M242" s="367"/>
      <c r="N242" s="367"/>
      <c r="O242" s="367"/>
      <c r="P242" s="367"/>
      <c r="Q242" s="367"/>
      <c r="R242" s="367"/>
      <c r="S242" s="367"/>
      <c r="T242" s="367"/>
      <c r="U242" s="367"/>
      <c r="V242" s="367"/>
      <c r="W242" s="367"/>
      <c r="X242" s="367"/>
      <c r="Y242" s="367"/>
      <c r="Z242" s="367"/>
      <c r="AA242" s="367"/>
      <c r="AB242" s="367"/>
      <c r="AC242" s="367"/>
      <c r="AD242" s="367"/>
      <c r="AE242" s="367"/>
      <c r="AF242" s="367"/>
      <c r="AG242" s="367"/>
      <c r="AH242" s="367"/>
      <c r="AI242" s="367"/>
      <c r="AJ242" s="367"/>
      <c r="AK242" s="367"/>
      <c r="AL242" s="367"/>
      <c r="AM242" s="367"/>
      <c r="AN242" s="367"/>
      <c r="AO242" s="367"/>
      <c r="AP242" s="367"/>
      <c r="AQ242" s="367"/>
      <c r="AR242" s="367"/>
      <c r="AS242" s="367"/>
      <c r="AT242" s="367"/>
      <c r="AU242" s="367"/>
      <c r="AV242" s="367"/>
      <c r="AW242" s="371"/>
      <c r="AX242" s="371"/>
      <c r="AY242" s="371"/>
      <c r="AZ242" s="371"/>
      <c r="BA242" s="371"/>
      <c r="BB242" s="371"/>
      <c r="BC242" s="371"/>
      <c r="BD242" s="371"/>
      <c r="BE242" s="371"/>
      <c r="BF242" s="371"/>
      <c r="BG242" s="371"/>
      <c r="BH242" s="371"/>
      <c r="BI242" s="371"/>
      <c r="BJ242" s="371"/>
      <c r="BK242" s="371"/>
      <c r="BL242" s="371"/>
    </row>
    <row r="243" spans="1:64" ht="30" customHeight="1" thickBot="1">
      <c r="A243" s="297" t="s">
        <v>59</v>
      </c>
      <c r="B243" s="603"/>
      <c r="C243" s="597">
        <f>IF(B243="",0,IF(OR(D219="Privat Forsknings- og videnformidlingsinstitution",D219="Offentlig Forsknings- og videnformidlingsinstitution"),IF(B242=0,0,B243/B242),IF(B227=0,0,B243/B227)))</f>
        <v>0</v>
      </c>
      <c r="D243" s="367"/>
      <c r="E243" s="367"/>
      <c r="F243" s="367"/>
      <c r="G243" s="367"/>
      <c r="H243" s="367"/>
      <c r="I243" s="367"/>
      <c r="J243" s="367"/>
      <c r="K243" s="367"/>
      <c r="L243" s="367"/>
      <c r="M243" s="367"/>
      <c r="N243" s="367"/>
      <c r="O243" s="367"/>
      <c r="P243" s="367"/>
      <c r="Q243" s="367"/>
      <c r="R243" s="367"/>
      <c r="S243" s="367"/>
      <c r="T243" s="367"/>
      <c r="U243" s="367"/>
      <c r="V243" s="367"/>
      <c r="W243" s="367"/>
      <c r="X243" s="367"/>
      <c r="Y243" s="367"/>
      <c r="Z243" s="367"/>
      <c r="AA243" s="367"/>
      <c r="AB243" s="367"/>
      <c r="AC243" s="367"/>
      <c r="AD243" s="367"/>
      <c r="AE243" s="367"/>
      <c r="AF243" s="367"/>
      <c r="AG243" s="367"/>
      <c r="AH243" s="367"/>
      <c r="AI243" s="367"/>
      <c r="AJ243" s="367"/>
      <c r="AK243" s="367"/>
      <c r="AL243" s="367"/>
      <c r="AM243" s="367"/>
      <c r="AN243" s="367"/>
      <c r="AO243" s="367"/>
      <c r="AP243" s="367"/>
      <c r="AQ243" s="367"/>
      <c r="AR243" s="367"/>
      <c r="AS243" s="367"/>
      <c r="AT243" s="367"/>
      <c r="AU243" s="367"/>
      <c r="AV243" s="367"/>
      <c r="AW243" s="371"/>
      <c r="AX243" s="371"/>
      <c r="AY243" s="371"/>
      <c r="AZ243" s="371"/>
      <c r="BA243" s="371"/>
      <c r="BB243" s="371"/>
      <c r="BC243" s="371"/>
      <c r="BD243" s="371"/>
      <c r="BE243" s="371"/>
      <c r="BF243" s="371"/>
      <c r="BG243" s="371"/>
      <c r="BH243" s="371"/>
      <c r="BI243" s="371"/>
      <c r="BJ243" s="371"/>
      <c r="BK243" s="371"/>
      <c r="BL243" s="371"/>
    </row>
    <row r="244" spans="1:64" ht="21.95" customHeight="1" thickBot="1">
      <c r="A244" s="509" t="s">
        <v>60</v>
      </c>
      <c r="B244" s="510">
        <f>SUM(B242:B243)</f>
        <v>0</v>
      </c>
      <c r="C244" s="511"/>
      <c r="D244" s="367"/>
      <c r="E244" s="367"/>
      <c r="F244" s="367"/>
      <c r="G244" s="367"/>
      <c r="H244" s="367"/>
      <c r="I244" s="367"/>
      <c r="J244" s="367"/>
      <c r="K244" s="367"/>
      <c r="L244" s="367"/>
      <c r="M244" s="367"/>
      <c r="N244" s="367"/>
      <c r="O244" s="367"/>
      <c r="P244" s="367"/>
      <c r="Q244" s="367"/>
      <c r="R244" s="367"/>
      <c r="S244" s="367"/>
      <c r="T244" s="367"/>
      <c r="U244" s="367"/>
      <c r="V244" s="367"/>
      <c r="W244" s="367"/>
      <c r="X244" s="367"/>
      <c r="Y244" s="367"/>
      <c r="Z244" s="367"/>
      <c r="AA244" s="367"/>
      <c r="AB244" s="367"/>
      <c r="AC244" s="367"/>
      <c r="AD244" s="367"/>
      <c r="AE244" s="367"/>
      <c r="AF244" s="367"/>
      <c r="AG244" s="367"/>
      <c r="AH244" s="367"/>
      <c r="AI244" s="367"/>
      <c r="AJ244" s="367"/>
      <c r="AK244" s="367"/>
      <c r="AL244" s="367"/>
      <c r="AM244" s="367"/>
      <c r="AN244" s="367"/>
      <c r="AO244" s="367"/>
      <c r="AP244" s="367"/>
      <c r="AQ244" s="367"/>
      <c r="AR244" s="367"/>
      <c r="AS244" s="367"/>
      <c r="AT244" s="367"/>
      <c r="AU244" s="367"/>
      <c r="AV244" s="367"/>
      <c r="AW244" s="371"/>
      <c r="AX244" s="371"/>
      <c r="AY244" s="371"/>
      <c r="AZ244" s="371"/>
      <c r="BA244" s="371"/>
      <c r="BB244" s="371"/>
      <c r="BC244" s="371"/>
      <c r="BD244" s="371"/>
      <c r="BE244" s="371"/>
      <c r="BF244" s="371"/>
      <c r="BG244" s="371"/>
      <c r="BH244" s="371"/>
      <c r="BI244" s="371"/>
      <c r="BJ244" s="371"/>
      <c r="BK244" s="371"/>
      <c r="BL244" s="371"/>
    </row>
    <row r="245" spans="1:64" ht="14.1" customHeight="1">
      <c r="A245" s="367"/>
      <c r="B245" s="367"/>
      <c r="C245" s="367"/>
      <c r="D245" s="367"/>
      <c r="E245" s="367"/>
      <c r="F245" s="367"/>
      <c r="G245" s="367"/>
      <c r="H245" s="367"/>
      <c r="I245" s="367"/>
      <c r="J245" s="367"/>
      <c r="K245" s="367"/>
      <c r="L245" s="367"/>
      <c r="M245" s="367"/>
      <c r="N245" s="367"/>
      <c r="O245" s="367"/>
      <c r="P245" s="367"/>
      <c r="Q245" s="367"/>
      <c r="R245" s="367"/>
      <c r="S245" s="367"/>
      <c r="T245" s="367"/>
      <c r="U245" s="367"/>
      <c r="V245" s="367"/>
      <c r="W245" s="367"/>
      <c r="X245" s="367"/>
      <c r="Y245" s="367"/>
      <c r="Z245" s="367"/>
      <c r="AA245" s="367"/>
      <c r="AB245" s="367"/>
      <c r="AC245" s="367"/>
      <c r="AD245" s="367"/>
      <c r="AE245" s="367"/>
      <c r="AF245" s="367"/>
      <c r="AG245" s="367"/>
      <c r="AH245" s="367"/>
      <c r="AI245" s="367"/>
      <c r="AJ245" s="367"/>
      <c r="AK245" s="367"/>
      <c r="AL245" s="367"/>
      <c r="AM245" s="367"/>
      <c r="AN245" s="367"/>
      <c r="AO245" s="367"/>
      <c r="AP245" s="367"/>
      <c r="AQ245" s="367"/>
      <c r="AR245" s="367"/>
      <c r="AS245" s="367"/>
      <c r="AT245" s="367"/>
      <c r="AU245" s="367"/>
      <c r="AV245" s="367"/>
      <c r="AW245" s="371"/>
      <c r="AX245" s="371"/>
      <c r="AY245" s="371"/>
      <c r="AZ245" s="371"/>
      <c r="BA245" s="371"/>
      <c r="BB245" s="371"/>
      <c r="BC245" s="371"/>
      <c r="BD245" s="371"/>
      <c r="BE245" s="371"/>
      <c r="BF245" s="371"/>
      <c r="BG245" s="371"/>
      <c r="BH245" s="371"/>
      <c r="BI245" s="371"/>
      <c r="BJ245" s="371"/>
      <c r="BK245" s="371"/>
      <c r="BL245" s="371"/>
    </row>
    <row r="246" spans="1:64" ht="14.1" customHeight="1" thickBot="1">
      <c r="A246" s="367"/>
      <c r="B246" s="367"/>
      <c r="C246" s="367"/>
      <c r="D246" s="367"/>
      <c r="E246" s="367"/>
      <c r="F246" s="367"/>
      <c r="G246" s="367"/>
      <c r="H246" s="367"/>
      <c r="I246" s="367"/>
      <c r="J246" s="367"/>
      <c r="K246" s="367"/>
      <c r="L246" s="367"/>
      <c r="M246" s="367"/>
      <c r="N246" s="367"/>
      <c r="O246" s="367"/>
      <c r="P246" s="367"/>
      <c r="Q246" s="367"/>
      <c r="R246" s="367"/>
      <c r="S246" s="367"/>
      <c r="T246" s="367"/>
      <c r="U246" s="367"/>
      <c r="V246" s="367"/>
      <c r="W246" s="367"/>
      <c r="X246" s="367"/>
      <c r="Y246" s="367"/>
      <c r="Z246" s="367"/>
      <c r="AA246" s="367"/>
      <c r="AB246" s="367"/>
      <c r="AC246" s="367"/>
      <c r="AD246" s="367"/>
      <c r="AE246" s="367"/>
      <c r="AF246" s="367"/>
      <c r="AG246" s="367"/>
      <c r="AH246" s="367"/>
      <c r="AI246" s="367"/>
      <c r="AJ246" s="367"/>
      <c r="AK246" s="367"/>
      <c r="AL246" s="367"/>
      <c r="AM246" s="367"/>
      <c r="AN246" s="367"/>
      <c r="AO246" s="367"/>
      <c r="AP246" s="367"/>
      <c r="AQ246" s="367"/>
      <c r="AR246" s="367"/>
      <c r="AS246" s="367"/>
      <c r="AT246" s="367"/>
      <c r="AU246" s="367"/>
      <c r="AV246" s="367"/>
      <c r="AW246" s="371"/>
      <c r="AX246" s="371"/>
      <c r="AY246" s="371"/>
      <c r="AZ246" s="371"/>
      <c r="BA246" s="371"/>
      <c r="BB246" s="371"/>
      <c r="BC246" s="371"/>
      <c r="BD246" s="371"/>
      <c r="BE246" s="371"/>
      <c r="BF246" s="371"/>
      <c r="BG246" s="371"/>
      <c r="BH246" s="371"/>
      <c r="BI246" s="371"/>
      <c r="BJ246" s="371"/>
      <c r="BK246" s="371"/>
      <c r="BL246" s="371"/>
    </row>
    <row r="247" spans="1:64" ht="24.95" customHeight="1" thickTop="1" thickBot="1">
      <c r="A247" s="375" t="s">
        <v>68</v>
      </c>
      <c r="B247" s="376"/>
      <c r="C247" s="372"/>
      <c r="D247" s="377"/>
      <c r="E247" s="372"/>
      <c r="F247" s="372"/>
      <c r="G247" s="372"/>
      <c r="H247" s="372"/>
      <c r="I247" s="372"/>
      <c r="J247" s="372"/>
      <c r="K247" s="372"/>
      <c r="L247" s="372"/>
      <c r="M247" s="372"/>
      <c r="N247" s="372"/>
      <c r="O247" s="372"/>
      <c r="P247" s="372"/>
      <c r="Q247" s="372"/>
      <c r="R247" s="372"/>
      <c r="S247" s="372"/>
      <c r="T247" s="372"/>
      <c r="U247" s="372"/>
      <c r="V247" s="372"/>
      <c r="W247" s="372"/>
      <c r="X247" s="372"/>
      <c r="Y247" s="372"/>
      <c r="Z247" s="372"/>
      <c r="AA247" s="372"/>
      <c r="AB247" s="372"/>
      <c r="AC247" s="372"/>
      <c r="AD247" s="372"/>
      <c r="AE247" s="372"/>
      <c r="AF247" s="372"/>
      <c r="AG247" s="372"/>
      <c r="AH247" s="372"/>
      <c r="AI247" s="372"/>
      <c r="AJ247" s="372"/>
      <c r="AK247" s="372"/>
      <c r="AL247" s="372"/>
      <c r="AM247" s="372"/>
      <c r="AN247" s="372"/>
      <c r="AO247" s="372"/>
      <c r="AP247" s="372"/>
      <c r="AQ247" s="372"/>
      <c r="AR247" s="372"/>
      <c r="AS247" s="372"/>
      <c r="AT247" s="372"/>
      <c r="AU247" s="372"/>
      <c r="AV247" s="372"/>
      <c r="AW247" s="371"/>
      <c r="AX247" s="371"/>
      <c r="AY247" s="371"/>
      <c r="AZ247" s="371"/>
      <c r="BA247" s="371"/>
      <c r="BB247" s="371"/>
      <c r="BC247" s="371"/>
      <c r="BD247" s="371"/>
      <c r="BE247" s="371"/>
      <c r="BF247" s="371"/>
      <c r="BG247" s="371"/>
      <c r="BH247" s="371"/>
      <c r="BI247" s="371"/>
      <c r="BJ247" s="371"/>
      <c r="BK247" s="371"/>
      <c r="BL247" s="371"/>
    </row>
    <row r="248" spans="1:64" ht="35.1" customHeight="1">
      <c r="A248" s="642" t="s">
        <v>9</v>
      </c>
      <c r="B248" s="781" t="s">
        <v>10</v>
      </c>
      <c r="C248" s="782" t="s">
        <v>11</v>
      </c>
      <c r="D248" s="632" t="s">
        <v>12</v>
      </c>
      <c r="E248" s="756" t="s">
        <v>13</v>
      </c>
      <c r="F248" s="367"/>
      <c r="G248" s="367"/>
      <c r="H248" s="367"/>
      <c r="I248" s="367"/>
      <c r="J248" s="367"/>
      <c r="K248" s="367"/>
      <c r="L248" s="367"/>
      <c r="M248" s="367"/>
      <c r="N248" s="367"/>
      <c r="O248" s="367"/>
      <c r="P248" s="367"/>
      <c r="Q248" s="367"/>
      <c r="R248" s="367"/>
      <c r="S248" s="367"/>
      <c r="T248" s="367"/>
      <c r="U248" s="367"/>
      <c r="V248" s="367"/>
      <c r="W248" s="367"/>
      <c r="X248" s="367"/>
      <c r="Y248" s="367"/>
      <c r="Z248" s="367"/>
      <c r="AA248" s="367"/>
      <c r="AB248" s="367"/>
      <c r="AC248" s="367"/>
      <c r="AD248" s="367"/>
      <c r="AE248" s="367"/>
      <c r="AF248" s="367"/>
      <c r="AG248" s="367"/>
      <c r="AH248" s="367"/>
      <c r="AI248" s="367"/>
      <c r="AJ248" s="367"/>
      <c r="AK248" s="367"/>
      <c r="AL248" s="367"/>
      <c r="AM248" s="367"/>
      <c r="AN248" s="367"/>
      <c r="AO248" s="367"/>
      <c r="AP248" s="367"/>
      <c r="AQ248" s="367"/>
      <c r="AR248" s="367"/>
      <c r="AS248" s="367"/>
      <c r="AT248" s="367"/>
      <c r="AU248" s="367"/>
      <c r="AV248" s="367"/>
      <c r="AW248" s="371"/>
      <c r="AX248" s="371"/>
      <c r="AY248" s="371"/>
      <c r="AZ248" s="371"/>
      <c r="BA248" s="371"/>
      <c r="BB248" s="371"/>
      <c r="BC248" s="371"/>
      <c r="BD248" s="371"/>
      <c r="BE248" s="371"/>
      <c r="BF248" s="371"/>
      <c r="BG248" s="371"/>
      <c r="BH248" s="371"/>
      <c r="BI248" s="371"/>
      <c r="BJ248" s="371"/>
      <c r="BK248" s="371"/>
      <c r="BL248" s="371"/>
    </row>
    <row r="249" spans="1:64" ht="35.1" customHeight="1" thickBot="1">
      <c r="A249" s="363"/>
      <c r="B249" s="363"/>
      <c r="C249" s="335"/>
      <c r="D249" s="335"/>
      <c r="E249" s="757"/>
      <c r="F249" s="367"/>
      <c r="G249" s="367"/>
      <c r="H249" s="367"/>
      <c r="I249" s="367"/>
      <c r="J249" s="367"/>
      <c r="K249" s="367"/>
      <c r="L249" s="367"/>
      <c r="M249" s="367"/>
      <c r="N249" s="367"/>
      <c r="O249" s="367"/>
      <c r="P249" s="367"/>
      <c r="Q249" s="367"/>
      <c r="R249" s="367"/>
      <c r="S249" s="367"/>
      <c r="T249" s="367"/>
      <c r="U249" s="367"/>
      <c r="V249" s="367"/>
      <c r="W249" s="367"/>
      <c r="X249" s="367"/>
      <c r="Y249" s="367"/>
      <c r="Z249" s="367"/>
      <c r="AA249" s="367"/>
      <c r="AB249" s="367"/>
      <c r="AC249" s="367"/>
      <c r="AD249" s="367"/>
      <c r="AE249" s="367"/>
      <c r="AF249" s="367"/>
      <c r="AG249" s="367"/>
      <c r="AH249" s="367"/>
      <c r="AI249" s="367"/>
      <c r="AJ249" s="367"/>
      <c r="AK249" s="367"/>
      <c r="AL249" s="367"/>
      <c r="AM249" s="367"/>
      <c r="AN249" s="367"/>
      <c r="AO249" s="367"/>
      <c r="AP249" s="367"/>
      <c r="AQ249" s="367"/>
      <c r="AR249" s="367"/>
      <c r="AS249" s="367"/>
      <c r="AT249" s="367"/>
      <c r="AU249" s="367"/>
      <c r="AV249" s="367"/>
      <c r="AW249" s="371"/>
      <c r="AX249" s="371"/>
      <c r="AY249" s="371"/>
      <c r="AZ249" s="371"/>
      <c r="BA249" s="371"/>
      <c r="BB249" s="371"/>
      <c r="BC249" s="371"/>
      <c r="BD249" s="371"/>
      <c r="BE249" s="371"/>
      <c r="BF249" s="371"/>
      <c r="BG249" s="371"/>
      <c r="BH249" s="371"/>
      <c r="BI249" s="371"/>
      <c r="BJ249" s="371"/>
      <c r="BK249" s="371"/>
      <c r="BL249" s="371"/>
    </row>
    <row r="250" spans="1:64" ht="35.1" customHeight="1">
      <c r="A250" s="793" t="s">
        <v>14</v>
      </c>
      <c r="B250" s="488" t="s">
        <v>15</v>
      </c>
      <c r="C250" s="489" t="s">
        <v>16</v>
      </c>
      <c r="D250" s="490" t="s">
        <v>17</v>
      </c>
      <c r="E250" s="758" t="s">
        <v>18</v>
      </c>
      <c r="F250" s="367"/>
      <c r="G250" s="367"/>
      <c r="H250" s="367"/>
      <c r="I250" s="367"/>
      <c r="J250" s="367"/>
      <c r="K250" s="367"/>
      <c r="L250" s="367"/>
      <c r="M250" s="367"/>
      <c r="N250" s="367"/>
      <c r="O250" s="367"/>
      <c r="P250" s="367"/>
      <c r="Q250" s="367"/>
      <c r="R250" s="367"/>
      <c r="S250" s="367"/>
      <c r="T250" s="367"/>
      <c r="U250" s="367"/>
      <c r="V250" s="367"/>
      <c r="W250" s="367"/>
      <c r="X250" s="367"/>
      <c r="Y250" s="367"/>
      <c r="Z250" s="367"/>
      <c r="AA250" s="367"/>
      <c r="AB250" s="367"/>
      <c r="AC250" s="367"/>
      <c r="AD250" s="367"/>
      <c r="AE250" s="367"/>
      <c r="AF250" s="367"/>
      <c r="AG250" s="367"/>
      <c r="AH250" s="367"/>
      <c r="AI250" s="367"/>
      <c r="AJ250" s="367"/>
      <c r="AK250" s="367"/>
      <c r="AL250" s="367"/>
      <c r="AM250" s="367"/>
      <c r="AN250" s="367"/>
      <c r="AO250" s="367"/>
      <c r="AP250" s="367"/>
      <c r="AQ250" s="367"/>
      <c r="AR250" s="367"/>
      <c r="AS250" s="367"/>
      <c r="AT250" s="367"/>
      <c r="AU250" s="367"/>
      <c r="AV250" s="367"/>
      <c r="AW250" s="371"/>
      <c r="AX250" s="371"/>
      <c r="AY250" s="371"/>
      <c r="AZ250" s="371"/>
      <c r="BA250" s="371"/>
      <c r="BB250" s="371"/>
      <c r="BC250" s="371"/>
      <c r="BD250" s="371"/>
      <c r="BE250" s="371"/>
      <c r="BF250" s="371"/>
      <c r="BG250" s="371"/>
      <c r="BH250" s="371"/>
      <c r="BI250" s="371"/>
      <c r="BJ250" s="371"/>
      <c r="BK250" s="371"/>
      <c r="BL250" s="371"/>
    </row>
    <row r="251" spans="1:64" ht="35.1" customHeight="1" thickBot="1">
      <c r="A251" s="794"/>
      <c r="B251" s="364"/>
      <c r="C251" s="364"/>
      <c r="D251" s="491" t="str">
        <f>'2. Samlet budgetoversigt'!F276</f>
        <v/>
      </c>
      <c r="E251" s="759" t="str">
        <f>'2. Samlet budgetoversigt'!F277</f>
        <v/>
      </c>
      <c r="F251" s="367"/>
      <c r="G251" s="367"/>
      <c r="H251" s="367"/>
      <c r="I251" s="367"/>
      <c r="J251" s="367"/>
      <c r="K251" s="367"/>
      <c r="L251" s="367"/>
      <c r="M251" s="367"/>
      <c r="N251" s="367"/>
      <c r="O251" s="367"/>
      <c r="P251" s="367"/>
      <c r="Q251" s="367"/>
      <c r="R251" s="367"/>
      <c r="S251" s="367"/>
      <c r="T251" s="367"/>
      <c r="U251" s="367"/>
      <c r="V251" s="367"/>
      <c r="W251" s="367"/>
      <c r="X251" s="367"/>
      <c r="Y251" s="367"/>
      <c r="Z251" s="367"/>
      <c r="AA251" s="367"/>
      <c r="AB251" s="367"/>
      <c r="AC251" s="367"/>
      <c r="AD251" s="367"/>
      <c r="AE251" s="367"/>
      <c r="AF251" s="367"/>
      <c r="AG251" s="367"/>
      <c r="AH251" s="367"/>
      <c r="AI251" s="367"/>
      <c r="AJ251" s="367"/>
      <c r="AK251" s="367"/>
      <c r="AL251" s="367"/>
      <c r="AM251" s="367"/>
      <c r="AN251" s="367"/>
      <c r="AO251" s="367"/>
      <c r="AP251" s="367"/>
      <c r="AQ251" s="367"/>
      <c r="AR251" s="367"/>
      <c r="AS251" s="367"/>
      <c r="AT251" s="367"/>
      <c r="AU251" s="367"/>
      <c r="AV251" s="367"/>
      <c r="AW251" s="371"/>
      <c r="AX251" s="371"/>
      <c r="AY251" s="371"/>
      <c r="AZ251" s="371"/>
      <c r="BA251" s="371"/>
      <c r="BB251" s="371"/>
      <c r="BC251" s="371"/>
      <c r="BD251" s="371"/>
      <c r="BE251" s="371"/>
      <c r="BF251" s="371"/>
      <c r="BG251" s="371"/>
      <c r="BH251" s="371"/>
      <c r="BI251" s="371"/>
      <c r="BJ251" s="371"/>
      <c r="BK251" s="371"/>
      <c r="BL251" s="371"/>
    </row>
    <row r="252" spans="1:64" ht="15.75" customHeight="1">
      <c r="A252" s="367"/>
      <c r="B252" s="367"/>
      <c r="C252" s="367"/>
      <c r="D252" s="367"/>
      <c r="E252" s="367"/>
      <c r="F252" s="367"/>
      <c r="G252" s="367"/>
      <c r="H252" s="367"/>
      <c r="I252" s="367"/>
      <c r="J252" s="367"/>
      <c r="K252" s="367"/>
      <c r="L252" s="367"/>
      <c r="M252" s="367"/>
      <c r="N252" s="367"/>
      <c r="O252" s="367"/>
      <c r="P252" s="367"/>
      <c r="Q252" s="367"/>
      <c r="R252" s="367"/>
      <c r="S252" s="367"/>
      <c r="T252" s="367"/>
      <c r="U252" s="367"/>
      <c r="V252" s="367"/>
      <c r="W252" s="367"/>
      <c r="X252" s="367"/>
      <c r="Y252" s="367"/>
      <c r="Z252" s="367"/>
      <c r="AA252" s="367"/>
      <c r="AB252" s="367"/>
      <c r="AC252" s="367"/>
      <c r="AD252" s="367"/>
      <c r="AE252" s="367"/>
      <c r="AF252" s="367"/>
      <c r="AG252" s="367"/>
      <c r="AH252" s="367"/>
      <c r="AI252" s="367"/>
      <c r="AJ252" s="367"/>
      <c r="AK252" s="367"/>
      <c r="AL252" s="367"/>
      <c r="AM252" s="367"/>
      <c r="AN252" s="367"/>
      <c r="AO252" s="367"/>
      <c r="AP252" s="367"/>
      <c r="AQ252" s="367"/>
      <c r="AR252" s="367"/>
      <c r="AS252" s="367"/>
      <c r="AT252" s="367"/>
      <c r="AU252" s="367"/>
      <c r="AV252" s="367"/>
      <c r="AW252" s="371"/>
      <c r="AX252" s="371"/>
      <c r="AY252" s="371"/>
      <c r="AZ252" s="371"/>
      <c r="BA252" s="371"/>
      <c r="BB252" s="371"/>
      <c r="BC252" s="371"/>
      <c r="BD252" s="371"/>
      <c r="BE252" s="371"/>
      <c r="BF252" s="371"/>
      <c r="BG252" s="371"/>
      <c r="BH252" s="371"/>
      <c r="BI252" s="371"/>
      <c r="BJ252" s="371"/>
      <c r="BK252" s="371"/>
      <c r="BL252" s="371"/>
    </row>
    <row r="253" spans="1:64" ht="15.75" customHeight="1" thickBot="1">
      <c r="A253" s="368" t="s">
        <v>19</v>
      </c>
      <c r="B253" s="368" t="s">
        <v>20</v>
      </c>
      <c r="C253" s="381" t="s">
        <v>21</v>
      </c>
      <c r="D253" s="379" t="s">
        <v>22</v>
      </c>
      <c r="E253" s="379" t="s">
        <v>23</v>
      </c>
      <c r="F253" s="379" t="s">
        <v>24</v>
      </c>
      <c r="G253" s="379" t="s">
        <v>25</v>
      </c>
      <c r="H253" s="379" t="s">
        <v>26</v>
      </c>
      <c r="I253" s="379" t="s">
        <v>27</v>
      </c>
      <c r="J253" s="379" t="s">
        <v>28</v>
      </c>
      <c r="K253" s="379" t="s">
        <v>29</v>
      </c>
      <c r="L253" s="379" t="s">
        <v>30</v>
      </c>
      <c r="M253" s="379" t="s">
        <v>31</v>
      </c>
      <c r="N253" s="379" t="s">
        <v>32</v>
      </c>
      <c r="O253" s="379" t="s">
        <v>33</v>
      </c>
      <c r="P253" s="379" t="s">
        <v>34</v>
      </c>
      <c r="Q253" s="379" t="s">
        <v>35</v>
      </c>
      <c r="R253" s="379" t="s">
        <v>36</v>
      </c>
      <c r="S253" s="379" t="s">
        <v>37</v>
      </c>
      <c r="T253" s="379" t="s">
        <v>38</v>
      </c>
      <c r="U253" s="379" t="s">
        <v>39</v>
      </c>
      <c r="V253" s="379" t="s">
        <v>40</v>
      </c>
      <c r="W253" s="379" t="s">
        <v>41</v>
      </c>
      <c r="X253" s="379" t="s">
        <v>42</v>
      </c>
      <c r="Y253" s="379" t="s">
        <v>43</v>
      </c>
      <c r="Z253" s="380" t="s">
        <v>44</v>
      </c>
      <c r="AA253" s="371"/>
      <c r="AB253" s="371"/>
      <c r="AC253" s="371"/>
      <c r="AD253" s="371"/>
      <c r="AE253" s="371"/>
      <c r="AF253" s="371"/>
      <c r="AG253" s="371"/>
      <c r="AH253" s="371"/>
      <c r="AI253" s="371"/>
      <c r="AJ253" s="371"/>
      <c r="AK253" s="371"/>
      <c r="AL253" s="371"/>
      <c r="AM253" s="371"/>
      <c r="AN253" s="371"/>
      <c r="AO253" s="371"/>
      <c r="AP253" s="371"/>
      <c r="AQ253" s="371"/>
      <c r="AR253" s="371"/>
      <c r="AS253" s="371"/>
      <c r="AT253" s="371"/>
      <c r="AU253" s="371"/>
      <c r="AV253" s="371"/>
      <c r="AW253" s="371"/>
      <c r="AX253" s="371"/>
      <c r="AY253" s="371"/>
      <c r="AZ253" s="371"/>
      <c r="BA253" s="371"/>
      <c r="BB253" s="371"/>
      <c r="BC253" s="371"/>
      <c r="BD253" s="371"/>
      <c r="BE253" s="371"/>
      <c r="BF253" s="371"/>
      <c r="BG253" s="371"/>
      <c r="BH253" s="371"/>
      <c r="BI253" s="371"/>
      <c r="BJ253" s="371"/>
      <c r="BK253" s="371"/>
      <c r="BL253" s="371"/>
    </row>
    <row r="254" spans="1:64" ht="50.1" customHeight="1">
      <c r="A254" s="786" t="s">
        <v>45</v>
      </c>
      <c r="B254" s="588"/>
      <c r="C254" s="471" t="s">
        <v>46</v>
      </c>
      <c r="D254" s="90"/>
      <c r="E254" s="90"/>
      <c r="F254" s="90"/>
      <c r="G254" s="90"/>
      <c r="H254" s="90"/>
      <c r="I254" s="90"/>
      <c r="J254" s="90"/>
      <c r="K254" s="90"/>
      <c r="L254" s="90"/>
      <c r="M254" s="90"/>
      <c r="N254" s="90"/>
      <c r="O254" s="90"/>
      <c r="P254" s="90"/>
      <c r="Q254" s="90"/>
      <c r="R254" s="90"/>
      <c r="S254" s="90"/>
      <c r="T254" s="90"/>
      <c r="U254" s="90"/>
      <c r="V254" s="90"/>
      <c r="W254" s="90"/>
      <c r="X254" s="90"/>
      <c r="Y254" s="90"/>
      <c r="Z254" s="93"/>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5"/>
      <c r="AW254" s="371"/>
      <c r="AX254" s="371"/>
      <c r="AY254" s="371"/>
      <c r="AZ254" s="371"/>
      <c r="BA254" s="371"/>
      <c r="BB254" s="371"/>
      <c r="BC254" s="371"/>
      <c r="BD254" s="371"/>
      <c r="BE254" s="371"/>
      <c r="BF254" s="371"/>
      <c r="BG254" s="371"/>
      <c r="BH254" s="371"/>
      <c r="BI254" s="371"/>
      <c r="BJ254" s="371"/>
      <c r="BK254" s="371"/>
      <c r="BL254" s="371"/>
    </row>
    <row r="255" spans="1:64" ht="14.45" customHeight="1">
      <c r="A255" s="787"/>
      <c r="B255" s="589"/>
      <c r="C255" s="473" t="s">
        <v>47</v>
      </c>
      <c r="D255" s="71"/>
      <c r="E255" s="71"/>
      <c r="F255" s="71"/>
      <c r="G255" s="71"/>
      <c r="H255" s="71"/>
      <c r="I255" s="71"/>
      <c r="J255" s="71"/>
      <c r="K255" s="71"/>
      <c r="L255" s="71"/>
      <c r="M255" s="71"/>
      <c r="N255" s="71"/>
      <c r="O255" s="71"/>
      <c r="P255" s="71"/>
      <c r="Q255" s="71"/>
      <c r="R255" s="71"/>
      <c r="S255" s="71"/>
      <c r="T255" s="71"/>
      <c r="U255" s="71"/>
      <c r="V255" s="71"/>
      <c r="W255" s="71"/>
      <c r="X255" s="71"/>
      <c r="Y255" s="71"/>
      <c r="Z255" s="96"/>
      <c r="AV255" s="97"/>
      <c r="AW255" s="371"/>
      <c r="AX255" s="371"/>
      <c r="AY255" s="371"/>
      <c r="AZ255" s="371"/>
      <c r="BA255" s="371"/>
      <c r="BB255" s="371"/>
      <c r="BC255" s="371"/>
      <c r="BD255" s="371"/>
      <c r="BE255" s="371"/>
      <c r="BF255" s="371"/>
      <c r="BG255" s="371"/>
      <c r="BH255" s="371"/>
      <c r="BI255" s="371"/>
      <c r="BJ255" s="371"/>
      <c r="BK255" s="371"/>
      <c r="BL255" s="371"/>
    </row>
    <row r="256" spans="1:64" ht="14.45" customHeight="1" thickBot="1">
      <c r="A256" s="787"/>
      <c r="B256" s="590" t="str">
        <f>_xlfn.CONCAT(SUM('1. Projektets omkostninger'!D256:AV256)," timer")</f>
        <v>0 timer</v>
      </c>
      <c r="C256" s="473" t="s">
        <v>48</v>
      </c>
      <c r="D256" s="71"/>
      <c r="E256" s="71"/>
      <c r="F256" s="71"/>
      <c r="G256" s="71"/>
      <c r="H256" s="71"/>
      <c r="I256" s="71"/>
      <c r="J256" s="71"/>
      <c r="K256" s="71"/>
      <c r="L256" s="71"/>
      <c r="M256" s="71"/>
      <c r="N256" s="71"/>
      <c r="O256" s="71"/>
      <c r="P256" s="71"/>
      <c r="Q256" s="71"/>
      <c r="R256" s="71"/>
      <c r="S256" s="71"/>
      <c r="T256" s="71"/>
      <c r="U256" s="71"/>
      <c r="V256" s="71"/>
      <c r="W256" s="71"/>
      <c r="X256" s="71"/>
      <c r="Y256" s="71"/>
      <c r="Z256" s="96"/>
      <c r="AV256" s="97"/>
      <c r="AW256" s="371"/>
      <c r="AX256" s="371"/>
      <c r="AY256" s="371"/>
      <c r="AZ256" s="371"/>
      <c r="BA256" s="371"/>
      <c r="BB256" s="371"/>
      <c r="BC256" s="371"/>
      <c r="BD256" s="371"/>
      <c r="BE256" s="371"/>
      <c r="BF256" s="371"/>
      <c r="BG256" s="371"/>
      <c r="BH256" s="371"/>
      <c r="BI256" s="371"/>
      <c r="BJ256" s="371"/>
      <c r="BK256" s="371"/>
      <c r="BL256" s="371"/>
    </row>
    <row r="257" spans="1:64" s="599" customFormat="1" ht="14.45" customHeight="1" thickBot="1">
      <c r="A257" s="788"/>
      <c r="B257" s="591">
        <f>SUM('1. Projektets omkostninger'!D257:AV257)</f>
        <v>0</v>
      </c>
      <c r="C257" s="631" t="s">
        <v>49</v>
      </c>
      <c r="D257" s="481" t="str">
        <f>IF(D255*D256=0,"",(D255*D256))</f>
        <v/>
      </c>
      <c r="E257" s="481" t="str">
        <f t="shared" ref="E257:AV257" si="16">IF(E255*E256=0,"",(E255*E256))</f>
        <v/>
      </c>
      <c r="F257" s="481" t="str">
        <f t="shared" si="16"/>
        <v/>
      </c>
      <c r="G257" s="481" t="str">
        <f t="shared" si="16"/>
        <v/>
      </c>
      <c r="H257" s="481" t="str">
        <f t="shared" si="16"/>
        <v/>
      </c>
      <c r="I257" s="481" t="str">
        <f t="shared" si="16"/>
        <v/>
      </c>
      <c r="J257" s="481" t="str">
        <f t="shared" si="16"/>
        <v/>
      </c>
      <c r="K257" s="481" t="str">
        <f t="shared" si="16"/>
        <v/>
      </c>
      <c r="L257" s="481" t="str">
        <f t="shared" si="16"/>
        <v/>
      </c>
      <c r="M257" s="481" t="str">
        <f t="shared" si="16"/>
        <v/>
      </c>
      <c r="N257" s="481" t="str">
        <f t="shared" si="16"/>
        <v/>
      </c>
      <c r="O257" s="481" t="str">
        <f t="shared" si="16"/>
        <v/>
      </c>
      <c r="P257" s="481" t="str">
        <f t="shared" si="16"/>
        <v/>
      </c>
      <c r="Q257" s="481" t="str">
        <f t="shared" si="16"/>
        <v/>
      </c>
      <c r="R257" s="481" t="str">
        <f t="shared" si="16"/>
        <v/>
      </c>
      <c r="S257" s="481" t="str">
        <f t="shared" si="16"/>
        <v/>
      </c>
      <c r="T257" s="481" t="str">
        <f t="shared" si="16"/>
        <v/>
      </c>
      <c r="U257" s="481" t="str">
        <f t="shared" si="16"/>
        <v/>
      </c>
      <c r="V257" s="481" t="str">
        <f t="shared" si="16"/>
        <v/>
      </c>
      <c r="W257" s="481" t="str">
        <f t="shared" si="16"/>
        <v/>
      </c>
      <c r="X257" s="481" t="str">
        <f t="shared" si="16"/>
        <v/>
      </c>
      <c r="Y257" s="481" t="str">
        <f t="shared" si="16"/>
        <v/>
      </c>
      <c r="Z257" s="482" t="str">
        <f t="shared" si="16"/>
        <v/>
      </c>
      <c r="AA257" s="483" t="str">
        <f t="shared" si="16"/>
        <v/>
      </c>
      <c r="AB257" s="483" t="str">
        <f t="shared" si="16"/>
        <v/>
      </c>
      <c r="AC257" s="483" t="str">
        <f t="shared" si="16"/>
        <v/>
      </c>
      <c r="AD257" s="483" t="str">
        <f t="shared" si="16"/>
        <v/>
      </c>
      <c r="AE257" s="483" t="str">
        <f t="shared" si="16"/>
        <v/>
      </c>
      <c r="AF257" s="483" t="str">
        <f t="shared" si="16"/>
        <v/>
      </c>
      <c r="AG257" s="483" t="str">
        <f t="shared" si="16"/>
        <v/>
      </c>
      <c r="AH257" s="483" t="str">
        <f t="shared" si="16"/>
        <v/>
      </c>
      <c r="AI257" s="483" t="str">
        <f t="shared" si="16"/>
        <v/>
      </c>
      <c r="AJ257" s="483" t="str">
        <f t="shared" si="16"/>
        <v/>
      </c>
      <c r="AK257" s="483" t="str">
        <f t="shared" si="16"/>
        <v/>
      </c>
      <c r="AL257" s="483" t="str">
        <f t="shared" si="16"/>
        <v/>
      </c>
      <c r="AM257" s="483" t="str">
        <f t="shared" si="16"/>
        <v/>
      </c>
      <c r="AN257" s="483" t="str">
        <f t="shared" si="16"/>
        <v/>
      </c>
      <c r="AO257" s="483" t="str">
        <f t="shared" si="16"/>
        <v/>
      </c>
      <c r="AP257" s="483" t="str">
        <f t="shared" si="16"/>
        <v/>
      </c>
      <c r="AQ257" s="483" t="str">
        <f t="shared" si="16"/>
        <v/>
      </c>
      <c r="AR257" s="483" t="str">
        <f t="shared" si="16"/>
        <v/>
      </c>
      <c r="AS257" s="483" t="str">
        <f t="shared" si="16"/>
        <v/>
      </c>
      <c r="AT257" s="483" t="str">
        <f t="shared" si="16"/>
        <v/>
      </c>
      <c r="AU257" s="483" t="str">
        <f t="shared" si="16"/>
        <v/>
      </c>
      <c r="AV257" s="484" t="str">
        <f t="shared" si="16"/>
        <v/>
      </c>
    </row>
    <row r="258" spans="1:64" ht="50.1" customHeight="1">
      <c r="A258" s="787" t="s">
        <v>50</v>
      </c>
      <c r="B258" s="592"/>
      <c r="C258" s="471" t="s">
        <v>46</v>
      </c>
      <c r="D258" s="91"/>
      <c r="E258" s="91"/>
      <c r="F258" s="91"/>
      <c r="G258" s="91"/>
      <c r="H258" s="91"/>
      <c r="I258" s="91"/>
      <c r="J258" s="91"/>
      <c r="K258" s="91"/>
      <c r="L258" s="91"/>
      <c r="M258" s="91"/>
      <c r="N258" s="91"/>
      <c r="O258" s="91"/>
      <c r="P258" s="91"/>
      <c r="Q258" s="91"/>
      <c r="R258" s="91"/>
      <c r="S258" s="91"/>
      <c r="T258" s="91"/>
      <c r="U258" s="91"/>
      <c r="V258" s="91"/>
      <c r="W258" s="91"/>
      <c r="X258" s="91"/>
      <c r="Y258" s="91"/>
      <c r="Z258" s="96"/>
      <c r="AV258" s="97"/>
      <c r="AW258" s="371"/>
      <c r="AX258" s="371"/>
      <c r="AY258" s="371"/>
      <c r="AZ258" s="371"/>
      <c r="BA258" s="371"/>
      <c r="BB258" s="371"/>
      <c r="BC258" s="371"/>
      <c r="BD258" s="371"/>
      <c r="BE258" s="371"/>
      <c r="BF258" s="371"/>
      <c r="BG258" s="371"/>
      <c r="BH258" s="371"/>
      <c r="BI258" s="371"/>
      <c r="BJ258" s="371"/>
      <c r="BK258" s="371"/>
      <c r="BL258" s="371"/>
    </row>
    <row r="259" spans="1:64" ht="14.45" customHeight="1">
      <c r="A259" s="787"/>
      <c r="B259" s="593"/>
      <c r="C259" s="473" t="s">
        <v>47</v>
      </c>
      <c r="D259" s="71"/>
      <c r="E259" s="71"/>
      <c r="F259" s="71"/>
      <c r="G259" s="71"/>
      <c r="H259" s="71"/>
      <c r="I259" s="71"/>
      <c r="J259" s="71"/>
      <c r="K259" s="71"/>
      <c r="L259" s="71"/>
      <c r="M259" s="71"/>
      <c r="N259" s="71"/>
      <c r="O259" s="71"/>
      <c r="P259" s="71"/>
      <c r="Q259" s="71"/>
      <c r="R259" s="71"/>
      <c r="S259" s="71"/>
      <c r="T259" s="71"/>
      <c r="U259" s="71"/>
      <c r="V259" s="71"/>
      <c r="W259" s="71"/>
      <c r="X259" s="71"/>
      <c r="Y259" s="71"/>
      <c r="Z259" s="96"/>
      <c r="AV259" s="97"/>
      <c r="AW259" s="371"/>
      <c r="AX259" s="371"/>
      <c r="AY259" s="371"/>
      <c r="AZ259" s="371"/>
      <c r="BA259" s="371"/>
      <c r="BB259" s="371"/>
      <c r="BC259" s="371"/>
      <c r="BD259" s="371"/>
      <c r="BE259" s="371"/>
      <c r="BF259" s="371"/>
      <c r="BG259" s="371"/>
      <c r="BH259" s="371"/>
      <c r="BI259" s="371"/>
      <c r="BJ259" s="371"/>
      <c r="BK259" s="371"/>
      <c r="BL259" s="371"/>
    </row>
    <row r="260" spans="1:64" ht="14.45" customHeight="1">
      <c r="A260" s="787"/>
      <c r="B260" s="593"/>
      <c r="C260" s="473" t="s">
        <v>48</v>
      </c>
      <c r="D260" s="71"/>
      <c r="E260" s="71"/>
      <c r="F260" s="71"/>
      <c r="G260" s="71"/>
      <c r="H260" s="71"/>
      <c r="I260" s="71"/>
      <c r="J260" s="71"/>
      <c r="K260" s="71"/>
      <c r="L260" s="71"/>
      <c r="M260" s="71"/>
      <c r="N260" s="71"/>
      <c r="O260" s="71"/>
      <c r="P260" s="71"/>
      <c r="Q260" s="71"/>
      <c r="R260" s="71"/>
      <c r="S260" s="71"/>
      <c r="T260" s="71"/>
      <c r="U260" s="71"/>
      <c r="V260" s="71"/>
      <c r="W260" s="71"/>
      <c r="X260" s="71"/>
      <c r="Y260" s="71"/>
      <c r="Z260" s="96"/>
      <c r="AV260" s="97"/>
      <c r="AW260" s="371"/>
      <c r="AX260" s="371"/>
      <c r="AY260" s="371"/>
      <c r="AZ260" s="371"/>
      <c r="BA260" s="371"/>
      <c r="BB260" s="371"/>
      <c r="BC260" s="371"/>
      <c r="BD260" s="371"/>
      <c r="BE260" s="371"/>
      <c r="BF260" s="371"/>
      <c r="BG260" s="371"/>
      <c r="BH260" s="371"/>
      <c r="BI260" s="371"/>
      <c r="BJ260" s="371"/>
      <c r="BK260" s="371"/>
      <c r="BL260" s="371"/>
    </row>
    <row r="261" spans="1:64" s="599" customFormat="1" ht="14.45" customHeight="1" thickBot="1">
      <c r="A261" s="787"/>
      <c r="B261" s="594">
        <f>SUM('1. Projektets omkostninger'!D261:AV261)</f>
        <v>0</v>
      </c>
      <c r="C261" s="631" t="s">
        <v>49</v>
      </c>
      <c r="D261" s="485" t="str">
        <f t="shared" ref="D261:AV261" si="17">IF(D259*D260=0,"",(D259*D260))</f>
        <v/>
      </c>
      <c r="E261" s="485" t="str">
        <f t="shared" si="17"/>
        <v/>
      </c>
      <c r="F261" s="485" t="str">
        <f t="shared" si="17"/>
        <v/>
      </c>
      <c r="G261" s="485" t="str">
        <f t="shared" si="17"/>
        <v/>
      </c>
      <c r="H261" s="485" t="str">
        <f t="shared" si="17"/>
        <v/>
      </c>
      <c r="I261" s="485" t="str">
        <f t="shared" si="17"/>
        <v/>
      </c>
      <c r="J261" s="485" t="str">
        <f t="shared" si="17"/>
        <v/>
      </c>
      <c r="K261" s="485" t="str">
        <f t="shared" si="17"/>
        <v/>
      </c>
      <c r="L261" s="485" t="str">
        <f t="shared" si="17"/>
        <v/>
      </c>
      <c r="M261" s="485" t="str">
        <f t="shared" si="17"/>
        <v/>
      </c>
      <c r="N261" s="485" t="str">
        <f t="shared" si="17"/>
        <v/>
      </c>
      <c r="O261" s="485" t="str">
        <f t="shared" si="17"/>
        <v/>
      </c>
      <c r="P261" s="485" t="str">
        <f t="shared" si="17"/>
        <v/>
      </c>
      <c r="Q261" s="485" t="str">
        <f t="shared" si="17"/>
        <v/>
      </c>
      <c r="R261" s="485" t="str">
        <f t="shared" si="17"/>
        <v/>
      </c>
      <c r="S261" s="485" t="str">
        <f t="shared" si="17"/>
        <v/>
      </c>
      <c r="T261" s="485" t="str">
        <f t="shared" si="17"/>
        <v/>
      </c>
      <c r="U261" s="485" t="str">
        <f t="shared" si="17"/>
        <v/>
      </c>
      <c r="V261" s="485" t="str">
        <f t="shared" si="17"/>
        <v/>
      </c>
      <c r="W261" s="485" t="str">
        <f t="shared" si="17"/>
        <v/>
      </c>
      <c r="X261" s="485" t="str">
        <f t="shared" si="17"/>
        <v/>
      </c>
      <c r="Y261" s="485" t="str">
        <f t="shared" si="17"/>
        <v/>
      </c>
      <c r="Z261" s="482" t="str">
        <f t="shared" si="17"/>
        <v/>
      </c>
      <c r="AA261" s="483" t="str">
        <f t="shared" si="17"/>
        <v/>
      </c>
      <c r="AB261" s="483" t="str">
        <f t="shared" si="17"/>
        <v/>
      </c>
      <c r="AC261" s="483" t="str">
        <f t="shared" si="17"/>
        <v/>
      </c>
      <c r="AD261" s="483" t="str">
        <f t="shared" si="17"/>
        <v/>
      </c>
      <c r="AE261" s="483" t="str">
        <f t="shared" si="17"/>
        <v/>
      </c>
      <c r="AF261" s="483" t="str">
        <f t="shared" si="17"/>
        <v/>
      </c>
      <c r="AG261" s="483" t="str">
        <f t="shared" si="17"/>
        <v/>
      </c>
      <c r="AH261" s="483" t="str">
        <f t="shared" si="17"/>
        <v/>
      </c>
      <c r="AI261" s="483" t="str">
        <f t="shared" si="17"/>
        <v/>
      </c>
      <c r="AJ261" s="483" t="str">
        <f t="shared" si="17"/>
        <v/>
      </c>
      <c r="AK261" s="483" t="str">
        <f t="shared" si="17"/>
        <v/>
      </c>
      <c r="AL261" s="483" t="str">
        <f t="shared" si="17"/>
        <v/>
      </c>
      <c r="AM261" s="483" t="str">
        <f t="shared" si="17"/>
        <v/>
      </c>
      <c r="AN261" s="483" t="str">
        <f t="shared" si="17"/>
        <v/>
      </c>
      <c r="AO261" s="483" t="str">
        <f t="shared" si="17"/>
        <v/>
      </c>
      <c r="AP261" s="483" t="str">
        <f t="shared" si="17"/>
        <v/>
      </c>
      <c r="AQ261" s="483" t="str">
        <f t="shared" si="17"/>
        <v/>
      </c>
      <c r="AR261" s="483" t="str">
        <f t="shared" si="17"/>
        <v/>
      </c>
      <c r="AS261" s="483" t="str">
        <f t="shared" si="17"/>
        <v/>
      </c>
      <c r="AT261" s="483" t="str">
        <f t="shared" si="17"/>
        <v/>
      </c>
      <c r="AU261" s="483" t="str">
        <f t="shared" si="17"/>
        <v/>
      </c>
      <c r="AV261" s="484" t="str">
        <f t="shared" si="17"/>
        <v/>
      </c>
    </row>
    <row r="262" spans="1:64" ht="50.1" customHeight="1" thickBot="1">
      <c r="A262" s="789" t="s">
        <v>51</v>
      </c>
      <c r="B262" s="592"/>
      <c r="C262" s="478" t="s">
        <v>52</v>
      </c>
      <c r="D262" s="90"/>
      <c r="E262" s="90"/>
      <c r="F262" s="90"/>
      <c r="G262" s="90"/>
      <c r="H262" s="90"/>
      <c r="I262" s="90"/>
      <c r="J262" s="90"/>
      <c r="K262" s="90"/>
      <c r="L262" s="90"/>
      <c r="M262" s="90"/>
      <c r="N262" s="90"/>
      <c r="O262" s="90"/>
      <c r="P262" s="90"/>
      <c r="Q262" s="90"/>
      <c r="R262" s="90"/>
      <c r="S262" s="90"/>
      <c r="T262" s="90"/>
      <c r="U262" s="90"/>
      <c r="V262" s="90"/>
      <c r="W262" s="90"/>
      <c r="X262" s="90"/>
      <c r="Y262" s="90"/>
      <c r="Z262" s="96"/>
      <c r="AV262" s="97"/>
      <c r="AW262" s="371"/>
      <c r="AX262" s="371"/>
      <c r="AY262" s="371"/>
      <c r="AZ262" s="371"/>
      <c r="BA262" s="371"/>
      <c r="BB262" s="371"/>
      <c r="BC262" s="371"/>
      <c r="BD262" s="371"/>
      <c r="BE262" s="371"/>
      <c r="BF262" s="371"/>
      <c r="BG262" s="371"/>
      <c r="BH262" s="371"/>
      <c r="BI262" s="371"/>
      <c r="BJ262" s="371"/>
      <c r="BK262" s="371"/>
      <c r="BL262" s="371"/>
    </row>
    <row r="263" spans="1:64" s="340" customFormat="1" ht="14.45" customHeight="1" thickBot="1">
      <c r="A263" s="789"/>
      <c r="B263" s="595">
        <f>SUM('1. Projektets omkostninger'!D263:AV263)</f>
        <v>0</v>
      </c>
      <c r="C263" s="631" t="s">
        <v>49</v>
      </c>
      <c r="D263" s="746"/>
      <c r="E263" s="746"/>
      <c r="F263" s="746"/>
      <c r="G263" s="746"/>
      <c r="H263" s="746"/>
      <c r="I263" s="746"/>
      <c r="J263" s="746"/>
      <c r="K263" s="746"/>
      <c r="L263" s="746"/>
      <c r="M263" s="746"/>
      <c r="N263" s="746"/>
      <c r="O263" s="746"/>
      <c r="P263" s="746"/>
      <c r="Q263" s="746"/>
      <c r="R263" s="746"/>
      <c r="S263" s="746"/>
      <c r="T263" s="746"/>
      <c r="U263" s="746"/>
      <c r="V263" s="746"/>
      <c r="W263" s="746"/>
      <c r="X263" s="746"/>
      <c r="Y263" s="746"/>
      <c r="Z263" s="535"/>
      <c r="AV263" s="747"/>
      <c r="AW263" s="748"/>
      <c r="AX263" s="748"/>
      <c r="AY263" s="748"/>
      <c r="AZ263" s="748"/>
      <c r="BA263" s="748"/>
      <c r="BB263" s="748"/>
      <c r="BC263" s="748"/>
      <c r="BD263" s="748"/>
      <c r="BE263" s="748"/>
      <c r="BF263" s="748"/>
      <c r="BG263" s="748"/>
      <c r="BH263" s="748"/>
      <c r="BI263" s="748"/>
      <c r="BJ263" s="748"/>
      <c r="BK263" s="748"/>
      <c r="BL263" s="748"/>
    </row>
    <row r="264" spans="1:64" ht="50.1" customHeight="1" thickBot="1">
      <c r="A264" s="789" t="s">
        <v>53</v>
      </c>
      <c r="B264" s="592"/>
      <c r="C264" s="478" t="s">
        <v>52</v>
      </c>
      <c r="D264" s="90"/>
      <c r="E264" s="90"/>
      <c r="F264" s="90"/>
      <c r="G264" s="90"/>
      <c r="H264" s="90"/>
      <c r="I264" s="90"/>
      <c r="J264" s="90"/>
      <c r="K264" s="90"/>
      <c r="L264" s="90"/>
      <c r="M264" s="90"/>
      <c r="N264" s="90"/>
      <c r="O264" s="90"/>
      <c r="P264" s="90"/>
      <c r="Q264" s="90"/>
      <c r="R264" s="90"/>
      <c r="S264" s="90"/>
      <c r="T264" s="90"/>
      <c r="U264" s="90"/>
      <c r="V264" s="90"/>
      <c r="W264" s="90"/>
      <c r="X264" s="90"/>
      <c r="Y264" s="90"/>
      <c r="Z264" s="96"/>
      <c r="AV264" s="97"/>
      <c r="AW264" s="371"/>
      <c r="AX264" s="371"/>
      <c r="AY264" s="371"/>
      <c r="AZ264" s="371"/>
      <c r="BA264" s="371"/>
      <c r="BB264" s="371"/>
      <c r="BC264" s="371"/>
      <c r="BD264" s="371"/>
      <c r="BE264" s="371"/>
      <c r="BF264" s="371"/>
      <c r="BG264" s="371"/>
      <c r="BH264" s="371"/>
      <c r="BI264" s="371"/>
      <c r="BJ264" s="371"/>
      <c r="BK264" s="371"/>
      <c r="BL264" s="371"/>
    </row>
    <row r="265" spans="1:64" s="340" customFormat="1" ht="14.45" customHeight="1" thickBot="1">
      <c r="A265" s="789"/>
      <c r="B265" s="595">
        <f>SUM('1. Projektets omkostninger'!D265:AV265)</f>
        <v>0</v>
      </c>
      <c r="C265" s="631" t="s">
        <v>49</v>
      </c>
      <c r="D265" s="746"/>
      <c r="E265" s="746"/>
      <c r="F265" s="746"/>
      <c r="G265" s="746"/>
      <c r="H265" s="746"/>
      <c r="I265" s="746"/>
      <c r="J265" s="746"/>
      <c r="K265" s="746"/>
      <c r="L265" s="746"/>
      <c r="M265" s="746"/>
      <c r="N265" s="746"/>
      <c r="O265" s="746"/>
      <c r="P265" s="746"/>
      <c r="Q265" s="746"/>
      <c r="R265" s="746"/>
      <c r="S265" s="746"/>
      <c r="T265" s="746"/>
      <c r="U265" s="746"/>
      <c r="V265" s="746"/>
      <c r="W265" s="746"/>
      <c r="X265" s="746"/>
      <c r="Y265" s="746"/>
      <c r="Z265" s="535"/>
      <c r="AV265" s="747"/>
      <c r="AW265" s="748"/>
      <c r="AX265" s="748"/>
      <c r="AY265" s="748"/>
      <c r="AZ265" s="748"/>
      <c r="BA265" s="748"/>
      <c r="BB265" s="748"/>
      <c r="BC265" s="748"/>
      <c r="BD265" s="748"/>
      <c r="BE265" s="748"/>
      <c r="BF265" s="748"/>
      <c r="BG265" s="748"/>
      <c r="BH265" s="748"/>
      <c r="BI265" s="748"/>
      <c r="BJ265" s="748"/>
      <c r="BK265" s="748"/>
      <c r="BL265" s="748"/>
    </row>
    <row r="266" spans="1:64" ht="50.1" customHeight="1">
      <c r="A266" s="786" t="s">
        <v>54</v>
      </c>
      <c r="B266" s="592"/>
      <c r="C266" s="478" t="s">
        <v>55</v>
      </c>
      <c r="D266" s="204"/>
      <c r="E266" s="204"/>
      <c r="F266" s="204"/>
      <c r="G266" s="204"/>
      <c r="H266" s="204"/>
      <c r="I266" s="204"/>
      <c r="J266" s="204"/>
      <c r="K266" s="204"/>
      <c r="L266" s="204"/>
      <c r="M266" s="204"/>
      <c r="N266" s="204"/>
      <c r="O266" s="204"/>
      <c r="P266" s="204"/>
      <c r="Q266" s="204"/>
      <c r="R266" s="204"/>
      <c r="S266" s="204"/>
      <c r="T266" s="204"/>
      <c r="U266" s="204"/>
      <c r="V266" s="204"/>
      <c r="W266" s="204"/>
      <c r="X266" s="204"/>
      <c r="Y266" s="204"/>
      <c r="Z266" s="205"/>
      <c r="AA266" s="206"/>
      <c r="AB266" s="206"/>
      <c r="AC266" s="206"/>
      <c r="AD266" s="206"/>
      <c r="AE266" s="206"/>
      <c r="AF266" s="206"/>
      <c r="AG266" s="206"/>
      <c r="AH266" s="206"/>
      <c r="AI266" s="206"/>
      <c r="AJ266" s="206"/>
      <c r="AK266" s="206"/>
      <c r="AL266" s="206"/>
      <c r="AM266" s="206"/>
      <c r="AN266" s="206"/>
      <c r="AO266" s="206"/>
      <c r="AP266" s="206"/>
      <c r="AQ266" s="206"/>
      <c r="AR266" s="206"/>
      <c r="AS266" s="206"/>
      <c r="AT266" s="206"/>
      <c r="AU266" s="206"/>
      <c r="AV266" s="207"/>
      <c r="AW266" s="371"/>
      <c r="AX266" s="371"/>
      <c r="AY266" s="371"/>
      <c r="AZ266" s="371"/>
      <c r="BA266" s="371"/>
      <c r="BB266" s="371"/>
      <c r="BC266" s="371"/>
      <c r="BD266" s="371"/>
      <c r="BE266" s="371"/>
      <c r="BF266" s="371"/>
      <c r="BG266" s="371"/>
      <c r="BH266" s="371"/>
      <c r="BI266" s="371"/>
      <c r="BJ266" s="371"/>
      <c r="BK266" s="371"/>
      <c r="BL266" s="371"/>
    </row>
    <row r="267" spans="1:64" s="340" customFormat="1" ht="14.45" customHeight="1" thickBot="1">
      <c r="A267" s="788"/>
      <c r="B267" s="594">
        <f>SUM('1. Projektets omkostninger'!D267:AV267)</f>
        <v>0</v>
      </c>
      <c r="C267" s="479" t="s">
        <v>54</v>
      </c>
      <c r="D267" s="749"/>
      <c r="E267" s="750"/>
      <c r="F267" s="750"/>
      <c r="G267" s="750"/>
      <c r="H267" s="750"/>
      <c r="I267" s="750"/>
      <c r="J267" s="750"/>
      <c r="K267" s="750"/>
      <c r="L267" s="750"/>
      <c r="M267" s="750"/>
      <c r="N267" s="750"/>
      <c r="O267" s="750"/>
      <c r="P267" s="750"/>
      <c r="Q267" s="750"/>
      <c r="R267" s="750"/>
      <c r="S267" s="750"/>
      <c r="T267" s="750"/>
      <c r="U267" s="750"/>
      <c r="V267" s="750"/>
      <c r="W267" s="750"/>
      <c r="X267" s="750"/>
      <c r="Y267" s="750"/>
      <c r="Z267" s="535"/>
      <c r="AV267" s="747"/>
      <c r="AW267" s="748"/>
      <c r="AX267" s="748"/>
      <c r="AY267" s="748"/>
      <c r="AZ267" s="748"/>
      <c r="BA267" s="748"/>
      <c r="BB267" s="748"/>
      <c r="BC267" s="748"/>
      <c r="BD267" s="748"/>
      <c r="BE267" s="748"/>
      <c r="BF267" s="748"/>
      <c r="BG267" s="748"/>
      <c r="BH267" s="748"/>
      <c r="BI267" s="748"/>
      <c r="BJ267" s="748"/>
      <c r="BK267" s="748"/>
      <c r="BL267" s="748"/>
    </row>
    <row r="268" spans="1:64" ht="50.1" customHeight="1">
      <c r="A268" s="786" t="s">
        <v>56</v>
      </c>
      <c r="B268" s="592"/>
      <c r="C268" s="478" t="s">
        <v>52</v>
      </c>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5"/>
      <c r="AA268" s="206"/>
      <c r="AB268" s="206"/>
      <c r="AC268" s="206"/>
      <c r="AD268" s="206"/>
      <c r="AE268" s="206"/>
      <c r="AF268" s="206"/>
      <c r="AG268" s="206"/>
      <c r="AH268" s="206"/>
      <c r="AI268" s="206"/>
      <c r="AJ268" s="206"/>
      <c r="AK268" s="206"/>
      <c r="AL268" s="206"/>
      <c r="AM268" s="206"/>
      <c r="AN268" s="206"/>
      <c r="AO268" s="206"/>
      <c r="AP268" s="206"/>
      <c r="AQ268" s="206"/>
      <c r="AR268" s="206"/>
      <c r="AS268" s="206"/>
      <c r="AT268" s="206"/>
      <c r="AU268" s="206"/>
      <c r="AV268" s="207"/>
      <c r="AW268" s="371"/>
      <c r="AX268" s="371"/>
      <c r="AY268" s="371"/>
      <c r="AZ268" s="371"/>
      <c r="BA268" s="371"/>
      <c r="BB268" s="371"/>
      <c r="BC268" s="371"/>
      <c r="BD268" s="371"/>
      <c r="BE268" s="371"/>
      <c r="BF268" s="371"/>
      <c r="BG268" s="371"/>
      <c r="BH268" s="371"/>
      <c r="BI268" s="371"/>
      <c r="BJ268" s="371"/>
      <c r="BK268" s="371"/>
      <c r="BL268" s="371"/>
    </row>
    <row r="269" spans="1:64" s="340" customFormat="1" ht="14.45" customHeight="1" thickBot="1">
      <c r="A269" s="788"/>
      <c r="B269" s="594">
        <f>SUM('1. Projektets omkostninger'!D269:AV269)</f>
        <v>0</v>
      </c>
      <c r="C269" s="631" t="s">
        <v>49</v>
      </c>
      <c r="D269" s="751"/>
      <c r="E269" s="751"/>
      <c r="F269" s="751"/>
      <c r="G269" s="751"/>
      <c r="H269" s="751"/>
      <c r="I269" s="751"/>
      <c r="J269" s="751"/>
      <c r="K269" s="751"/>
      <c r="L269" s="751"/>
      <c r="M269" s="751"/>
      <c r="N269" s="751"/>
      <c r="O269" s="751"/>
      <c r="P269" s="751"/>
      <c r="Q269" s="751"/>
      <c r="R269" s="751"/>
      <c r="S269" s="751"/>
      <c r="T269" s="751"/>
      <c r="U269" s="751"/>
      <c r="V269" s="751"/>
      <c r="W269" s="751"/>
      <c r="X269" s="751"/>
      <c r="Y269" s="751"/>
      <c r="Z269" s="535"/>
      <c r="AV269" s="747"/>
      <c r="AW269" s="748"/>
      <c r="AX269" s="748"/>
      <c r="AY269" s="748"/>
      <c r="AZ269" s="748"/>
      <c r="BA269" s="748"/>
      <c r="BB269" s="748"/>
      <c r="BC269" s="748"/>
      <c r="BD269" s="748"/>
      <c r="BE269" s="748"/>
      <c r="BF269" s="748"/>
      <c r="BG269" s="748"/>
      <c r="BH269" s="748"/>
      <c r="BI269" s="748"/>
      <c r="BJ269" s="748"/>
      <c r="BK269" s="748"/>
      <c r="BL269" s="748"/>
    </row>
    <row r="270" spans="1:64" ht="50.1" customHeight="1" thickBot="1">
      <c r="A270" s="789" t="s">
        <v>57</v>
      </c>
      <c r="B270" s="592"/>
      <c r="C270" s="478" t="s">
        <v>52</v>
      </c>
      <c r="D270" s="90"/>
      <c r="E270" s="90"/>
      <c r="F270" s="90"/>
      <c r="G270" s="90"/>
      <c r="H270" s="90"/>
      <c r="I270" s="90"/>
      <c r="J270" s="90"/>
      <c r="K270" s="90"/>
      <c r="L270" s="90"/>
      <c r="M270" s="90"/>
      <c r="N270" s="90"/>
      <c r="O270" s="90"/>
      <c r="P270" s="90"/>
      <c r="Q270" s="90"/>
      <c r="R270" s="90"/>
      <c r="S270" s="90"/>
      <c r="T270" s="90"/>
      <c r="U270" s="90"/>
      <c r="V270" s="90"/>
      <c r="W270" s="90"/>
      <c r="X270" s="90"/>
      <c r="Y270" s="90"/>
      <c r="Z270" s="96"/>
      <c r="AV270" s="97"/>
      <c r="AW270" s="371"/>
      <c r="AX270" s="371"/>
      <c r="AY270" s="371"/>
      <c r="AZ270" s="371"/>
      <c r="BA270" s="371"/>
      <c r="BB270" s="371"/>
      <c r="BC270" s="371"/>
      <c r="BD270" s="371"/>
      <c r="BE270" s="371"/>
      <c r="BF270" s="371"/>
      <c r="BG270" s="371"/>
      <c r="BH270" s="371"/>
      <c r="BI270" s="371"/>
      <c r="BJ270" s="371"/>
      <c r="BK270" s="371"/>
      <c r="BL270" s="371"/>
    </row>
    <row r="271" spans="1:64" s="340" customFormat="1" ht="14.45" customHeight="1" thickBot="1">
      <c r="A271" s="789"/>
      <c r="B271" s="595">
        <f>SUM('1. Projektets omkostninger'!D271:AV271)</f>
        <v>0</v>
      </c>
      <c r="C271" s="631" t="s">
        <v>49</v>
      </c>
      <c r="D271" s="752"/>
      <c r="E271" s="746"/>
      <c r="F271" s="746"/>
      <c r="G271" s="746"/>
      <c r="H271" s="746"/>
      <c r="I271" s="746"/>
      <c r="J271" s="746"/>
      <c r="K271" s="746"/>
      <c r="L271" s="746"/>
      <c r="M271" s="746"/>
      <c r="N271" s="746"/>
      <c r="O271" s="746"/>
      <c r="P271" s="746"/>
      <c r="Q271" s="746"/>
      <c r="R271" s="746"/>
      <c r="S271" s="746"/>
      <c r="T271" s="746"/>
      <c r="U271" s="746"/>
      <c r="V271" s="746"/>
      <c r="W271" s="746"/>
      <c r="X271" s="746"/>
      <c r="Y271" s="746"/>
      <c r="Z271" s="753"/>
      <c r="AA271" s="754"/>
      <c r="AB271" s="754"/>
      <c r="AC271" s="754"/>
      <c r="AD271" s="754"/>
      <c r="AE271" s="754"/>
      <c r="AF271" s="754"/>
      <c r="AG271" s="754"/>
      <c r="AH271" s="754"/>
      <c r="AI271" s="754"/>
      <c r="AJ271" s="754"/>
      <c r="AK271" s="754"/>
      <c r="AL271" s="754"/>
      <c r="AM271" s="754"/>
      <c r="AN271" s="754"/>
      <c r="AO271" s="754"/>
      <c r="AP271" s="754"/>
      <c r="AQ271" s="754"/>
      <c r="AR271" s="754"/>
      <c r="AS271" s="754"/>
      <c r="AT271" s="754"/>
      <c r="AU271" s="754"/>
      <c r="AV271" s="755"/>
      <c r="AW271" s="748"/>
      <c r="AX271" s="748"/>
      <c r="AY271" s="748"/>
      <c r="AZ271" s="748"/>
      <c r="BA271" s="748"/>
      <c r="BB271" s="748"/>
      <c r="BC271" s="748"/>
      <c r="BD271" s="748"/>
      <c r="BE271" s="748"/>
      <c r="BF271" s="748"/>
      <c r="BG271" s="748"/>
      <c r="BH271" s="748"/>
      <c r="BI271" s="748"/>
      <c r="BJ271" s="748"/>
      <c r="BK271" s="748"/>
      <c r="BL271" s="748"/>
    </row>
    <row r="272" spans="1:64" ht="21.95" customHeight="1" thickBot="1">
      <c r="A272" s="480" t="s">
        <v>58</v>
      </c>
      <c r="B272" s="596">
        <f>SUM(B257,B261,B263,B265,B271)-B267-B269</f>
        <v>0</v>
      </c>
      <c r="C272" s="479"/>
      <c r="D272" s="367"/>
      <c r="E272" s="367"/>
      <c r="F272" s="367"/>
      <c r="G272" s="367"/>
      <c r="H272" s="367"/>
      <c r="I272" s="367"/>
      <c r="J272" s="367"/>
      <c r="K272" s="367"/>
      <c r="L272" s="367"/>
      <c r="M272" s="367"/>
      <c r="N272" s="367"/>
      <c r="O272" s="367"/>
      <c r="P272" s="367"/>
      <c r="Q272" s="367"/>
      <c r="R272" s="367"/>
      <c r="S272" s="367"/>
      <c r="T272" s="367"/>
      <c r="U272" s="367"/>
      <c r="V272" s="367"/>
      <c r="W272" s="367"/>
      <c r="X272" s="367"/>
      <c r="Y272" s="367"/>
      <c r="Z272" s="367"/>
      <c r="AA272" s="367"/>
      <c r="AB272" s="367"/>
      <c r="AC272" s="367"/>
      <c r="AD272" s="367"/>
      <c r="AE272" s="367"/>
      <c r="AF272" s="367"/>
      <c r="AG272" s="367"/>
      <c r="AH272" s="367"/>
      <c r="AI272" s="367"/>
      <c r="AJ272" s="367"/>
      <c r="AK272" s="367"/>
      <c r="AL272" s="367"/>
      <c r="AM272" s="367"/>
      <c r="AN272" s="367"/>
      <c r="AO272" s="367"/>
      <c r="AP272" s="367"/>
      <c r="AQ272" s="367"/>
      <c r="AR272" s="367"/>
      <c r="AS272" s="367"/>
      <c r="AT272" s="367"/>
      <c r="AU272" s="367"/>
      <c r="AV272" s="367"/>
      <c r="AW272" s="371"/>
      <c r="AX272" s="371"/>
      <c r="AY272" s="371"/>
      <c r="AZ272" s="371"/>
      <c r="BA272" s="371"/>
      <c r="BB272" s="371"/>
      <c r="BC272" s="371"/>
      <c r="BD272" s="371"/>
      <c r="BE272" s="371"/>
      <c r="BF272" s="371"/>
      <c r="BG272" s="371"/>
      <c r="BH272" s="371"/>
      <c r="BI272" s="371"/>
      <c r="BJ272" s="371"/>
      <c r="BK272" s="371"/>
      <c r="BL272" s="371"/>
    </row>
    <row r="273" spans="1:64" ht="30" customHeight="1" thickBot="1">
      <c r="A273" s="297" t="s">
        <v>59</v>
      </c>
      <c r="B273" s="602"/>
      <c r="C273" s="597">
        <f>IF(B273="",0,IF(OR(D249="Privat Forsknings- og videnformidlingsinstitution",D249="Offentlig Forsknings- og videnformidlingsinstitution"),IF(B272=0,0,B273/B272),IF(B257=0,0,B273/B257)))</f>
        <v>0</v>
      </c>
      <c r="D273" s="367"/>
      <c r="E273" s="367"/>
      <c r="F273" s="367"/>
      <c r="G273" s="367"/>
      <c r="H273" s="367"/>
      <c r="I273" s="367"/>
      <c r="J273" s="367"/>
      <c r="K273" s="367"/>
      <c r="L273" s="367"/>
      <c r="M273" s="367"/>
      <c r="N273" s="367"/>
      <c r="O273" s="367"/>
      <c r="P273" s="367"/>
      <c r="Q273" s="367"/>
      <c r="R273" s="367"/>
      <c r="S273" s="367"/>
      <c r="T273" s="367"/>
      <c r="U273" s="367"/>
      <c r="V273" s="367"/>
      <c r="W273" s="367"/>
      <c r="X273" s="367"/>
      <c r="Y273" s="367"/>
      <c r="Z273" s="367"/>
      <c r="AA273" s="367"/>
      <c r="AB273" s="367"/>
      <c r="AC273" s="367"/>
      <c r="AD273" s="367"/>
      <c r="AE273" s="367"/>
      <c r="AF273" s="367"/>
      <c r="AG273" s="367"/>
      <c r="AH273" s="367"/>
      <c r="AI273" s="367"/>
      <c r="AJ273" s="367"/>
      <c r="AK273" s="367"/>
      <c r="AL273" s="367"/>
      <c r="AM273" s="367"/>
      <c r="AN273" s="367"/>
      <c r="AO273" s="367"/>
      <c r="AP273" s="367"/>
      <c r="AQ273" s="367"/>
      <c r="AR273" s="367"/>
      <c r="AS273" s="367"/>
      <c r="AT273" s="367"/>
      <c r="AU273" s="367"/>
      <c r="AV273" s="367"/>
      <c r="AW273" s="371"/>
      <c r="AX273" s="371"/>
      <c r="AY273" s="371"/>
      <c r="AZ273" s="371"/>
      <c r="BA273" s="371"/>
      <c r="BB273" s="371"/>
      <c r="BC273" s="371"/>
      <c r="BD273" s="371"/>
      <c r="BE273" s="371"/>
      <c r="BF273" s="371"/>
      <c r="BG273" s="371"/>
      <c r="BH273" s="371"/>
      <c r="BI273" s="371"/>
      <c r="BJ273" s="371"/>
      <c r="BK273" s="371"/>
      <c r="BL273" s="371"/>
    </row>
    <row r="274" spans="1:64" ht="21.95" customHeight="1" thickBot="1">
      <c r="A274" s="509" t="s">
        <v>60</v>
      </c>
      <c r="B274" s="510">
        <f>SUM(B272:B273)</f>
        <v>0</v>
      </c>
      <c r="C274" s="511"/>
      <c r="D274" s="367"/>
      <c r="E274" s="367"/>
      <c r="F274" s="367"/>
      <c r="G274" s="367"/>
      <c r="H274" s="367"/>
      <c r="I274" s="367"/>
      <c r="J274" s="367"/>
      <c r="K274" s="367"/>
      <c r="L274" s="367"/>
      <c r="M274" s="367"/>
      <c r="N274" s="367"/>
      <c r="O274" s="367"/>
      <c r="P274" s="367"/>
      <c r="Q274" s="367"/>
      <c r="R274" s="367"/>
      <c r="S274" s="367"/>
      <c r="T274" s="367"/>
      <c r="U274" s="367"/>
      <c r="V274" s="367"/>
      <c r="W274" s="367"/>
      <c r="X274" s="367"/>
      <c r="Y274" s="367"/>
      <c r="Z274" s="367"/>
      <c r="AA274" s="367"/>
      <c r="AB274" s="367"/>
      <c r="AC274" s="367"/>
      <c r="AD274" s="367"/>
      <c r="AE274" s="367"/>
      <c r="AF274" s="367"/>
      <c r="AG274" s="367"/>
      <c r="AH274" s="367"/>
      <c r="AI274" s="367"/>
      <c r="AJ274" s="367"/>
      <c r="AK274" s="367"/>
      <c r="AL274" s="367"/>
      <c r="AM274" s="367"/>
      <c r="AN274" s="367"/>
      <c r="AO274" s="367"/>
      <c r="AP274" s="367"/>
      <c r="AQ274" s="367"/>
      <c r="AR274" s="367"/>
      <c r="AS274" s="367"/>
      <c r="AT274" s="367"/>
      <c r="AU274" s="367"/>
      <c r="AV274" s="367"/>
      <c r="AW274" s="371"/>
      <c r="AX274" s="371"/>
      <c r="AY274" s="371"/>
      <c r="AZ274" s="371"/>
      <c r="BA274" s="371"/>
      <c r="BB274" s="371"/>
      <c r="BC274" s="371"/>
      <c r="BD274" s="371"/>
      <c r="BE274" s="371"/>
      <c r="BF274" s="371"/>
      <c r="BG274" s="371"/>
      <c r="BH274" s="371"/>
      <c r="BI274" s="371"/>
      <c r="BJ274" s="371"/>
      <c r="BK274" s="371"/>
      <c r="BL274" s="371"/>
    </row>
    <row r="275" spans="1:64" ht="14.1" customHeight="1">
      <c r="A275" s="367"/>
      <c r="B275" s="367"/>
      <c r="C275" s="367"/>
      <c r="D275" s="367"/>
      <c r="E275" s="367"/>
      <c r="F275" s="367"/>
      <c r="G275" s="367"/>
      <c r="H275" s="367"/>
      <c r="I275" s="367"/>
      <c r="J275" s="367"/>
      <c r="K275" s="367"/>
      <c r="L275" s="367"/>
      <c r="M275" s="367"/>
      <c r="N275" s="367"/>
      <c r="O275" s="367"/>
      <c r="P275" s="367"/>
      <c r="Q275" s="367"/>
      <c r="R275" s="367"/>
      <c r="S275" s="367"/>
      <c r="T275" s="367"/>
      <c r="U275" s="367"/>
      <c r="V275" s="367"/>
      <c r="W275" s="367"/>
      <c r="X275" s="367"/>
      <c r="Y275" s="367"/>
      <c r="Z275" s="367"/>
      <c r="AA275" s="367"/>
      <c r="AB275" s="367"/>
      <c r="AC275" s="367"/>
      <c r="AD275" s="367"/>
      <c r="AE275" s="367"/>
      <c r="AF275" s="367"/>
      <c r="AG275" s="367"/>
      <c r="AH275" s="367"/>
      <c r="AI275" s="367"/>
      <c r="AJ275" s="367"/>
      <c r="AK275" s="367"/>
      <c r="AL275" s="367"/>
      <c r="AM275" s="367"/>
      <c r="AN275" s="367"/>
      <c r="AO275" s="367"/>
      <c r="AP275" s="367"/>
      <c r="AQ275" s="367"/>
      <c r="AR275" s="367"/>
      <c r="AS275" s="367"/>
      <c r="AT275" s="367"/>
      <c r="AU275" s="367"/>
      <c r="AV275" s="367"/>
      <c r="AW275" s="371"/>
      <c r="AX275" s="371"/>
      <c r="AY275" s="371"/>
      <c r="AZ275" s="371"/>
      <c r="BA275" s="371"/>
      <c r="BB275" s="371"/>
      <c r="BC275" s="371"/>
      <c r="BD275" s="371"/>
      <c r="BE275" s="371"/>
      <c r="BF275" s="371"/>
      <c r="BG275" s="371"/>
      <c r="BH275" s="371"/>
      <c r="BI275" s="371"/>
      <c r="BJ275" s="371"/>
      <c r="BK275" s="371"/>
      <c r="BL275" s="371"/>
    </row>
    <row r="276" spans="1:64" ht="14.1" customHeight="1" thickBot="1">
      <c r="A276" s="367"/>
      <c r="B276" s="367"/>
      <c r="C276" s="367"/>
      <c r="D276" s="367"/>
      <c r="E276" s="367"/>
      <c r="F276" s="367"/>
      <c r="G276" s="367"/>
      <c r="H276" s="367"/>
      <c r="I276" s="367"/>
      <c r="J276" s="367"/>
      <c r="K276" s="367"/>
      <c r="L276" s="367"/>
      <c r="M276" s="367"/>
      <c r="N276" s="367"/>
      <c r="O276" s="367"/>
      <c r="P276" s="367"/>
      <c r="Q276" s="367"/>
      <c r="R276" s="367"/>
      <c r="S276" s="367"/>
      <c r="T276" s="367"/>
      <c r="U276" s="367"/>
      <c r="V276" s="367"/>
      <c r="W276" s="367"/>
      <c r="X276" s="367"/>
      <c r="Y276" s="367"/>
      <c r="Z276" s="367"/>
      <c r="AA276" s="367"/>
      <c r="AB276" s="367"/>
      <c r="AC276" s="367"/>
      <c r="AD276" s="367"/>
      <c r="AE276" s="367"/>
      <c r="AF276" s="367"/>
      <c r="AG276" s="367"/>
      <c r="AH276" s="367"/>
      <c r="AI276" s="367"/>
      <c r="AJ276" s="367"/>
      <c r="AK276" s="367"/>
      <c r="AL276" s="367"/>
      <c r="AM276" s="367"/>
      <c r="AN276" s="367"/>
      <c r="AO276" s="367"/>
      <c r="AP276" s="367"/>
      <c r="AQ276" s="367"/>
      <c r="AR276" s="367"/>
      <c r="AS276" s="367"/>
      <c r="AT276" s="367"/>
      <c r="AU276" s="367"/>
      <c r="AV276" s="367"/>
      <c r="AW276" s="371"/>
      <c r="AX276" s="371"/>
      <c r="AY276" s="371"/>
      <c r="AZ276" s="371"/>
      <c r="BA276" s="371"/>
      <c r="BB276" s="371"/>
      <c r="BC276" s="371"/>
      <c r="BD276" s="371"/>
      <c r="BE276" s="371"/>
      <c r="BF276" s="371"/>
      <c r="BG276" s="371"/>
      <c r="BH276" s="371"/>
      <c r="BI276" s="371"/>
      <c r="BJ276" s="371"/>
      <c r="BK276" s="371"/>
      <c r="BL276" s="371"/>
    </row>
    <row r="277" spans="1:64" ht="24.95" customHeight="1" thickTop="1" thickBot="1">
      <c r="A277" s="375" t="s">
        <v>69</v>
      </c>
      <c r="B277" s="376"/>
      <c r="C277" s="372"/>
      <c r="D277" s="377"/>
      <c r="E277" s="372"/>
      <c r="F277" s="372"/>
      <c r="G277" s="372"/>
      <c r="H277" s="372"/>
      <c r="I277" s="372"/>
      <c r="J277" s="372"/>
      <c r="K277" s="372"/>
      <c r="L277" s="372"/>
      <c r="M277" s="372"/>
      <c r="N277" s="372"/>
      <c r="O277" s="372"/>
      <c r="P277" s="372"/>
      <c r="Q277" s="372"/>
      <c r="R277" s="372"/>
      <c r="S277" s="372"/>
      <c r="T277" s="372"/>
      <c r="U277" s="372"/>
      <c r="V277" s="372"/>
      <c r="W277" s="372"/>
      <c r="X277" s="372"/>
      <c r="Y277" s="372"/>
      <c r="Z277" s="372"/>
      <c r="AA277" s="372"/>
      <c r="AB277" s="372"/>
      <c r="AC277" s="372"/>
      <c r="AD277" s="372"/>
      <c r="AE277" s="372"/>
      <c r="AF277" s="372"/>
      <c r="AG277" s="372"/>
      <c r="AH277" s="372"/>
      <c r="AI277" s="372"/>
      <c r="AJ277" s="372"/>
      <c r="AK277" s="372"/>
      <c r="AL277" s="372"/>
      <c r="AM277" s="372"/>
      <c r="AN277" s="372"/>
      <c r="AO277" s="372"/>
      <c r="AP277" s="372"/>
      <c r="AQ277" s="372"/>
      <c r="AR277" s="372"/>
      <c r="AS277" s="372"/>
      <c r="AT277" s="372"/>
      <c r="AU277" s="372"/>
      <c r="AV277" s="372"/>
      <c r="AW277" s="371"/>
      <c r="AX277" s="371"/>
      <c r="AY277" s="371"/>
      <c r="AZ277" s="371"/>
      <c r="BA277" s="371"/>
      <c r="BB277" s="371"/>
      <c r="BC277" s="371"/>
      <c r="BD277" s="371"/>
      <c r="BE277" s="371"/>
      <c r="BF277" s="371"/>
      <c r="BG277" s="371"/>
      <c r="BH277" s="371"/>
      <c r="BI277" s="371"/>
      <c r="BJ277" s="371"/>
      <c r="BK277" s="371"/>
      <c r="BL277" s="371"/>
    </row>
    <row r="278" spans="1:64" ht="35.1" customHeight="1">
      <c r="A278" s="642" t="s">
        <v>9</v>
      </c>
      <c r="B278" s="781" t="s">
        <v>10</v>
      </c>
      <c r="C278" s="782" t="s">
        <v>11</v>
      </c>
      <c r="D278" s="632" t="s">
        <v>12</v>
      </c>
      <c r="E278" s="756" t="s">
        <v>13</v>
      </c>
      <c r="F278" s="367"/>
      <c r="G278" s="367"/>
      <c r="H278" s="367"/>
      <c r="I278" s="367"/>
      <c r="J278" s="367"/>
      <c r="K278" s="367"/>
      <c r="L278" s="367"/>
      <c r="M278" s="367"/>
      <c r="N278" s="367"/>
      <c r="O278" s="367"/>
      <c r="P278" s="367"/>
      <c r="Q278" s="367"/>
      <c r="R278" s="367"/>
      <c r="S278" s="367"/>
      <c r="T278" s="367"/>
      <c r="U278" s="367"/>
      <c r="V278" s="367"/>
      <c r="W278" s="367"/>
      <c r="X278" s="367"/>
      <c r="Y278" s="367"/>
      <c r="Z278" s="367"/>
      <c r="AA278" s="367"/>
      <c r="AB278" s="367"/>
      <c r="AC278" s="367"/>
      <c r="AD278" s="367"/>
      <c r="AE278" s="367"/>
      <c r="AF278" s="367"/>
      <c r="AG278" s="367"/>
      <c r="AH278" s="367"/>
      <c r="AI278" s="367"/>
      <c r="AJ278" s="367"/>
      <c r="AK278" s="367"/>
      <c r="AL278" s="367"/>
      <c r="AM278" s="367"/>
      <c r="AN278" s="367"/>
      <c r="AO278" s="367"/>
      <c r="AP278" s="367"/>
      <c r="AQ278" s="367"/>
      <c r="AR278" s="367"/>
      <c r="AS278" s="367"/>
      <c r="AT278" s="367"/>
      <c r="AU278" s="367"/>
      <c r="AV278" s="367"/>
      <c r="AW278" s="371"/>
      <c r="AX278" s="371"/>
      <c r="AY278" s="371"/>
      <c r="AZ278" s="371"/>
      <c r="BA278" s="371"/>
      <c r="BB278" s="371"/>
      <c r="BC278" s="371"/>
      <c r="BD278" s="371"/>
      <c r="BE278" s="371"/>
      <c r="BF278" s="371"/>
      <c r="BG278" s="371"/>
      <c r="BH278" s="371"/>
      <c r="BI278" s="371"/>
      <c r="BJ278" s="371"/>
      <c r="BK278" s="371"/>
      <c r="BL278" s="371"/>
    </row>
    <row r="279" spans="1:64" ht="35.1" customHeight="1" thickBot="1">
      <c r="A279" s="363"/>
      <c r="B279" s="363"/>
      <c r="C279" s="335"/>
      <c r="D279" s="335"/>
      <c r="E279" s="757"/>
      <c r="F279" s="367"/>
      <c r="G279" s="367"/>
      <c r="H279" s="367"/>
      <c r="I279" s="367"/>
      <c r="J279" s="367"/>
      <c r="K279" s="367"/>
      <c r="L279" s="367"/>
      <c r="M279" s="367"/>
      <c r="N279" s="367"/>
      <c r="O279" s="367"/>
      <c r="P279" s="367"/>
      <c r="Q279" s="367"/>
      <c r="R279" s="367"/>
      <c r="S279" s="367"/>
      <c r="T279" s="367"/>
      <c r="U279" s="367"/>
      <c r="V279" s="367"/>
      <c r="W279" s="367"/>
      <c r="X279" s="367"/>
      <c r="Y279" s="367"/>
      <c r="Z279" s="367"/>
      <c r="AA279" s="367"/>
      <c r="AB279" s="367"/>
      <c r="AC279" s="367"/>
      <c r="AD279" s="367"/>
      <c r="AE279" s="367"/>
      <c r="AF279" s="367"/>
      <c r="AG279" s="367"/>
      <c r="AH279" s="367"/>
      <c r="AI279" s="367"/>
      <c r="AJ279" s="367"/>
      <c r="AK279" s="367"/>
      <c r="AL279" s="367"/>
      <c r="AM279" s="367"/>
      <c r="AN279" s="367"/>
      <c r="AO279" s="367"/>
      <c r="AP279" s="367"/>
      <c r="AQ279" s="367"/>
      <c r="AR279" s="367"/>
      <c r="AS279" s="367"/>
      <c r="AT279" s="367"/>
      <c r="AU279" s="367"/>
      <c r="AV279" s="367"/>
      <c r="AW279" s="371"/>
      <c r="AX279" s="371"/>
      <c r="AY279" s="371"/>
      <c r="AZ279" s="371"/>
      <c r="BA279" s="371"/>
      <c r="BB279" s="371"/>
      <c r="BC279" s="371"/>
      <c r="BD279" s="371"/>
      <c r="BE279" s="371"/>
      <c r="BF279" s="371"/>
      <c r="BG279" s="371"/>
      <c r="BH279" s="371"/>
      <c r="BI279" s="371"/>
      <c r="BJ279" s="371"/>
      <c r="BK279" s="371"/>
      <c r="BL279" s="371"/>
    </row>
    <row r="280" spans="1:64" ht="35.1" customHeight="1">
      <c r="A280" s="793" t="s">
        <v>14</v>
      </c>
      <c r="B280" s="488" t="s">
        <v>15</v>
      </c>
      <c r="C280" s="489" t="s">
        <v>16</v>
      </c>
      <c r="D280" s="490" t="s">
        <v>17</v>
      </c>
      <c r="E280" s="758" t="s">
        <v>18</v>
      </c>
      <c r="F280" s="367"/>
      <c r="G280" s="367"/>
      <c r="H280" s="367"/>
      <c r="I280" s="367"/>
      <c r="J280" s="367"/>
      <c r="K280" s="367"/>
      <c r="L280" s="367"/>
      <c r="M280" s="367"/>
      <c r="N280" s="367"/>
      <c r="O280" s="367"/>
      <c r="P280" s="367"/>
      <c r="Q280" s="367"/>
      <c r="R280" s="367"/>
      <c r="S280" s="367"/>
      <c r="T280" s="367"/>
      <c r="U280" s="367"/>
      <c r="V280" s="367"/>
      <c r="W280" s="367"/>
      <c r="X280" s="367"/>
      <c r="Y280" s="367"/>
      <c r="Z280" s="367"/>
      <c r="AA280" s="367"/>
      <c r="AB280" s="367"/>
      <c r="AC280" s="367"/>
      <c r="AD280" s="367"/>
      <c r="AE280" s="367"/>
      <c r="AF280" s="367"/>
      <c r="AG280" s="367"/>
      <c r="AH280" s="367"/>
      <c r="AI280" s="367"/>
      <c r="AJ280" s="367"/>
      <c r="AK280" s="367"/>
      <c r="AL280" s="367"/>
      <c r="AM280" s="367"/>
      <c r="AN280" s="367"/>
      <c r="AO280" s="367"/>
      <c r="AP280" s="367"/>
      <c r="AQ280" s="367"/>
      <c r="AR280" s="367"/>
      <c r="AS280" s="367"/>
      <c r="AT280" s="367"/>
      <c r="AU280" s="367"/>
      <c r="AV280" s="367"/>
      <c r="AW280" s="371"/>
      <c r="AX280" s="371"/>
      <c r="AY280" s="371"/>
      <c r="AZ280" s="371"/>
      <c r="BA280" s="371"/>
      <c r="BB280" s="371"/>
      <c r="BC280" s="371"/>
      <c r="BD280" s="371"/>
      <c r="BE280" s="371"/>
      <c r="BF280" s="371"/>
      <c r="BG280" s="371"/>
      <c r="BH280" s="371"/>
      <c r="BI280" s="371"/>
      <c r="BJ280" s="371"/>
      <c r="BK280" s="371"/>
      <c r="BL280" s="371"/>
    </row>
    <row r="281" spans="1:64" ht="35.1" customHeight="1" thickBot="1">
      <c r="A281" s="794"/>
      <c r="B281" s="364"/>
      <c r="C281" s="364"/>
      <c r="D281" s="491" t="str">
        <f>'2. Samlet budgetoversigt'!F306</f>
        <v/>
      </c>
      <c r="E281" s="759" t="str">
        <f>'2. Samlet budgetoversigt'!F307</f>
        <v/>
      </c>
      <c r="F281" s="367"/>
      <c r="G281" s="367"/>
      <c r="H281" s="367"/>
      <c r="I281" s="367"/>
      <c r="J281" s="367"/>
      <c r="K281" s="367"/>
      <c r="L281" s="367"/>
      <c r="M281" s="367"/>
      <c r="N281" s="367"/>
      <c r="O281" s="367"/>
      <c r="P281" s="367"/>
      <c r="Q281" s="367"/>
      <c r="R281" s="367"/>
      <c r="S281" s="367"/>
      <c r="T281" s="367"/>
      <c r="U281" s="367"/>
      <c r="V281" s="367"/>
      <c r="W281" s="367"/>
      <c r="X281" s="367"/>
      <c r="Y281" s="367"/>
      <c r="Z281" s="367"/>
      <c r="AA281" s="367"/>
      <c r="AB281" s="367"/>
      <c r="AC281" s="367"/>
      <c r="AD281" s="367"/>
      <c r="AE281" s="367"/>
      <c r="AF281" s="367"/>
      <c r="AG281" s="367"/>
      <c r="AH281" s="367"/>
      <c r="AI281" s="367"/>
      <c r="AJ281" s="367"/>
      <c r="AK281" s="367"/>
      <c r="AL281" s="367"/>
      <c r="AM281" s="367"/>
      <c r="AN281" s="367"/>
      <c r="AO281" s="367"/>
      <c r="AP281" s="367"/>
      <c r="AQ281" s="367"/>
      <c r="AR281" s="367"/>
      <c r="AS281" s="367"/>
      <c r="AT281" s="367"/>
      <c r="AU281" s="367"/>
      <c r="AV281" s="367"/>
      <c r="AW281" s="371"/>
      <c r="AX281" s="371"/>
      <c r="AY281" s="371"/>
      <c r="AZ281" s="371"/>
      <c r="BA281" s="371"/>
      <c r="BB281" s="371"/>
      <c r="BC281" s="371"/>
      <c r="BD281" s="371"/>
      <c r="BE281" s="371"/>
      <c r="BF281" s="371"/>
      <c r="BG281" s="371"/>
      <c r="BH281" s="371"/>
      <c r="BI281" s="371"/>
      <c r="BJ281" s="371"/>
      <c r="BK281" s="371"/>
      <c r="BL281" s="371"/>
    </row>
    <row r="282" spans="1:64" ht="14.1" customHeight="1">
      <c r="A282" s="367"/>
      <c r="B282" s="367"/>
      <c r="C282" s="367"/>
      <c r="D282" s="367"/>
      <c r="E282" s="367"/>
      <c r="F282" s="367"/>
      <c r="G282" s="367"/>
      <c r="H282" s="367"/>
      <c r="I282" s="367"/>
      <c r="J282" s="367"/>
      <c r="K282" s="367"/>
      <c r="L282" s="367"/>
      <c r="M282" s="367"/>
      <c r="N282" s="367"/>
      <c r="O282" s="367"/>
      <c r="P282" s="367"/>
      <c r="Q282" s="367"/>
      <c r="R282" s="367"/>
      <c r="S282" s="367"/>
      <c r="T282" s="367"/>
      <c r="U282" s="367"/>
      <c r="V282" s="367"/>
      <c r="W282" s="367"/>
      <c r="X282" s="367"/>
      <c r="Y282" s="367"/>
      <c r="Z282" s="367"/>
      <c r="AA282" s="367"/>
      <c r="AB282" s="367"/>
      <c r="AC282" s="367"/>
      <c r="AD282" s="367"/>
      <c r="AE282" s="367"/>
      <c r="AF282" s="367"/>
      <c r="AG282" s="367"/>
      <c r="AH282" s="367"/>
      <c r="AI282" s="367"/>
      <c r="AJ282" s="367"/>
      <c r="AK282" s="367"/>
      <c r="AL282" s="367"/>
      <c r="AM282" s="367"/>
      <c r="AN282" s="367"/>
      <c r="AO282" s="367"/>
      <c r="AP282" s="367"/>
      <c r="AQ282" s="367"/>
      <c r="AR282" s="367"/>
      <c r="AS282" s="367"/>
      <c r="AT282" s="367"/>
      <c r="AU282" s="367"/>
      <c r="AV282" s="367"/>
      <c r="AW282" s="371"/>
      <c r="AX282" s="371"/>
      <c r="AY282" s="371"/>
      <c r="AZ282" s="371"/>
      <c r="BA282" s="371"/>
      <c r="BB282" s="371"/>
      <c r="BC282" s="371"/>
      <c r="BD282" s="371"/>
      <c r="BE282" s="371"/>
      <c r="BF282" s="371"/>
      <c r="BG282" s="371"/>
      <c r="BH282" s="371"/>
      <c r="BI282" s="371"/>
      <c r="BJ282" s="371"/>
      <c r="BK282" s="371"/>
      <c r="BL282" s="371"/>
    </row>
    <row r="283" spans="1:64" ht="15.75" customHeight="1" thickBot="1">
      <c r="A283" s="368" t="s">
        <v>19</v>
      </c>
      <c r="B283" s="368" t="s">
        <v>20</v>
      </c>
      <c r="C283" s="381" t="s">
        <v>21</v>
      </c>
      <c r="D283" s="379" t="s">
        <v>22</v>
      </c>
      <c r="E283" s="379" t="s">
        <v>23</v>
      </c>
      <c r="F283" s="379" t="s">
        <v>24</v>
      </c>
      <c r="G283" s="379" t="s">
        <v>25</v>
      </c>
      <c r="H283" s="379" t="s">
        <v>26</v>
      </c>
      <c r="I283" s="379" t="s">
        <v>27</v>
      </c>
      <c r="J283" s="379" t="s">
        <v>28</v>
      </c>
      <c r="K283" s="379" t="s">
        <v>29</v>
      </c>
      <c r="L283" s="379" t="s">
        <v>30</v>
      </c>
      <c r="M283" s="379" t="s">
        <v>31</v>
      </c>
      <c r="N283" s="379" t="s">
        <v>32</v>
      </c>
      <c r="O283" s="379" t="s">
        <v>33</v>
      </c>
      <c r="P283" s="379" t="s">
        <v>34</v>
      </c>
      <c r="Q283" s="379" t="s">
        <v>35</v>
      </c>
      <c r="R283" s="379" t="s">
        <v>36</v>
      </c>
      <c r="S283" s="379" t="s">
        <v>37</v>
      </c>
      <c r="T283" s="379" t="s">
        <v>38</v>
      </c>
      <c r="U283" s="379" t="s">
        <v>39</v>
      </c>
      <c r="V283" s="379" t="s">
        <v>40</v>
      </c>
      <c r="W283" s="379" t="s">
        <v>41</v>
      </c>
      <c r="X283" s="379" t="s">
        <v>42</v>
      </c>
      <c r="Y283" s="379" t="s">
        <v>43</v>
      </c>
      <c r="Z283" s="380" t="s">
        <v>44</v>
      </c>
      <c r="AA283" s="371"/>
      <c r="AB283" s="371"/>
      <c r="AC283" s="371"/>
      <c r="AD283" s="371"/>
      <c r="AE283" s="371"/>
      <c r="AF283" s="371"/>
      <c r="AG283" s="371"/>
      <c r="AH283" s="371"/>
      <c r="AI283" s="371"/>
      <c r="AJ283" s="371"/>
      <c r="AK283" s="371"/>
      <c r="AL283" s="371"/>
      <c r="AM283" s="371"/>
      <c r="AN283" s="371"/>
      <c r="AO283" s="371"/>
      <c r="AP283" s="371"/>
      <c r="AQ283" s="371"/>
      <c r="AR283" s="371"/>
      <c r="AS283" s="371"/>
      <c r="AT283" s="371"/>
      <c r="AU283" s="371"/>
      <c r="AV283" s="371"/>
      <c r="AW283" s="371"/>
      <c r="AX283" s="371"/>
      <c r="AY283" s="371"/>
      <c r="AZ283" s="371"/>
      <c r="BA283" s="371"/>
      <c r="BB283" s="371"/>
      <c r="BC283" s="371"/>
      <c r="BD283" s="371"/>
      <c r="BE283" s="371"/>
      <c r="BF283" s="371"/>
      <c r="BG283" s="371"/>
      <c r="BH283" s="371"/>
      <c r="BI283" s="371"/>
      <c r="BJ283" s="371"/>
      <c r="BK283" s="371"/>
      <c r="BL283" s="371"/>
    </row>
    <row r="284" spans="1:64" ht="50.1" customHeight="1">
      <c r="A284" s="786" t="s">
        <v>45</v>
      </c>
      <c r="B284" s="588"/>
      <c r="C284" s="471" t="s">
        <v>46</v>
      </c>
      <c r="D284" s="90"/>
      <c r="E284" s="90"/>
      <c r="F284" s="90"/>
      <c r="G284" s="90"/>
      <c r="H284" s="90"/>
      <c r="I284" s="90"/>
      <c r="J284" s="90"/>
      <c r="K284" s="90"/>
      <c r="L284" s="90"/>
      <c r="M284" s="90"/>
      <c r="N284" s="90"/>
      <c r="O284" s="90"/>
      <c r="P284" s="90"/>
      <c r="Q284" s="90"/>
      <c r="R284" s="90"/>
      <c r="S284" s="90"/>
      <c r="T284" s="90"/>
      <c r="U284" s="90"/>
      <c r="V284" s="90"/>
      <c r="W284" s="90"/>
      <c r="X284" s="90"/>
      <c r="Y284" s="90"/>
      <c r="Z284" s="93"/>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5"/>
      <c r="AW284" s="371"/>
      <c r="AX284" s="371"/>
      <c r="AY284" s="371"/>
      <c r="AZ284" s="371"/>
      <c r="BA284" s="371"/>
      <c r="BB284" s="371"/>
      <c r="BC284" s="371"/>
      <c r="BD284" s="371"/>
      <c r="BE284" s="371"/>
      <c r="BF284" s="371"/>
      <c r="BG284" s="371"/>
      <c r="BH284" s="371"/>
      <c r="BI284" s="371"/>
      <c r="BJ284" s="371"/>
      <c r="BK284" s="371"/>
      <c r="BL284" s="371"/>
    </row>
    <row r="285" spans="1:64" ht="14.45" customHeight="1">
      <c r="A285" s="787"/>
      <c r="B285" s="589"/>
      <c r="C285" s="473" t="s">
        <v>47</v>
      </c>
      <c r="D285" s="71"/>
      <c r="E285" s="71"/>
      <c r="F285" s="71"/>
      <c r="G285" s="71"/>
      <c r="H285" s="71"/>
      <c r="I285" s="71"/>
      <c r="J285" s="71"/>
      <c r="K285" s="71"/>
      <c r="L285" s="71"/>
      <c r="M285" s="71"/>
      <c r="N285" s="71"/>
      <c r="O285" s="71"/>
      <c r="P285" s="71"/>
      <c r="Q285" s="71"/>
      <c r="R285" s="71"/>
      <c r="S285" s="71"/>
      <c r="T285" s="71"/>
      <c r="U285" s="71"/>
      <c r="V285" s="71"/>
      <c r="W285" s="71"/>
      <c r="X285" s="71"/>
      <c r="Y285" s="71"/>
      <c r="Z285" s="96"/>
      <c r="AV285" s="97"/>
      <c r="AW285" s="371"/>
      <c r="AX285" s="371"/>
      <c r="AY285" s="371"/>
      <c r="AZ285" s="371"/>
      <c r="BA285" s="371"/>
      <c r="BB285" s="371"/>
      <c r="BC285" s="371"/>
      <c r="BD285" s="371"/>
      <c r="BE285" s="371"/>
      <c r="BF285" s="371"/>
      <c r="BG285" s="371"/>
      <c r="BH285" s="371"/>
      <c r="BI285" s="371"/>
      <c r="BJ285" s="371"/>
      <c r="BK285" s="371"/>
      <c r="BL285" s="371"/>
    </row>
    <row r="286" spans="1:64" ht="14.45" customHeight="1" thickBot="1">
      <c r="A286" s="787"/>
      <c r="B286" s="590" t="str">
        <f>_xlfn.CONCAT(SUM('1. Projektets omkostninger'!D286:AV286)," timer")</f>
        <v>0 timer</v>
      </c>
      <c r="C286" s="473" t="s">
        <v>48</v>
      </c>
      <c r="D286" s="71"/>
      <c r="E286" s="71"/>
      <c r="F286" s="71"/>
      <c r="G286" s="71"/>
      <c r="H286" s="71"/>
      <c r="I286" s="71"/>
      <c r="J286" s="71"/>
      <c r="K286" s="71"/>
      <c r="L286" s="71"/>
      <c r="M286" s="71"/>
      <c r="N286" s="71"/>
      <c r="O286" s="71"/>
      <c r="P286" s="71"/>
      <c r="Q286" s="71"/>
      <c r="R286" s="71"/>
      <c r="S286" s="71"/>
      <c r="T286" s="71"/>
      <c r="U286" s="71"/>
      <c r="V286" s="71"/>
      <c r="W286" s="71"/>
      <c r="X286" s="71"/>
      <c r="Y286" s="71"/>
      <c r="Z286" s="96"/>
      <c r="AV286" s="97"/>
      <c r="AW286" s="371"/>
      <c r="AX286" s="371"/>
      <c r="AY286" s="371"/>
      <c r="AZ286" s="371"/>
      <c r="BA286" s="371"/>
      <c r="BB286" s="371"/>
      <c r="BC286" s="371"/>
      <c r="BD286" s="371"/>
      <c r="BE286" s="371"/>
      <c r="BF286" s="371"/>
      <c r="BG286" s="371"/>
      <c r="BH286" s="371"/>
      <c r="BI286" s="371"/>
      <c r="BJ286" s="371"/>
      <c r="BK286" s="371"/>
      <c r="BL286" s="371"/>
    </row>
    <row r="287" spans="1:64" s="599" customFormat="1" ht="14.45" customHeight="1" thickBot="1">
      <c r="A287" s="788"/>
      <c r="B287" s="591">
        <f>SUM('1. Projektets omkostninger'!D287:AV287)</f>
        <v>0</v>
      </c>
      <c r="C287" s="631" t="s">
        <v>49</v>
      </c>
      <c r="D287" s="481" t="str">
        <f>IF(D285*D286=0,"",(D285*D286))</f>
        <v/>
      </c>
      <c r="E287" s="481" t="str">
        <f t="shared" ref="E287:AV287" si="18">IF(E285*E286=0,"",(E285*E286))</f>
        <v/>
      </c>
      <c r="F287" s="481" t="str">
        <f t="shared" si="18"/>
        <v/>
      </c>
      <c r="G287" s="481" t="str">
        <f t="shared" si="18"/>
        <v/>
      </c>
      <c r="H287" s="481" t="str">
        <f t="shared" si="18"/>
        <v/>
      </c>
      <c r="I287" s="481" t="str">
        <f t="shared" si="18"/>
        <v/>
      </c>
      <c r="J287" s="481" t="str">
        <f t="shared" si="18"/>
        <v/>
      </c>
      <c r="K287" s="481" t="str">
        <f t="shared" si="18"/>
        <v/>
      </c>
      <c r="L287" s="481" t="str">
        <f t="shared" si="18"/>
        <v/>
      </c>
      <c r="M287" s="481" t="str">
        <f t="shared" si="18"/>
        <v/>
      </c>
      <c r="N287" s="481" t="str">
        <f t="shared" si="18"/>
        <v/>
      </c>
      <c r="O287" s="481" t="str">
        <f t="shared" si="18"/>
        <v/>
      </c>
      <c r="P287" s="481" t="str">
        <f t="shared" si="18"/>
        <v/>
      </c>
      <c r="Q287" s="481" t="str">
        <f t="shared" si="18"/>
        <v/>
      </c>
      <c r="R287" s="481" t="str">
        <f t="shared" si="18"/>
        <v/>
      </c>
      <c r="S287" s="481" t="str">
        <f t="shared" si="18"/>
        <v/>
      </c>
      <c r="T287" s="481" t="str">
        <f t="shared" si="18"/>
        <v/>
      </c>
      <c r="U287" s="481" t="str">
        <f t="shared" si="18"/>
        <v/>
      </c>
      <c r="V287" s="481" t="str">
        <f t="shared" si="18"/>
        <v/>
      </c>
      <c r="W287" s="481" t="str">
        <f t="shared" si="18"/>
        <v/>
      </c>
      <c r="X287" s="481" t="str">
        <f t="shared" si="18"/>
        <v/>
      </c>
      <c r="Y287" s="481" t="str">
        <f t="shared" si="18"/>
        <v/>
      </c>
      <c r="Z287" s="482" t="str">
        <f t="shared" si="18"/>
        <v/>
      </c>
      <c r="AA287" s="483" t="str">
        <f t="shared" si="18"/>
        <v/>
      </c>
      <c r="AB287" s="483" t="str">
        <f t="shared" si="18"/>
        <v/>
      </c>
      <c r="AC287" s="483" t="str">
        <f t="shared" si="18"/>
        <v/>
      </c>
      <c r="AD287" s="483" t="str">
        <f t="shared" si="18"/>
        <v/>
      </c>
      <c r="AE287" s="483" t="str">
        <f t="shared" si="18"/>
        <v/>
      </c>
      <c r="AF287" s="483" t="str">
        <f t="shared" si="18"/>
        <v/>
      </c>
      <c r="AG287" s="483" t="str">
        <f t="shared" si="18"/>
        <v/>
      </c>
      <c r="AH287" s="483" t="str">
        <f t="shared" si="18"/>
        <v/>
      </c>
      <c r="AI287" s="483" t="str">
        <f t="shared" si="18"/>
        <v/>
      </c>
      <c r="AJ287" s="483" t="str">
        <f t="shared" si="18"/>
        <v/>
      </c>
      <c r="AK287" s="483" t="str">
        <f t="shared" si="18"/>
        <v/>
      </c>
      <c r="AL287" s="483" t="str">
        <f t="shared" si="18"/>
        <v/>
      </c>
      <c r="AM287" s="483" t="str">
        <f t="shared" si="18"/>
        <v/>
      </c>
      <c r="AN287" s="483" t="str">
        <f t="shared" si="18"/>
        <v/>
      </c>
      <c r="AO287" s="483" t="str">
        <f t="shared" si="18"/>
        <v/>
      </c>
      <c r="AP287" s="483" t="str">
        <f t="shared" si="18"/>
        <v/>
      </c>
      <c r="AQ287" s="483" t="str">
        <f t="shared" si="18"/>
        <v/>
      </c>
      <c r="AR287" s="483" t="str">
        <f t="shared" si="18"/>
        <v/>
      </c>
      <c r="AS287" s="483" t="str">
        <f t="shared" si="18"/>
        <v/>
      </c>
      <c r="AT287" s="483" t="str">
        <f t="shared" si="18"/>
        <v/>
      </c>
      <c r="AU287" s="483" t="str">
        <f t="shared" si="18"/>
        <v/>
      </c>
      <c r="AV287" s="484" t="str">
        <f t="shared" si="18"/>
        <v/>
      </c>
    </row>
    <row r="288" spans="1:64" ht="50.1" customHeight="1">
      <c r="A288" s="787" t="s">
        <v>50</v>
      </c>
      <c r="B288" s="592"/>
      <c r="C288" s="471" t="s">
        <v>46</v>
      </c>
      <c r="D288" s="91"/>
      <c r="E288" s="91"/>
      <c r="F288" s="91"/>
      <c r="G288" s="91"/>
      <c r="H288" s="91"/>
      <c r="I288" s="91"/>
      <c r="J288" s="91"/>
      <c r="K288" s="91"/>
      <c r="L288" s="91"/>
      <c r="M288" s="91"/>
      <c r="N288" s="91"/>
      <c r="O288" s="91"/>
      <c r="P288" s="91"/>
      <c r="Q288" s="91"/>
      <c r="R288" s="91"/>
      <c r="S288" s="91"/>
      <c r="T288" s="91"/>
      <c r="U288" s="91"/>
      <c r="V288" s="91"/>
      <c r="W288" s="91"/>
      <c r="X288" s="91"/>
      <c r="Y288" s="91"/>
      <c r="Z288" s="96"/>
      <c r="AV288" s="97"/>
      <c r="AW288" s="371"/>
      <c r="AX288" s="371"/>
      <c r="AY288" s="371"/>
      <c r="AZ288" s="371"/>
      <c r="BA288" s="371"/>
      <c r="BB288" s="371"/>
      <c r="BC288" s="371"/>
      <c r="BD288" s="371"/>
      <c r="BE288" s="371"/>
      <c r="BF288" s="371"/>
      <c r="BG288" s="371"/>
      <c r="BH288" s="371"/>
      <c r="BI288" s="371"/>
      <c r="BJ288" s="371"/>
      <c r="BK288" s="371"/>
      <c r="BL288" s="371"/>
    </row>
    <row r="289" spans="1:64" ht="14.45" customHeight="1">
      <c r="A289" s="787"/>
      <c r="B289" s="593"/>
      <c r="C289" s="473" t="s">
        <v>47</v>
      </c>
      <c r="D289" s="71"/>
      <c r="E289" s="71"/>
      <c r="F289" s="71"/>
      <c r="G289" s="71"/>
      <c r="H289" s="71"/>
      <c r="I289" s="71"/>
      <c r="J289" s="71"/>
      <c r="K289" s="71"/>
      <c r="L289" s="71"/>
      <c r="M289" s="71"/>
      <c r="N289" s="71"/>
      <c r="O289" s="71"/>
      <c r="P289" s="71"/>
      <c r="Q289" s="71"/>
      <c r="R289" s="71"/>
      <c r="S289" s="71"/>
      <c r="T289" s="71"/>
      <c r="U289" s="71"/>
      <c r="V289" s="71"/>
      <c r="W289" s="71"/>
      <c r="X289" s="71"/>
      <c r="Y289" s="71"/>
      <c r="Z289" s="96"/>
      <c r="AV289" s="97"/>
      <c r="AW289" s="371"/>
      <c r="AX289" s="371"/>
      <c r="AY289" s="371"/>
      <c r="AZ289" s="371"/>
      <c r="BA289" s="371"/>
      <c r="BB289" s="371"/>
      <c r="BC289" s="371"/>
      <c r="BD289" s="371"/>
      <c r="BE289" s="371"/>
      <c r="BF289" s="371"/>
      <c r="BG289" s="371"/>
      <c r="BH289" s="371"/>
      <c r="BI289" s="371"/>
      <c r="BJ289" s="371"/>
      <c r="BK289" s="371"/>
      <c r="BL289" s="371"/>
    </row>
    <row r="290" spans="1:64" ht="14.45" customHeight="1">
      <c r="A290" s="787"/>
      <c r="B290" s="593"/>
      <c r="C290" s="473" t="s">
        <v>48</v>
      </c>
      <c r="D290" s="71"/>
      <c r="E290" s="71"/>
      <c r="F290" s="71"/>
      <c r="G290" s="71"/>
      <c r="H290" s="71"/>
      <c r="I290" s="71"/>
      <c r="J290" s="71"/>
      <c r="K290" s="71"/>
      <c r="L290" s="71"/>
      <c r="M290" s="71"/>
      <c r="N290" s="71"/>
      <c r="O290" s="71"/>
      <c r="P290" s="71"/>
      <c r="Q290" s="71"/>
      <c r="R290" s="71"/>
      <c r="S290" s="71"/>
      <c r="T290" s="71"/>
      <c r="U290" s="71"/>
      <c r="V290" s="71"/>
      <c r="W290" s="71"/>
      <c r="X290" s="71"/>
      <c r="Y290" s="71"/>
      <c r="Z290" s="96"/>
      <c r="AV290" s="97"/>
      <c r="AW290" s="371"/>
      <c r="AX290" s="371"/>
      <c r="AY290" s="371"/>
      <c r="AZ290" s="371"/>
      <c r="BA290" s="371"/>
      <c r="BB290" s="371"/>
      <c r="BC290" s="371"/>
      <c r="BD290" s="371"/>
      <c r="BE290" s="371"/>
      <c r="BF290" s="371"/>
      <c r="BG290" s="371"/>
      <c r="BH290" s="371"/>
      <c r="BI290" s="371"/>
      <c r="BJ290" s="371"/>
      <c r="BK290" s="371"/>
      <c r="BL290" s="371"/>
    </row>
    <row r="291" spans="1:64" s="599" customFormat="1" ht="14.45" customHeight="1" thickBot="1">
      <c r="A291" s="787"/>
      <c r="B291" s="594">
        <f>SUM('1. Projektets omkostninger'!D291:AV291)</f>
        <v>0</v>
      </c>
      <c r="C291" s="631" t="s">
        <v>49</v>
      </c>
      <c r="D291" s="485" t="str">
        <f t="shared" ref="D291:AV291" si="19">IF(D289*D290=0,"",(D289*D290))</f>
        <v/>
      </c>
      <c r="E291" s="485" t="str">
        <f t="shared" si="19"/>
        <v/>
      </c>
      <c r="F291" s="485" t="str">
        <f t="shared" si="19"/>
        <v/>
      </c>
      <c r="G291" s="485" t="str">
        <f t="shared" si="19"/>
        <v/>
      </c>
      <c r="H291" s="485" t="str">
        <f t="shared" si="19"/>
        <v/>
      </c>
      <c r="I291" s="485" t="str">
        <f t="shared" si="19"/>
        <v/>
      </c>
      <c r="J291" s="485" t="str">
        <f t="shared" si="19"/>
        <v/>
      </c>
      <c r="K291" s="485" t="str">
        <f t="shared" si="19"/>
        <v/>
      </c>
      <c r="L291" s="485" t="str">
        <f t="shared" si="19"/>
        <v/>
      </c>
      <c r="M291" s="485" t="str">
        <f t="shared" si="19"/>
        <v/>
      </c>
      <c r="N291" s="485" t="str">
        <f t="shared" si="19"/>
        <v/>
      </c>
      <c r="O291" s="485" t="str">
        <f t="shared" si="19"/>
        <v/>
      </c>
      <c r="P291" s="485" t="str">
        <f t="shared" si="19"/>
        <v/>
      </c>
      <c r="Q291" s="485" t="str">
        <f t="shared" si="19"/>
        <v/>
      </c>
      <c r="R291" s="485" t="str">
        <f t="shared" si="19"/>
        <v/>
      </c>
      <c r="S291" s="485" t="str">
        <f t="shared" si="19"/>
        <v/>
      </c>
      <c r="T291" s="485" t="str">
        <f t="shared" si="19"/>
        <v/>
      </c>
      <c r="U291" s="485" t="str">
        <f t="shared" si="19"/>
        <v/>
      </c>
      <c r="V291" s="485" t="str">
        <f t="shared" si="19"/>
        <v/>
      </c>
      <c r="W291" s="485" t="str">
        <f t="shared" si="19"/>
        <v/>
      </c>
      <c r="X291" s="485" t="str">
        <f t="shared" si="19"/>
        <v/>
      </c>
      <c r="Y291" s="485" t="str">
        <f t="shared" si="19"/>
        <v/>
      </c>
      <c r="Z291" s="482" t="str">
        <f t="shared" si="19"/>
        <v/>
      </c>
      <c r="AA291" s="483" t="str">
        <f t="shared" si="19"/>
        <v/>
      </c>
      <c r="AB291" s="483" t="str">
        <f t="shared" si="19"/>
        <v/>
      </c>
      <c r="AC291" s="483" t="str">
        <f t="shared" si="19"/>
        <v/>
      </c>
      <c r="AD291" s="483" t="str">
        <f t="shared" si="19"/>
        <v/>
      </c>
      <c r="AE291" s="483" t="str">
        <f t="shared" si="19"/>
        <v/>
      </c>
      <c r="AF291" s="483" t="str">
        <f t="shared" si="19"/>
        <v/>
      </c>
      <c r="AG291" s="483" t="str">
        <f t="shared" si="19"/>
        <v/>
      </c>
      <c r="AH291" s="483" t="str">
        <f t="shared" si="19"/>
        <v/>
      </c>
      <c r="AI291" s="483" t="str">
        <f t="shared" si="19"/>
        <v/>
      </c>
      <c r="AJ291" s="483" t="str">
        <f t="shared" si="19"/>
        <v/>
      </c>
      <c r="AK291" s="483" t="str">
        <f t="shared" si="19"/>
        <v/>
      </c>
      <c r="AL291" s="483" t="str">
        <f t="shared" si="19"/>
        <v/>
      </c>
      <c r="AM291" s="483" t="str">
        <f t="shared" si="19"/>
        <v/>
      </c>
      <c r="AN291" s="483" t="str">
        <f t="shared" si="19"/>
        <v/>
      </c>
      <c r="AO291" s="483" t="str">
        <f t="shared" si="19"/>
        <v/>
      </c>
      <c r="AP291" s="483" t="str">
        <f t="shared" si="19"/>
        <v/>
      </c>
      <c r="AQ291" s="483" t="str">
        <f t="shared" si="19"/>
        <v/>
      </c>
      <c r="AR291" s="483" t="str">
        <f t="shared" si="19"/>
        <v/>
      </c>
      <c r="AS291" s="483" t="str">
        <f t="shared" si="19"/>
        <v/>
      </c>
      <c r="AT291" s="483" t="str">
        <f t="shared" si="19"/>
        <v/>
      </c>
      <c r="AU291" s="483" t="str">
        <f t="shared" si="19"/>
        <v/>
      </c>
      <c r="AV291" s="484" t="str">
        <f t="shared" si="19"/>
        <v/>
      </c>
    </row>
    <row r="292" spans="1:64" ht="50.1" customHeight="1" thickBot="1">
      <c r="A292" s="789" t="s">
        <v>51</v>
      </c>
      <c r="B292" s="592"/>
      <c r="C292" s="478" t="s">
        <v>52</v>
      </c>
      <c r="D292" s="90"/>
      <c r="E292" s="90"/>
      <c r="F292" s="90"/>
      <c r="G292" s="90"/>
      <c r="H292" s="90"/>
      <c r="I292" s="90"/>
      <c r="J292" s="90"/>
      <c r="K292" s="90"/>
      <c r="L292" s="90"/>
      <c r="M292" s="90"/>
      <c r="N292" s="90"/>
      <c r="O292" s="90"/>
      <c r="P292" s="90"/>
      <c r="Q292" s="90"/>
      <c r="R292" s="90"/>
      <c r="S292" s="90"/>
      <c r="T292" s="90"/>
      <c r="U292" s="90"/>
      <c r="V292" s="90"/>
      <c r="W292" s="90"/>
      <c r="X292" s="90"/>
      <c r="Y292" s="90"/>
      <c r="Z292" s="96"/>
      <c r="AV292" s="97"/>
      <c r="AW292" s="371"/>
      <c r="AX292" s="371"/>
      <c r="AY292" s="371"/>
      <c r="AZ292" s="371"/>
      <c r="BA292" s="371"/>
      <c r="BB292" s="371"/>
      <c r="BC292" s="371"/>
      <c r="BD292" s="371"/>
      <c r="BE292" s="371"/>
      <c r="BF292" s="371"/>
      <c r="BG292" s="371"/>
      <c r="BH292" s="371"/>
      <c r="BI292" s="371"/>
      <c r="BJ292" s="371"/>
      <c r="BK292" s="371"/>
      <c r="BL292" s="371"/>
    </row>
    <row r="293" spans="1:64" s="340" customFormat="1" ht="14.45" customHeight="1" thickBot="1">
      <c r="A293" s="789"/>
      <c r="B293" s="595">
        <f>SUM('1. Projektets omkostninger'!D293:AV293)</f>
        <v>0</v>
      </c>
      <c r="C293" s="631" t="s">
        <v>49</v>
      </c>
      <c r="D293" s="746"/>
      <c r="E293" s="746"/>
      <c r="F293" s="746"/>
      <c r="G293" s="746"/>
      <c r="H293" s="746"/>
      <c r="I293" s="746"/>
      <c r="J293" s="746"/>
      <c r="K293" s="746"/>
      <c r="L293" s="746"/>
      <c r="M293" s="746"/>
      <c r="N293" s="746"/>
      <c r="O293" s="746"/>
      <c r="P293" s="746"/>
      <c r="Q293" s="746"/>
      <c r="R293" s="746"/>
      <c r="S293" s="746"/>
      <c r="T293" s="746"/>
      <c r="U293" s="746"/>
      <c r="V293" s="746"/>
      <c r="W293" s="746"/>
      <c r="X293" s="746"/>
      <c r="Y293" s="746"/>
      <c r="Z293" s="535"/>
      <c r="AV293" s="747"/>
      <c r="AW293" s="748"/>
      <c r="AX293" s="748"/>
      <c r="AY293" s="748"/>
      <c r="AZ293" s="748"/>
      <c r="BA293" s="748"/>
      <c r="BB293" s="748"/>
      <c r="BC293" s="748"/>
      <c r="BD293" s="748"/>
      <c r="BE293" s="748"/>
      <c r="BF293" s="748"/>
      <c r="BG293" s="748"/>
      <c r="BH293" s="748"/>
      <c r="BI293" s="748"/>
      <c r="BJ293" s="748"/>
      <c r="BK293" s="748"/>
      <c r="BL293" s="748"/>
    </row>
    <row r="294" spans="1:64" ht="50.1" customHeight="1" thickBot="1">
      <c r="A294" s="789" t="s">
        <v>53</v>
      </c>
      <c r="B294" s="592"/>
      <c r="C294" s="478" t="s">
        <v>52</v>
      </c>
      <c r="D294" s="90"/>
      <c r="E294" s="90"/>
      <c r="F294" s="90"/>
      <c r="G294" s="90"/>
      <c r="H294" s="90"/>
      <c r="I294" s="90"/>
      <c r="J294" s="90"/>
      <c r="K294" s="90"/>
      <c r="L294" s="90"/>
      <c r="M294" s="90"/>
      <c r="N294" s="90"/>
      <c r="O294" s="90"/>
      <c r="P294" s="90"/>
      <c r="Q294" s="90"/>
      <c r="R294" s="90"/>
      <c r="S294" s="90"/>
      <c r="T294" s="90"/>
      <c r="U294" s="90"/>
      <c r="V294" s="90"/>
      <c r="W294" s="90"/>
      <c r="X294" s="90"/>
      <c r="Y294" s="90"/>
      <c r="Z294" s="96"/>
      <c r="AV294" s="97"/>
      <c r="AW294" s="371"/>
      <c r="AX294" s="371"/>
      <c r="AY294" s="371"/>
      <c r="AZ294" s="371"/>
      <c r="BA294" s="371"/>
      <c r="BB294" s="371"/>
      <c r="BC294" s="371"/>
      <c r="BD294" s="371"/>
      <c r="BE294" s="371"/>
      <c r="BF294" s="371"/>
      <c r="BG294" s="371"/>
      <c r="BH294" s="371"/>
      <c r="BI294" s="371"/>
      <c r="BJ294" s="371"/>
      <c r="BK294" s="371"/>
      <c r="BL294" s="371"/>
    </row>
    <row r="295" spans="1:64" s="340" customFormat="1" ht="14.45" customHeight="1" thickBot="1">
      <c r="A295" s="789"/>
      <c r="B295" s="595">
        <f>SUM('1. Projektets omkostninger'!D295:AV295)</f>
        <v>0</v>
      </c>
      <c r="C295" s="631" t="s">
        <v>49</v>
      </c>
      <c r="D295" s="746"/>
      <c r="E295" s="746"/>
      <c r="F295" s="746"/>
      <c r="G295" s="746"/>
      <c r="H295" s="746"/>
      <c r="I295" s="746"/>
      <c r="J295" s="746"/>
      <c r="K295" s="746"/>
      <c r="L295" s="746"/>
      <c r="M295" s="746"/>
      <c r="N295" s="746"/>
      <c r="O295" s="746"/>
      <c r="P295" s="746"/>
      <c r="Q295" s="746"/>
      <c r="R295" s="746"/>
      <c r="S295" s="746"/>
      <c r="T295" s="746"/>
      <c r="U295" s="746"/>
      <c r="V295" s="746"/>
      <c r="W295" s="746"/>
      <c r="X295" s="746"/>
      <c r="Y295" s="746"/>
      <c r="Z295" s="535"/>
      <c r="AV295" s="747"/>
      <c r="AW295" s="748"/>
      <c r="AX295" s="748"/>
      <c r="AY295" s="748"/>
      <c r="AZ295" s="748"/>
      <c r="BA295" s="748"/>
      <c r="BB295" s="748"/>
      <c r="BC295" s="748"/>
      <c r="BD295" s="748"/>
      <c r="BE295" s="748"/>
      <c r="BF295" s="748"/>
      <c r="BG295" s="748"/>
      <c r="BH295" s="748"/>
      <c r="BI295" s="748"/>
      <c r="BJ295" s="748"/>
      <c r="BK295" s="748"/>
      <c r="BL295" s="748"/>
    </row>
    <row r="296" spans="1:64" ht="50.1" customHeight="1">
      <c r="A296" s="786" t="s">
        <v>54</v>
      </c>
      <c r="B296" s="592"/>
      <c r="C296" s="478" t="s">
        <v>55</v>
      </c>
      <c r="D296" s="204"/>
      <c r="E296" s="204"/>
      <c r="F296" s="204"/>
      <c r="G296" s="204"/>
      <c r="H296" s="204"/>
      <c r="I296" s="204"/>
      <c r="J296" s="204"/>
      <c r="K296" s="204"/>
      <c r="L296" s="204"/>
      <c r="M296" s="204"/>
      <c r="N296" s="204"/>
      <c r="O296" s="204"/>
      <c r="P296" s="204"/>
      <c r="Q296" s="204"/>
      <c r="R296" s="204"/>
      <c r="S296" s="204"/>
      <c r="T296" s="204"/>
      <c r="U296" s="204"/>
      <c r="V296" s="204"/>
      <c r="W296" s="204"/>
      <c r="X296" s="204"/>
      <c r="Y296" s="204"/>
      <c r="Z296" s="205"/>
      <c r="AA296" s="206"/>
      <c r="AB296" s="206"/>
      <c r="AC296" s="206"/>
      <c r="AD296" s="206"/>
      <c r="AE296" s="206"/>
      <c r="AF296" s="206"/>
      <c r="AG296" s="206"/>
      <c r="AH296" s="206"/>
      <c r="AI296" s="206"/>
      <c r="AJ296" s="206"/>
      <c r="AK296" s="206"/>
      <c r="AL296" s="206"/>
      <c r="AM296" s="206"/>
      <c r="AN296" s="206"/>
      <c r="AO296" s="206"/>
      <c r="AP296" s="206"/>
      <c r="AQ296" s="206"/>
      <c r="AR296" s="206"/>
      <c r="AS296" s="206"/>
      <c r="AT296" s="206"/>
      <c r="AU296" s="206"/>
      <c r="AV296" s="207"/>
      <c r="AW296" s="371"/>
      <c r="AX296" s="371"/>
      <c r="AY296" s="371"/>
      <c r="AZ296" s="371"/>
      <c r="BA296" s="371"/>
      <c r="BB296" s="371"/>
      <c r="BC296" s="371"/>
      <c r="BD296" s="371"/>
      <c r="BE296" s="371"/>
      <c r="BF296" s="371"/>
      <c r="BG296" s="371"/>
      <c r="BH296" s="371"/>
      <c r="BI296" s="371"/>
      <c r="BJ296" s="371"/>
      <c r="BK296" s="371"/>
      <c r="BL296" s="371"/>
    </row>
    <row r="297" spans="1:64" s="340" customFormat="1" ht="14.45" customHeight="1" thickBot="1">
      <c r="A297" s="788"/>
      <c r="B297" s="594">
        <f>SUM('1. Projektets omkostninger'!D297:AV297)</f>
        <v>0</v>
      </c>
      <c r="C297" s="479" t="s">
        <v>54</v>
      </c>
      <c r="D297" s="749"/>
      <c r="E297" s="750"/>
      <c r="F297" s="750"/>
      <c r="G297" s="750"/>
      <c r="H297" s="750"/>
      <c r="I297" s="750"/>
      <c r="J297" s="750"/>
      <c r="K297" s="750"/>
      <c r="L297" s="750"/>
      <c r="M297" s="750"/>
      <c r="N297" s="750"/>
      <c r="O297" s="750"/>
      <c r="P297" s="750"/>
      <c r="Q297" s="750"/>
      <c r="R297" s="750"/>
      <c r="S297" s="750"/>
      <c r="T297" s="750"/>
      <c r="U297" s="750"/>
      <c r="V297" s="750"/>
      <c r="W297" s="750"/>
      <c r="X297" s="750"/>
      <c r="Y297" s="750"/>
      <c r="Z297" s="535"/>
      <c r="AV297" s="747"/>
      <c r="AW297" s="748"/>
      <c r="AX297" s="748"/>
      <c r="AY297" s="748"/>
      <c r="AZ297" s="748"/>
      <c r="BA297" s="748"/>
      <c r="BB297" s="748"/>
      <c r="BC297" s="748"/>
      <c r="BD297" s="748"/>
      <c r="BE297" s="748"/>
      <c r="BF297" s="748"/>
      <c r="BG297" s="748"/>
      <c r="BH297" s="748"/>
      <c r="BI297" s="748"/>
      <c r="BJ297" s="748"/>
      <c r="BK297" s="748"/>
      <c r="BL297" s="748"/>
    </row>
    <row r="298" spans="1:64" ht="50.1" customHeight="1">
      <c r="A298" s="786" t="s">
        <v>56</v>
      </c>
      <c r="B298" s="592"/>
      <c r="C298" s="478" t="s">
        <v>52</v>
      </c>
      <c r="D298" s="204"/>
      <c r="E298" s="204"/>
      <c r="F298" s="204"/>
      <c r="G298" s="204"/>
      <c r="H298" s="204"/>
      <c r="I298" s="204"/>
      <c r="J298" s="204"/>
      <c r="K298" s="204"/>
      <c r="L298" s="204"/>
      <c r="M298" s="204"/>
      <c r="N298" s="204"/>
      <c r="O298" s="204"/>
      <c r="P298" s="204"/>
      <c r="Q298" s="204"/>
      <c r="R298" s="204"/>
      <c r="S298" s="204"/>
      <c r="T298" s="204"/>
      <c r="U298" s="204"/>
      <c r="V298" s="204"/>
      <c r="W298" s="204"/>
      <c r="X298" s="204"/>
      <c r="Y298" s="204"/>
      <c r="Z298" s="205"/>
      <c r="AA298" s="206"/>
      <c r="AB298" s="206"/>
      <c r="AC298" s="206"/>
      <c r="AD298" s="206"/>
      <c r="AE298" s="206"/>
      <c r="AF298" s="206"/>
      <c r="AG298" s="206"/>
      <c r="AH298" s="206"/>
      <c r="AI298" s="206"/>
      <c r="AJ298" s="206"/>
      <c r="AK298" s="206"/>
      <c r="AL298" s="206"/>
      <c r="AM298" s="206"/>
      <c r="AN298" s="206"/>
      <c r="AO298" s="206"/>
      <c r="AP298" s="206"/>
      <c r="AQ298" s="206"/>
      <c r="AR298" s="206"/>
      <c r="AS298" s="206"/>
      <c r="AT298" s="206"/>
      <c r="AU298" s="206"/>
      <c r="AV298" s="207"/>
      <c r="AW298" s="371"/>
      <c r="AX298" s="371"/>
      <c r="AY298" s="371"/>
      <c r="AZ298" s="371"/>
      <c r="BA298" s="371"/>
      <c r="BB298" s="371"/>
      <c r="BC298" s="371"/>
      <c r="BD298" s="371"/>
      <c r="BE298" s="371"/>
      <c r="BF298" s="371"/>
      <c r="BG298" s="371"/>
      <c r="BH298" s="371"/>
      <c r="BI298" s="371"/>
      <c r="BJ298" s="371"/>
      <c r="BK298" s="371"/>
      <c r="BL298" s="371"/>
    </row>
    <row r="299" spans="1:64" s="340" customFormat="1" ht="14.45" customHeight="1" thickBot="1">
      <c r="A299" s="788"/>
      <c r="B299" s="594">
        <f>SUM('1. Projektets omkostninger'!D299:AV299)</f>
        <v>0</v>
      </c>
      <c r="C299" s="631" t="s">
        <v>49</v>
      </c>
      <c r="D299" s="751"/>
      <c r="E299" s="751"/>
      <c r="F299" s="751"/>
      <c r="G299" s="751"/>
      <c r="H299" s="751"/>
      <c r="I299" s="751"/>
      <c r="J299" s="751"/>
      <c r="K299" s="751"/>
      <c r="L299" s="751"/>
      <c r="M299" s="751"/>
      <c r="N299" s="751"/>
      <c r="O299" s="751"/>
      <c r="P299" s="751"/>
      <c r="Q299" s="751"/>
      <c r="R299" s="751"/>
      <c r="S299" s="751"/>
      <c r="T299" s="751"/>
      <c r="U299" s="751"/>
      <c r="V299" s="751"/>
      <c r="W299" s="751"/>
      <c r="X299" s="751"/>
      <c r="Y299" s="751"/>
      <c r="Z299" s="535"/>
      <c r="AV299" s="747"/>
      <c r="AW299" s="748"/>
      <c r="AX299" s="748"/>
      <c r="AY299" s="748"/>
      <c r="AZ299" s="748"/>
      <c r="BA299" s="748"/>
      <c r="BB299" s="748"/>
      <c r="BC299" s="748"/>
      <c r="BD299" s="748"/>
      <c r="BE299" s="748"/>
      <c r="BF299" s="748"/>
      <c r="BG299" s="748"/>
      <c r="BH299" s="748"/>
      <c r="BI299" s="748"/>
      <c r="BJ299" s="748"/>
      <c r="BK299" s="748"/>
      <c r="BL299" s="748"/>
    </row>
    <row r="300" spans="1:64" ht="50.1" customHeight="1" thickBot="1">
      <c r="A300" s="789" t="s">
        <v>57</v>
      </c>
      <c r="B300" s="592"/>
      <c r="C300" s="478" t="s">
        <v>52</v>
      </c>
      <c r="D300" s="90"/>
      <c r="E300" s="90"/>
      <c r="F300" s="90"/>
      <c r="G300" s="90"/>
      <c r="H300" s="90"/>
      <c r="I300" s="90"/>
      <c r="J300" s="90"/>
      <c r="K300" s="90"/>
      <c r="L300" s="90"/>
      <c r="M300" s="90"/>
      <c r="N300" s="90"/>
      <c r="O300" s="90"/>
      <c r="P300" s="90"/>
      <c r="Q300" s="90"/>
      <c r="R300" s="90"/>
      <c r="S300" s="90"/>
      <c r="T300" s="90"/>
      <c r="U300" s="90"/>
      <c r="V300" s="90"/>
      <c r="W300" s="90"/>
      <c r="X300" s="90"/>
      <c r="Y300" s="90"/>
      <c r="Z300" s="96"/>
      <c r="AV300" s="97"/>
      <c r="AW300" s="371"/>
      <c r="AX300" s="371"/>
      <c r="AY300" s="371"/>
      <c r="AZ300" s="371"/>
      <c r="BA300" s="371"/>
      <c r="BB300" s="371"/>
      <c r="BC300" s="371"/>
      <c r="BD300" s="371"/>
      <c r="BE300" s="371"/>
      <c r="BF300" s="371"/>
      <c r="BG300" s="371"/>
      <c r="BH300" s="371"/>
      <c r="BI300" s="371"/>
      <c r="BJ300" s="371"/>
      <c r="BK300" s="371"/>
      <c r="BL300" s="371"/>
    </row>
    <row r="301" spans="1:64" s="340" customFormat="1" ht="14.45" customHeight="1" thickBot="1">
      <c r="A301" s="789"/>
      <c r="B301" s="595">
        <f>SUM('1. Projektets omkostninger'!D301:AV301)</f>
        <v>0</v>
      </c>
      <c r="C301" s="631" t="s">
        <v>49</v>
      </c>
      <c r="D301" s="752"/>
      <c r="E301" s="746"/>
      <c r="F301" s="746"/>
      <c r="G301" s="746"/>
      <c r="H301" s="746"/>
      <c r="I301" s="746"/>
      <c r="J301" s="746"/>
      <c r="K301" s="746"/>
      <c r="L301" s="746"/>
      <c r="M301" s="746"/>
      <c r="N301" s="746"/>
      <c r="O301" s="746"/>
      <c r="P301" s="746"/>
      <c r="Q301" s="746"/>
      <c r="R301" s="746"/>
      <c r="S301" s="746"/>
      <c r="T301" s="746"/>
      <c r="U301" s="746"/>
      <c r="V301" s="746"/>
      <c r="W301" s="746"/>
      <c r="X301" s="746"/>
      <c r="Y301" s="746"/>
      <c r="Z301" s="753"/>
      <c r="AA301" s="754"/>
      <c r="AB301" s="754"/>
      <c r="AC301" s="754"/>
      <c r="AD301" s="754"/>
      <c r="AE301" s="754"/>
      <c r="AF301" s="754"/>
      <c r="AG301" s="754"/>
      <c r="AH301" s="754"/>
      <c r="AI301" s="754"/>
      <c r="AJ301" s="754"/>
      <c r="AK301" s="754"/>
      <c r="AL301" s="754"/>
      <c r="AM301" s="754"/>
      <c r="AN301" s="754"/>
      <c r="AO301" s="754"/>
      <c r="AP301" s="754"/>
      <c r="AQ301" s="754"/>
      <c r="AR301" s="754"/>
      <c r="AS301" s="754"/>
      <c r="AT301" s="754"/>
      <c r="AU301" s="754"/>
      <c r="AV301" s="755"/>
      <c r="AW301" s="748"/>
      <c r="AX301" s="748"/>
      <c r="AY301" s="748"/>
      <c r="AZ301" s="748"/>
      <c r="BA301" s="748"/>
      <c r="BB301" s="748"/>
      <c r="BC301" s="748"/>
      <c r="BD301" s="748"/>
      <c r="BE301" s="748"/>
      <c r="BF301" s="748"/>
      <c r="BG301" s="748"/>
      <c r="BH301" s="748"/>
      <c r="BI301" s="748"/>
      <c r="BJ301" s="748"/>
      <c r="BK301" s="748"/>
      <c r="BL301" s="748"/>
    </row>
    <row r="302" spans="1:64" ht="21.95" customHeight="1" thickBot="1">
      <c r="A302" s="480" t="s">
        <v>58</v>
      </c>
      <c r="B302" s="596">
        <f>SUM(B287,B291,B293,B295,B301)-B297-B299</f>
        <v>0</v>
      </c>
      <c r="C302" s="479"/>
      <c r="D302" s="367"/>
      <c r="E302" s="367"/>
      <c r="F302" s="367"/>
      <c r="G302" s="367"/>
      <c r="H302" s="367"/>
      <c r="I302" s="367"/>
      <c r="J302" s="367"/>
      <c r="K302" s="367"/>
      <c r="L302" s="367"/>
      <c r="M302" s="367"/>
      <c r="N302" s="367"/>
      <c r="O302" s="367"/>
      <c r="P302" s="367"/>
      <c r="Q302" s="367"/>
      <c r="R302" s="367"/>
      <c r="S302" s="367"/>
      <c r="T302" s="367"/>
      <c r="U302" s="367"/>
      <c r="V302" s="367"/>
      <c r="W302" s="367"/>
      <c r="X302" s="367"/>
      <c r="Y302" s="367"/>
      <c r="Z302" s="367"/>
      <c r="AA302" s="367"/>
      <c r="AB302" s="367"/>
      <c r="AC302" s="367"/>
      <c r="AD302" s="367"/>
      <c r="AE302" s="367"/>
      <c r="AF302" s="367"/>
      <c r="AG302" s="367"/>
      <c r="AH302" s="367"/>
      <c r="AI302" s="367"/>
      <c r="AJ302" s="367"/>
      <c r="AK302" s="367"/>
      <c r="AL302" s="367"/>
      <c r="AM302" s="367"/>
      <c r="AN302" s="367"/>
      <c r="AO302" s="367"/>
      <c r="AP302" s="367"/>
      <c r="AQ302" s="367"/>
      <c r="AR302" s="367"/>
      <c r="AS302" s="367"/>
      <c r="AT302" s="367"/>
      <c r="AU302" s="367"/>
      <c r="AV302" s="367"/>
      <c r="AW302" s="371"/>
      <c r="AX302" s="371"/>
      <c r="AY302" s="371"/>
      <c r="AZ302" s="371"/>
      <c r="BA302" s="371"/>
      <c r="BB302" s="371"/>
      <c r="BC302" s="371"/>
      <c r="BD302" s="371"/>
      <c r="BE302" s="371"/>
      <c r="BF302" s="371"/>
      <c r="BG302" s="371"/>
      <c r="BH302" s="371"/>
      <c r="BI302" s="371"/>
      <c r="BJ302" s="371"/>
      <c r="BK302" s="371"/>
      <c r="BL302" s="371"/>
    </row>
    <row r="303" spans="1:64" ht="30" customHeight="1" thickBot="1">
      <c r="A303" s="297" t="s">
        <v>59</v>
      </c>
      <c r="B303" s="602"/>
      <c r="C303" s="597">
        <f>IF(B303="",0,IF(OR(D279="Privat Forsknings- og videnformidlingsinstitution",D279="Offentlig Forsknings- og videnformidlingsinstitution"),IF(B302=0,0,B303/B302),IF(B287=0,0,B303/B287)))</f>
        <v>0</v>
      </c>
      <c r="D303" s="367"/>
      <c r="E303" s="367"/>
      <c r="F303" s="367"/>
      <c r="G303" s="367"/>
      <c r="H303" s="367"/>
      <c r="I303" s="367"/>
      <c r="J303" s="367"/>
      <c r="K303" s="367"/>
      <c r="L303" s="367"/>
      <c r="M303" s="367"/>
      <c r="N303" s="367"/>
      <c r="O303" s="367"/>
      <c r="P303" s="367"/>
      <c r="Q303" s="367"/>
      <c r="R303" s="367"/>
      <c r="S303" s="367"/>
      <c r="T303" s="367"/>
      <c r="U303" s="367"/>
      <c r="V303" s="367"/>
      <c r="W303" s="367"/>
      <c r="X303" s="367"/>
      <c r="Y303" s="367"/>
      <c r="Z303" s="367"/>
      <c r="AA303" s="367"/>
      <c r="AB303" s="367"/>
      <c r="AC303" s="367"/>
      <c r="AD303" s="367"/>
      <c r="AE303" s="367"/>
      <c r="AF303" s="367"/>
      <c r="AG303" s="367"/>
      <c r="AH303" s="367"/>
      <c r="AI303" s="367"/>
      <c r="AJ303" s="367"/>
      <c r="AK303" s="367"/>
      <c r="AL303" s="367"/>
      <c r="AM303" s="367"/>
      <c r="AN303" s="367"/>
      <c r="AO303" s="367"/>
      <c r="AP303" s="367"/>
      <c r="AQ303" s="367"/>
      <c r="AR303" s="367"/>
      <c r="AS303" s="367"/>
      <c r="AT303" s="367"/>
      <c r="AU303" s="367"/>
      <c r="AV303" s="367"/>
      <c r="AW303" s="371"/>
      <c r="AX303" s="371"/>
      <c r="AY303" s="371"/>
      <c r="AZ303" s="371"/>
      <c r="BA303" s="371"/>
      <c r="BB303" s="371"/>
      <c r="BC303" s="371"/>
      <c r="BD303" s="371"/>
      <c r="BE303" s="371"/>
      <c r="BF303" s="371"/>
      <c r="BG303" s="371"/>
      <c r="BH303" s="371"/>
      <c r="BI303" s="371"/>
      <c r="BJ303" s="371"/>
      <c r="BK303" s="371"/>
      <c r="BL303" s="371"/>
    </row>
    <row r="304" spans="1:64" ht="21.95" customHeight="1" thickBot="1">
      <c r="A304" s="509" t="s">
        <v>60</v>
      </c>
      <c r="B304" s="510">
        <f>SUM(B302:B303)</f>
        <v>0</v>
      </c>
      <c r="C304" s="511"/>
      <c r="D304" s="367"/>
      <c r="E304" s="367"/>
      <c r="F304" s="367"/>
      <c r="G304" s="367"/>
      <c r="H304" s="367"/>
      <c r="I304" s="367"/>
      <c r="J304" s="367"/>
      <c r="K304" s="367"/>
      <c r="L304" s="367"/>
      <c r="M304" s="367"/>
      <c r="N304" s="367"/>
      <c r="O304" s="367"/>
      <c r="P304" s="367"/>
      <c r="Q304" s="367"/>
      <c r="R304" s="367"/>
      <c r="S304" s="367"/>
      <c r="T304" s="367"/>
      <c r="U304" s="367"/>
      <c r="V304" s="367"/>
      <c r="W304" s="367"/>
      <c r="X304" s="367"/>
      <c r="Y304" s="367"/>
      <c r="Z304" s="367"/>
      <c r="AA304" s="367"/>
      <c r="AB304" s="367"/>
      <c r="AC304" s="367"/>
      <c r="AD304" s="367"/>
      <c r="AE304" s="367"/>
      <c r="AF304" s="367"/>
      <c r="AG304" s="367"/>
      <c r="AH304" s="367"/>
      <c r="AI304" s="367"/>
      <c r="AJ304" s="367"/>
      <c r="AK304" s="367"/>
      <c r="AL304" s="367"/>
      <c r="AM304" s="367"/>
      <c r="AN304" s="367"/>
      <c r="AO304" s="367"/>
      <c r="AP304" s="367"/>
      <c r="AQ304" s="367"/>
      <c r="AR304" s="367"/>
      <c r="AS304" s="367"/>
      <c r="AT304" s="367"/>
      <c r="AU304" s="367"/>
      <c r="AV304" s="367"/>
      <c r="AW304" s="371"/>
      <c r="AX304" s="371"/>
      <c r="AY304" s="371"/>
      <c r="AZ304" s="371"/>
      <c r="BA304" s="371"/>
      <c r="BB304" s="371"/>
      <c r="BC304" s="371"/>
      <c r="BD304" s="371"/>
      <c r="BE304" s="371"/>
      <c r="BF304" s="371"/>
      <c r="BG304" s="371"/>
      <c r="BH304" s="371"/>
      <c r="BI304" s="371"/>
      <c r="BJ304" s="371"/>
      <c r="BK304" s="371"/>
      <c r="BL304" s="371"/>
    </row>
    <row r="305" spans="1:64" ht="14.1" customHeight="1">
      <c r="A305" s="367"/>
      <c r="B305" s="367"/>
      <c r="C305" s="367"/>
      <c r="D305" s="367"/>
      <c r="E305" s="367"/>
      <c r="F305" s="367"/>
      <c r="G305" s="367"/>
      <c r="H305" s="367"/>
      <c r="I305" s="367"/>
      <c r="J305" s="367"/>
      <c r="K305" s="367"/>
      <c r="L305" s="367"/>
      <c r="M305" s="367"/>
      <c r="N305" s="367"/>
      <c r="O305" s="367"/>
      <c r="P305" s="367"/>
      <c r="Q305" s="367"/>
      <c r="R305" s="367"/>
      <c r="S305" s="367"/>
      <c r="T305" s="367"/>
      <c r="U305" s="367"/>
      <c r="V305" s="367"/>
      <c r="W305" s="367"/>
      <c r="X305" s="367"/>
      <c r="Y305" s="367"/>
      <c r="Z305" s="367"/>
      <c r="AA305" s="367"/>
      <c r="AB305" s="367"/>
      <c r="AC305" s="367"/>
      <c r="AD305" s="367"/>
      <c r="AE305" s="367"/>
      <c r="AF305" s="367"/>
      <c r="AG305" s="367"/>
      <c r="AH305" s="367"/>
      <c r="AI305" s="367"/>
      <c r="AJ305" s="367"/>
      <c r="AK305" s="367"/>
      <c r="AL305" s="367"/>
      <c r="AM305" s="367"/>
      <c r="AN305" s="367"/>
      <c r="AO305" s="367"/>
      <c r="AP305" s="367"/>
      <c r="AQ305" s="367"/>
      <c r="AR305" s="367"/>
      <c r="AS305" s="367"/>
      <c r="AT305" s="367"/>
      <c r="AU305" s="367"/>
      <c r="AV305" s="367"/>
      <c r="AW305" s="371"/>
      <c r="AX305" s="371"/>
      <c r="AY305" s="371"/>
      <c r="AZ305" s="371"/>
      <c r="BA305" s="371"/>
      <c r="BB305" s="371"/>
      <c r="BC305" s="371"/>
      <c r="BD305" s="371"/>
      <c r="BE305" s="371"/>
      <c r="BF305" s="371"/>
      <c r="BG305" s="371"/>
      <c r="BH305" s="371"/>
      <c r="BI305" s="371"/>
      <c r="BJ305" s="371"/>
      <c r="BK305" s="371"/>
      <c r="BL305" s="371"/>
    </row>
    <row r="306" spans="1:64" ht="14.1" customHeight="1" thickBot="1">
      <c r="A306" s="367"/>
      <c r="B306" s="367"/>
      <c r="C306" s="367"/>
      <c r="D306" s="367"/>
      <c r="E306" s="367"/>
      <c r="F306" s="367"/>
      <c r="G306" s="367"/>
      <c r="H306" s="367"/>
      <c r="I306" s="367"/>
      <c r="J306" s="367"/>
      <c r="K306" s="367"/>
      <c r="L306" s="367"/>
      <c r="M306" s="367"/>
      <c r="N306" s="367"/>
      <c r="O306" s="367"/>
      <c r="P306" s="367"/>
      <c r="Q306" s="367"/>
      <c r="R306" s="367"/>
      <c r="S306" s="367"/>
      <c r="T306" s="367"/>
      <c r="U306" s="367"/>
      <c r="V306" s="367"/>
      <c r="W306" s="367"/>
      <c r="X306" s="367"/>
      <c r="Y306" s="367"/>
      <c r="Z306" s="367"/>
      <c r="AA306" s="367"/>
      <c r="AB306" s="367"/>
      <c r="AC306" s="367"/>
      <c r="AD306" s="367"/>
      <c r="AE306" s="367"/>
      <c r="AF306" s="367"/>
      <c r="AG306" s="367"/>
      <c r="AH306" s="367"/>
      <c r="AI306" s="367"/>
      <c r="AJ306" s="367"/>
      <c r="AK306" s="367"/>
      <c r="AL306" s="367"/>
      <c r="AM306" s="367"/>
      <c r="AN306" s="367"/>
      <c r="AO306" s="367"/>
      <c r="AP306" s="367"/>
      <c r="AQ306" s="367"/>
      <c r="AR306" s="367"/>
      <c r="AS306" s="367"/>
      <c r="AT306" s="367"/>
      <c r="AU306" s="367"/>
      <c r="AV306" s="367"/>
      <c r="AW306" s="371"/>
      <c r="AX306" s="371"/>
      <c r="AY306" s="371"/>
      <c r="AZ306" s="371"/>
      <c r="BA306" s="371"/>
      <c r="BB306" s="371"/>
      <c r="BC306" s="371"/>
      <c r="BD306" s="371"/>
      <c r="BE306" s="371"/>
      <c r="BF306" s="371"/>
      <c r="BG306" s="371"/>
      <c r="BH306" s="371"/>
      <c r="BI306" s="371"/>
      <c r="BJ306" s="371"/>
      <c r="BK306" s="371"/>
      <c r="BL306" s="371"/>
    </row>
    <row r="307" spans="1:64" ht="24.95" customHeight="1" thickTop="1" thickBot="1">
      <c r="A307" s="375" t="s">
        <v>70</v>
      </c>
      <c r="B307" s="376"/>
      <c r="C307" s="372"/>
      <c r="D307" s="377"/>
      <c r="E307" s="372"/>
      <c r="F307" s="372"/>
      <c r="G307" s="372"/>
      <c r="H307" s="372"/>
      <c r="I307" s="372"/>
      <c r="J307" s="372"/>
      <c r="K307" s="372"/>
      <c r="L307" s="372"/>
      <c r="M307" s="372"/>
      <c r="N307" s="372"/>
      <c r="O307" s="372"/>
      <c r="P307" s="372"/>
      <c r="Q307" s="372"/>
      <c r="R307" s="372"/>
      <c r="S307" s="372"/>
      <c r="T307" s="372"/>
      <c r="U307" s="372"/>
      <c r="V307" s="372"/>
      <c r="W307" s="372"/>
      <c r="X307" s="372"/>
      <c r="Y307" s="372"/>
      <c r="Z307" s="372"/>
      <c r="AA307" s="372"/>
      <c r="AB307" s="372"/>
      <c r="AC307" s="372"/>
      <c r="AD307" s="372"/>
      <c r="AE307" s="372"/>
      <c r="AF307" s="372"/>
      <c r="AG307" s="372"/>
      <c r="AH307" s="372"/>
      <c r="AI307" s="372"/>
      <c r="AJ307" s="372"/>
      <c r="AK307" s="372"/>
      <c r="AL307" s="372"/>
      <c r="AM307" s="372"/>
      <c r="AN307" s="372"/>
      <c r="AO307" s="372"/>
      <c r="AP307" s="372"/>
      <c r="AQ307" s="372"/>
      <c r="AR307" s="372"/>
      <c r="AS307" s="372"/>
      <c r="AT307" s="372"/>
      <c r="AU307" s="372"/>
      <c r="AV307" s="372"/>
      <c r="AW307" s="371"/>
      <c r="AX307" s="371"/>
      <c r="AY307" s="371"/>
      <c r="AZ307" s="371"/>
      <c r="BA307" s="371"/>
      <c r="BB307" s="371"/>
      <c r="BC307" s="371"/>
      <c r="BD307" s="371"/>
      <c r="BE307" s="371"/>
      <c r="BF307" s="371"/>
      <c r="BG307" s="371"/>
      <c r="BH307" s="371"/>
      <c r="BI307" s="371"/>
      <c r="BJ307" s="371"/>
      <c r="BK307" s="371"/>
      <c r="BL307" s="371"/>
    </row>
    <row r="308" spans="1:64" ht="35.1" customHeight="1">
      <c r="A308" s="642" t="s">
        <v>9</v>
      </c>
      <c r="B308" s="781" t="s">
        <v>10</v>
      </c>
      <c r="C308" s="782" t="s">
        <v>11</v>
      </c>
      <c r="D308" s="632" t="s">
        <v>12</v>
      </c>
      <c r="E308" s="756" t="s">
        <v>13</v>
      </c>
      <c r="F308" s="367"/>
      <c r="G308" s="367"/>
      <c r="H308" s="367"/>
      <c r="I308" s="367"/>
      <c r="J308" s="367"/>
      <c r="K308" s="367"/>
      <c r="L308" s="367"/>
      <c r="M308" s="367"/>
      <c r="N308" s="367"/>
      <c r="O308" s="367"/>
      <c r="P308" s="367"/>
      <c r="Q308" s="367"/>
      <c r="R308" s="367"/>
      <c r="S308" s="367"/>
      <c r="T308" s="367"/>
      <c r="U308" s="367"/>
      <c r="V308" s="367"/>
      <c r="W308" s="367"/>
      <c r="X308" s="367"/>
      <c r="Y308" s="367"/>
      <c r="Z308" s="367"/>
      <c r="AA308" s="367"/>
      <c r="AB308" s="367"/>
      <c r="AC308" s="367"/>
      <c r="AD308" s="367"/>
      <c r="AE308" s="367"/>
      <c r="AF308" s="367"/>
      <c r="AG308" s="367"/>
      <c r="AH308" s="367"/>
      <c r="AI308" s="367"/>
      <c r="AJ308" s="367"/>
      <c r="AK308" s="367"/>
      <c r="AL308" s="367"/>
      <c r="AM308" s="367"/>
      <c r="AN308" s="367"/>
      <c r="AO308" s="367"/>
      <c r="AP308" s="367"/>
      <c r="AQ308" s="367"/>
      <c r="AR308" s="367"/>
      <c r="AS308" s="367"/>
      <c r="AT308" s="367"/>
      <c r="AU308" s="367"/>
      <c r="AV308" s="367"/>
      <c r="AW308" s="371"/>
      <c r="AX308" s="371"/>
      <c r="AY308" s="371"/>
      <c r="AZ308" s="371"/>
      <c r="BA308" s="371"/>
      <c r="BB308" s="371"/>
      <c r="BC308" s="371"/>
      <c r="BD308" s="371"/>
      <c r="BE308" s="371"/>
      <c r="BF308" s="371"/>
      <c r="BG308" s="371"/>
      <c r="BH308" s="371"/>
      <c r="BI308" s="371"/>
      <c r="BJ308" s="371"/>
      <c r="BK308" s="371"/>
      <c r="BL308" s="371"/>
    </row>
    <row r="309" spans="1:64" ht="35.1" customHeight="1" thickBot="1">
      <c r="A309" s="363"/>
      <c r="B309" s="363"/>
      <c r="C309" s="335"/>
      <c r="D309" s="335"/>
      <c r="E309" s="757"/>
      <c r="F309" s="367"/>
      <c r="G309" s="367"/>
      <c r="H309" s="367"/>
      <c r="I309" s="367"/>
      <c r="J309" s="367"/>
      <c r="K309" s="367"/>
      <c r="L309" s="367"/>
      <c r="M309" s="367"/>
      <c r="N309" s="367"/>
      <c r="O309" s="367"/>
      <c r="P309" s="367"/>
      <c r="Q309" s="367"/>
      <c r="R309" s="367"/>
      <c r="S309" s="367"/>
      <c r="T309" s="367"/>
      <c r="U309" s="367"/>
      <c r="V309" s="367"/>
      <c r="W309" s="367"/>
      <c r="X309" s="367"/>
      <c r="Y309" s="367"/>
      <c r="Z309" s="367"/>
      <c r="AA309" s="367"/>
      <c r="AB309" s="367"/>
      <c r="AC309" s="367"/>
      <c r="AD309" s="367"/>
      <c r="AE309" s="367"/>
      <c r="AF309" s="367"/>
      <c r="AG309" s="367"/>
      <c r="AH309" s="367"/>
      <c r="AI309" s="367"/>
      <c r="AJ309" s="367"/>
      <c r="AK309" s="367"/>
      <c r="AL309" s="367"/>
      <c r="AM309" s="367"/>
      <c r="AN309" s="367"/>
      <c r="AO309" s="367"/>
      <c r="AP309" s="367"/>
      <c r="AQ309" s="367"/>
      <c r="AR309" s="367"/>
      <c r="AS309" s="367"/>
      <c r="AT309" s="367"/>
      <c r="AU309" s="367"/>
      <c r="AV309" s="367"/>
      <c r="AW309" s="371"/>
      <c r="AX309" s="371"/>
      <c r="AY309" s="371"/>
      <c r="AZ309" s="371"/>
      <c r="BA309" s="371"/>
      <c r="BB309" s="371"/>
      <c r="BC309" s="371"/>
      <c r="BD309" s="371"/>
      <c r="BE309" s="371"/>
      <c r="BF309" s="371"/>
      <c r="BG309" s="371"/>
      <c r="BH309" s="371"/>
      <c r="BI309" s="371"/>
      <c r="BJ309" s="371"/>
      <c r="BK309" s="371"/>
      <c r="BL309" s="371"/>
    </row>
    <row r="310" spans="1:64" ht="35.1" customHeight="1">
      <c r="A310" s="793" t="s">
        <v>14</v>
      </c>
      <c r="B310" s="488" t="s">
        <v>15</v>
      </c>
      <c r="C310" s="489" t="s">
        <v>16</v>
      </c>
      <c r="D310" s="490" t="s">
        <v>17</v>
      </c>
      <c r="E310" s="758" t="s">
        <v>18</v>
      </c>
      <c r="F310" s="367"/>
      <c r="G310" s="367"/>
      <c r="H310" s="367"/>
      <c r="I310" s="367"/>
      <c r="J310" s="367"/>
      <c r="K310" s="367"/>
      <c r="L310" s="367"/>
      <c r="M310" s="367"/>
      <c r="N310" s="367"/>
      <c r="O310" s="367"/>
      <c r="P310" s="367"/>
      <c r="Q310" s="367"/>
      <c r="R310" s="367"/>
      <c r="S310" s="367"/>
      <c r="T310" s="367"/>
      <c r="U310" s="367"/>
      <c r="V310" s="367"/>
      <c r="W310" s="367"/>
      <c r="X310" s="367"/>
      <c r="Y310" s="367"/>
      <c r="Z310" s="367"/>
      <c r="AA310" s="367"/>
      <c r="AB310" s="367"/>
      <c r="AC310" s="367"/>
      <c r="AD310" s="367"/>
      <c r="AE310" s="367"/>
      <c r="AF310" s="367"/>
      <c r="AG310" s="367"/>
      <c r="AH310" s="367"/>
      <c r="AI310" s="367"/>
      <c r="AJ310" s="367"/>
      <c r="AK310" s="367"/>
      <c r="AL310" s="367"/>
      <c r="AM310" s="367"/>
      <c r="AN310" s="367"/>
      <c r="AO310" s="367"/>
      <c r="AP310" s="367"/>
      <c r="AQ310" s="367"/>
      <c r="AR310" s="367"/>
      <c r="AS310" s="367"/>
      <c r="AT310" s="367"/>
      <c r="AU310" s="367"/>
      <c r="AV310" s="367"/>
      <c r="AW310" s="371"/>
      <c r="AX310" s="371"/>
      <c r="AY310" s="371"/>
      <c r="AZ310" s="371"/>
      <c r="BA310" s="371"/>
      <c r="BB310" s="371"/>
      <c r="BC310" s="371"/>
      <c r="BD310" s="371"/>
      <c r="BE310" s="371"/>
      <c r="BF310" s="371"/>
      <c r="BG310" s="371"/>
      <c r="BH310" s="371"/>
      <c r="BI310" s="371"/>
      <c r="BJ310" s="371"/>
      <c r="BK310" s="371"/>
      <c r="BL310" s="371"/>
    </row>
    <row r="311" spans="1:64" ht="35.1" customHeight="1" thickBot="1">
      <c r="A311" s="794"/>
      <c r="B311" s="364"/>
      <c r="C311" s="364"/>
      <c r="D311" s="491" t="str">
        <f>'2. Samlet budgetoversigt'!F336</f>
        <v/>
      </c>
      <c r="E311" s="759" t="str">
        <f>'2. Samlet budgetoversigt'!F337</f>
        <v/>
      </c>
      <c r="F311" s="367"/>
      <c r="G311" s="367"/>
      <c r="H311" s="367"/>
      <c r="I311" s="367"/>
      <c r="J311" s="367"/>
      <c r="K311" s="367"/>
      <c r="L311" s="367"/>
      <c r="M311" s="367"/>
      <c r="N311" s="367"/>
      <c r="O311" s="367"/>
      <c r="P311" s="367"/>
      <c r="Q311" s="367"/>
      <c r="R311" s="367"/>
      <c r="S311" s="367"/>
      <c r="T311" s="367"/>
      <c r="U311" s="367"/>
      <c r="V311" s="367"/>
      <c r="W311" s="367"/>
      <c r="X311" s="367"/>
      <c r="Y311" s="367"/>
      <c r="Z311" s="367"/>
      <c r="AA311" s="367"/>
      <c r="AB311" s="367"/>
      <c r="AC311" s="367"/>
      <c r="AD311" s="367"/>
      <c r="AE311" s="367"/>
      <c r="AF311" s="367"/>
      <c r="AG311" s="367"/>
      <c r="AH311" s="367"/>
      <c r="AI311" s="367"/>
      <c r="AJ311" s="367"/>
      <c r="AK311" s="367"/>
      <c r="AL311" s="367"/>
      <c r="AM311" s="367"/>
      <c r="AN311" s="367"/>
      <c r="AO311" s="367"/>
      <c r="AP311" s="367"/>
      <c r="AQ311" s="367"/>
      <c r="AR311" s="367"/>
      <c r="AS311" s="367"/>
      <c r="AT311" s="367"/>
      <c r="AU311" s="367"/>
      <c r="AV311" s="367"/>
      <c r="AW311" s="371"/>
      <c r="AX311" s="371"/>
      <c r="AY311" s="371"/>
      <c r="AZ311" s="371"/>
      <c r="BA311" s="371"/>
      <c r="BB311" s="371"/>
      <c r="BC311" s="371"/>
      <c r="BD311" s="371"/>
      <c r="BE311" s="371"/>
      <c r="BF311" s="371"/>
      <c r="BG311" s="371"/>
      <c r="BH311" s="371"/>
      <c r="BI311" s="371"/>
      <c r="BJ311" s="371"/>
      <c r="BK311" s="371"/>
      <c r="BL311" s="371"/>
    </row>
    <row r="312" spans="1:64" ht="14.1" customHeight="1">
      <c r="A312" s="367"/>
      <c r="B312" s="367"/>
      <c r="C312" s="367"/>
      <c r="D312" s="367"/>
      <c r="E312" s="367"/>
      <c r="F312" s="367"/>
      <c r="G312" s="367"/>
      <c r="H312" s="367"/>
      <c r="I312" s="367"/>
      <c r="J312" s="367"/>
      <c r="K312" s="367"/>
      <c r="L312" s="367"/>
      <c r="M312" s="367"/>
      <c r="N312" s="367"/>
      <c r="O312" s="367"/>
      <c r="P312" s="367"/>
      <c r="Q312" s="367"/>
      <c r="R312" s="367"/>
      <c r="S312" s="367"/>
      <c r="T312" s="367"/>
      <c r="U312" s="367"/>
      <c r="V312" s="367"/>
      <c r="W312" s="367"/>
      <c r="X312" s="367"/>
      <c r="Y312" s="367"/>
      <c r="Z312" s="367"/>
      <c r="AA312" s="367"/>
      <c r="AB312" s="367"/>
      <c r="AC312" s="367"/>
      <c r="AD312" s="367"/>
      <c r="AE312" s="367"/>
      <c r="AF312" s="367"/>
      <c r="AG312" s="367"/>
      <c r="AH312" s="367"/>
      <c r="AI312" s="367"/>
      <c r="AJ312" s="367"/>
      <c r="AK312" s="367"/>
      <c r="AL312" s="367"/>
      <c r="AM312" s="367"/>
      <c r="AN312" s="367"/>
      <c r="AO312" s="367"/>
      <c r="AP312" s="367"/>
      <c r="AQ312" s="367"/>
      <c r="AR312" s="367"/>
      <c r="AS312" s="367"/>
      <c r="AT312" s="367"/>
      <c r="AU312" s="367"/>
      <c r="AV312" s="367"/>
      <c r="AW312" s="371"/>
      <c r="AX312" s="371"/>
      <c r="AY312" s="371"/>
      <c r="AZ312" s="371"/>
      <c r="BA312" s="371"/>
      <c r="BB312" s="371"/>
      <c r="BC312" s="371"/>
      <c r="BD312" s="371"/>
      <c r="BE312" s="371"/>
      <c r="BF312" s="371"/>
      <c r="BG312" s="371"/>
      <c r="BH312" s="371"/>
      <c r="BI312" s="371"/>
      <c r="BJ312" s="371"/>
      <c r="BK312" s="371"/>
      <c r="BL312" s="371"/>
    </row>
    <row r="313" spans="1:64" ht="15.75" customHeight="1" thickBot="1">
      <c r="A313" s="368" t="s">
        <v>19</v>
      </c>
      <c r="B313" s="368" t="s">
        <v>20</v>
      </c>
      <c r="C313" s="381" t="s">
        <v>21</v>
      </c>
      <c r="D313" s="379" t="s">
        <v>22</v>
      </c>
      <c r="E313" s="379" t="s">
        <v>23</v>
      </c>
      <c r="F313" s="379" t="s">
        <v>24</v>
      </c>
      <c r="G313" s="379" t="s">
        <v>25</v>
      </c>
      <c r="H313" s="379" t="s">
        <v>26</v>
      </c>
      <c r="I313" s="379" t="s">
        <v>27</v>
      </c>
      <c r="J313" s="379" t="s">
        <v>28</v>
      </c>
      <c r="K313" s="379" t="s">
        <v>29</v>
      </c>
      <c r="L313" s="379" t="s">
        <v>30</v>
      </c>
      <c r="M313" s="379" t="s">
        <v>31</v>
      </c>
      <c r="N313" s="379" t="s">
        <v>32</v>
      </c>
      <c r="O313" s="379" t="s">
        <v>33</v>
      </c>
      <c r="P313" s="379" t="s">
        <v>34</v>
      </c>
      <c r="Q313" s="379" t="s">
        <v>35</v>
      </c>
      <c r="R313" s="379" t="s">
        <v>36</v>
      </c>
      <c r="S313" s="379" t="s">
        <v>37</v>
      </c>
      <c r="T313" s="379" t="s">
        <v>38</v>
      </c>
      <c r="U313" s="379" t="s">
        <v>39</v>
      </c>
      <c r="V313" s="379" t="s">
        <v>40</v>
      </c>
      <c r="W313" s="379" t="s">
        <v>41</v>
      </c>
      <c r="X313" s="379" t="s">
        <v>42</v>
      </c>
      <c r="Y313" s="379" t="s">
        <v>43</v>
      </c>
      <c r="Z313" s="380" t="s">
        <v>44</v>
      </c>
      <c r="AA313" s="371"/>
      <c r="AB313" s="371"/>
      <c r="AC313" s="371"/>
      <c r="AD313" s="371"/>
      <c r="AE313" s="371"/>
      <c r="AF313" s="371"/>
      <c r="AG313" s="371"/>
      <c r="AH313" s="371"/>
      <c r="AI313" s="371"/>
      <c r="AJ313" s="371"/>
      <c r="AK313" s="371"/>
      <c r="AL313" s="371"/>
      <c r="AM313" s="371"/>
      <c r="AN313" s="371"/>
      <c r="AO313" s="371"/>
      <c r="AP313" s="371"/>
      <c r="AQ313" s="371"/>
      <c r="AR313" s="371"/>
      <c r="AS313" s="371"/>
      <c r="AT313" s="371"/>
      <c r="AU313" s="371"/>
      <c r="AV313" s="371"/>
      <c r="AW313" s="371"/>
      <c r="AX313" s="371"/>
      <c r="AY313" s="371"/>
      <c r="AZ313" s="371"/>
      <c r="BA313" s="371"/>
      <c r="BB313" s="371"/>
      <c r="BC313" s="371"/>
      <c r="BD313" s="371"/>
      <c r="BE313" s="371"/>
      <c r="BF313" s="371"/>
      <c r="BG313" s="371"/>
      <c r="BH313" s="371"/>
      <c r="BI313" s="371"/>
      <c r="BJ313" s="371"/>
      <c r="BK313" s="371"/>
      <c r="BL313" s="371"/>
    </row>
    <row r="314" spans="1:64" ht="50.1" customHeight="1">
      <c r="A314" s="786" t="s">
        <v>45</v>
      </c>
      <c r="B314" s="588"/>
      <c r="C314" s="471" t="s">
        <v>46</v>
      </c>
      <c r="D314" s="90"/>
      <c r="E314" s="90"/>
      <c r="F314" s="90"/>
      <c r="G314" s="90"/>
      <c r="H314" s="90"/>
      <c r="I314" s="90"/>
      <c r="J314" s="90"/>
      <c r="K314" s="90"/>
      <c r="L314" s="90"/>
      <c r="M314" s="90"/>
      <c r="N314" s="90"/>
      <c r="O314" s="90"/>
      <c r="P314" s="90"/>
      <c r="Q314" s="90"/>
      <c r="R314" s="90"/>
      <c r="S314" s="90"/>
      <c r="T314" s="90"/>
      <c r="U314" s="90"/>
      <c r="V314" s="90"/>
      <c r="W314" s="90"/>
      <c r="X314" s="90"/>
      <c r="Y314" s="90"/>
      <c r="Z314" s="93"/>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5"/>
      <c r="AW314" s="371"/>
      <c r="AX314" s="371"/>
      <c r="AY314" s="371"/>
      <c r="AZ314" s="371"/>
      <c r="BA314" s="371"/>
      <c r="BB314" s="371"/>
      <c r="BC314" s="371"/>
      <c r="BD314" s="371"/>
      <c r="BE314" s="371"/>
      <c r="BF314" s="371"/>
      <c r="BG314" s="371"/>
      <c r="BH314" s="371"/>
      <c r="BI314" s="371"/>
      <c r="BJ314" s="371"/>
      <c r="BK314" s="371"/>
      <c r="BL314" s="371"/>
    </row>
    <row r="315" spans="1:64" ht="14.45" customHeight="1">
      <c r="A315" s="787"/>
      <c r="B315" s="589"/>
      <c r="C315" s="473" t="s">
        <v>47</v>
      </c>
      <c r="D315" s="71"/>
      <c r="E315" s="71"/>
      <c r="F315" s="71"/>
      <c r="G315" s="71"/>
      <c r="H315" s="71"/>
      <c r="I315" s="71"/>
      <c r="J315" s="71"/>
      <c r="K315" s="71"/>
      <c r="L315" s="71"/>
      <c r="M315" s="71"/>
      <c r="N315" s="71"/>
      <c r="O315" s="71"/>
      <c r="P315" s="71"/>
      <c r="Q315" s="71"/>
      <c r="R315" s="71"/>
      <c r="S315" s="71"/>
      <c r="T315" s="71"/>
      <c r="U315" s="71"/>
      <c r="V315" s="71"/>
      <c r="W315" s="71"/>
      <c r="X315" s="71"/>
      <c r="Y315" s="71"/>
      <c r="Z315" s="96"/>
      <c r="AV315" s="97"/>
      <c r="AW315" s="371"/>
      <c r="AX315" s="371"/>
      <c r="AY315" s="371"/>
      <c r="AZ315" s="371"/>
      <c r="BA315" s="371"/>
      <c r="BB315" s="371"/>
      <c r="BC315" s="371"/>
      <c r="BD315" s="371"/>
      <c r="BE315" s="371"/>
      <c r="BF315" s="371"/>
      <c r="BG315" s="371"/>
      <c r="BH315" s="371"/>
      <c r="BI315" s="371"/>
      <c r="BJ315" s="371"/>
      <c r="BK315" s="371"/>
      <c r="BL315" s="371"/>
    </row>
    <row r="316" spans="1:64" ht="14.45" customHeight="1" thickBot="1">
      <c r="A316" s="787"/>
      <c r="B316" s="590" t="str">
        <f>_xlfn.CONCAT(SUM('1. Projektets omkostninger'!D316:AV316)," timer")</f>
        <v>0 timer</v>
      </c>
      <c r="C316" s="473" t="s">
        <v>48</v>
      </c>
      <c r="D316" s="71"/>
      <c r="E316" s="71"/>
      <c r="F316" s="71"/>
      <c r="G316" s="71"/>
      <c r="H316" s="71"/>
      <c r="I316" s="71"/>
      <c r="J316" s="71"/>
      <c r="K316" s="71"/>
      <c r="L316" s="71"/>
      <c r="M316" s="71"/>
      <c r="N316" s="71"/>
      <c r="O316" s="71"/>
      <c r="P316" s="71"/>
      <c r="Q316" s="71"/>
      <c r="R316" s="71"/>
      <c r="S316" s="71"/>
      <c r="T316" s="71"/>
      <c r="U316" s="71"/>
      <c r="V316" s="71"/>
      <c r="W316" s="71"/>
      <c r="X316" s="71"/>
      <c r="Y316" s="71"/>
      <c r="Z316" s="96"/>
      <c r="AV316" s="97"/>
      <c r="AW316" s="371"/>
      <c r="AX316" s="371"/>
      <c r="AY316" s="371"/>
      <c r="AZ316" s="371"/>
      <c r="BA316" s="371"/>
      <c r="BB316" s="371"/>
      <c r="BC316" s="371"/>
      <c r="BD316" s="371"/>
      <c r="BE316" s="371"/>
      <c r="BF316" s="371"/>
      <c r="BG316" s="371"/>
      <c r="BH316" s="371"/>
      <c r="BI316" s="371"/>
      <c r="BJ316" s="371"/>
      <c r="BK316" s="371"/>
      <c r="BL316" s="371"/>
    </row>
    <row r="317" spans="1:64" s="599" customFormat="1" ht="14.45" customHeight="1" thickBot="1">
      <c r="A317" s="788"/>
      <c r="B317" s="591">
        <f>SUM('1. Projektets omkostninger'!D317:AV317)</f>
        <v>0</v>
      </c>
      <c r="C317" s="631" t="s">
        <v>49</v>
      </c>
      <c r="D317" s="481" t="str">
        <f>IF(D315*D316=0,"",(D315*D316))</f>
        <v/>
      </c>
      <c r="E317" s="481" t="str">
        <f t="shared" ref="E317:AV317" si="20">IF(E315*E316=0,"",(E315*E316))</f>
        <v/>
      </c>
      <c r="F317" s="481" t="str">
        <f t="shared" si="20"/>
        <v/>
      </c>
      <c r="G317" s="481" t="str">
        <f t="shared" si="20"/>
        <v/>
      </c>
      <c r="H317" s="481" t="str">
        <f t="shared" si="20"/>
        <v/>
      </c>
      <c r="I317" s="481" t="str">
        <f t="shared" si="20"/>
        <v/>
      </c>
      <c r="J317" s="481" t="str">
        <f t="shared" si="20"/>
        <v/>
      </c>
      <c r="K317" s="481" t="str">
        <f t="shared" si="20"/>
        <v/>
      </c>
      <c r="L317" s="481" t="str">
        <f t="shared" si="20"/>
        <v/>
      </c>
      <c r="M317" s="481" t="str">
        <f t="shared" si="20"/>
        <v/>
      </c>
      <c r="N317" s="481" t="str">
        <f t="shared" si="20"/>
        <v/>
      </c>
      <c r="O317" s="481" t="str">
        <f t="shared" si="20"/>
        <v/>
      </c>
      <c r="P317" s="481" t="str">
        <f t="shared" si="20"/>
        <v/>
      </c>
      <c r="Q317" s="481" t="str">
        <f t="shared" si="20"/>
        <v/>
      </c>
      <c r="R317" s="481" t="str">
        <f t="shared" si="20"/>
        <v/>
      </c>
      <c r="S317" s="481" t="str">
        <f t="shared" si="20"/>
        <v/>
      </c>
      <c r="T317" s="481" t="str">
        <f t="shared" si="20"/>
        <v/>
      </c>
      <c r="U317" s="481" t="str">
        <f t="shared" si="20"/>
        <v/>
      </c>
      <c r="V317" s="481" t="str">
        <f t="shared" si="20"/>
        <v/>
      </c>
      <c r="W317" s="481" t="str">
        <f t="shared" si="20"/>
        <v/>
      </c>
      <c r="X317" s="481" t="str">
        <f t="shared" si="20"/>
        <v/>
      </c>
      <c r="Y317" s="481" t="str">
        <f t="shared" si="20"/>
        <v/>
      </c>
      <c r="Z317" s="482" t="str">
        <f t="shared" si="20"/>
        <v/>
      </c>
      <c r="AA317" s="483" t="str">
        <f t="shared" si="20"/>
        <v/>
      </c>
      <c r="AB317" s="483" t="str">
        <f t="shared" si="20"/>
        <v/>
      </c>
      <c r="AC317" s="483" t="str">
        <f t="shared" si="20"/>
        <v/>
      </c>
      <c r="AD317" s="483" t="str">
        <f t="shared" si="20"/>
        <v/>
      </c>
      <c r="AE317" s="483" t="str">
        <f t="shared" si="20"/>
        <v/>
      </c>
      <c r="AF317" s="483" t="str">
        <f t="shared" si="20"/>
        <v/>
      </c>
      <c r="AG317" s="483" t="str">
        <f t="shared" si="20"/>
        <v/>
      </c>
      <c r="AH317" s="483" t="str">
        <f t="shared" si="20"/>
        <v/>
      </c>
      <c r="AI317" s="483" t="str">
        <f t="shared" si="20"/>
        <v/>
      </c>
      <c r="AJ317" s="483" t="str">
        <f t="shared" si="20"/>
        <v/>
      </c>
      <c r="AK317" s="483" t="str">
        <f t="shared" si="20"/>
        <v/>
      </c>
      <c r="AL317" s="483" t="str">
        <f t="shared" si="20"/>
        <v/>
      </c>
      <c r="AM317" s="483" t="str">
        <f t="shared" si="20"/>
        <v/>
      </c>
      <c r="AN317" s="483" t="str">
        <f t="shared" si="20"/>
        <v/>
      </c>
      <c r="AO317" s="483" t="str">
        <f t="shared" si="20"/>
        <v/>
      </c>
      <c r="AP317" s="483" t="str">
        <f t="shared" si="20"/>
        <v/>
      </c>
      <c r="AQ317" s="483" t="str">
        <f t="shared" si="20"/>
        <v/>
      </c>
      <c r="AR317" s="483" t="str">
        <f t="shared" si="20"/>
        <v/>
      </c>
      <c r="AS317" s="483" t="str">
        <f t="shared" si="20"/>
        <v/>
      </c>
      <c r="AT317" s="483" t="str">
        <f t="shared" si="20"/>
        <v/>
      </c>
      <c r="AU317" s="483" t="str">
        <f t="shared" si="20"/>
        <v/>
      </c>
      <c r="AV317" s="484" t="str">
        <f t="shared" si="20"/>
        <v/>
      </c>
    </row>
    <row r="318" spans="1:64" ht="50.1" customHeight="1">
      <c r="A318" s="787" t="s">
        <v>50</v>
      </c>
      <c r="B318" s="592"/>
      <c r="C318" s="471" t="s">
        <v>46</v>
      </c>
      <c r="D318" s="91"/>
      <c r="E318" s="91"/>
      <c r="F318" s="91"/>
      <c r="G318" s="91"/>
      <c r="H318" s="91"/>
      <c r="I318" s="91"/>
      <c r="J318" s="91"/>
      <c r="K318" s="91"/>
      <c r="L318" s="91"/>
      <c r="M318" s="91"/>
      <c r="N318" s="91"/>
      <c r="O318" s="91"/>
      <c r="P318" s="91"/>
      <c r="Q318" s="91"/>
      <c r="R318" s="91"/>
      <c r="S318" s="91"/>
      <c r="T318" s="91"/>
      <c r="U318" s="91"/>
      <c r="V318" s="91"/>
      <c r="W318" s="91"/>
      <c r="X318" s="91"/>
      <c r="Y318" s="91"/>
      <c r="Z318" s="96"/>
      <c r="AV318" s="97"/>
      <c r="AW318" s="371"/>
      <c r="AX318" s="371"/>
      <c r="AY318" s="371"/>
      <c r="AZ318" s="371"/>
      <c r="BA318" s="371"/>
      <c r="BB318" s="371"/>
      <c r="BC318" s="371"/>
      <c r="BD318" s="371"/>
      <c r="BE318" s="371"/>
      <c r="BF318" s="371"/>
      <c r="BG318" s="371"/>
      <c r="BH318" s="371"/>
      <c r="BI318" s="371"/>
      <c r="BJ318" s="371"/>
      <c r="BK318" s="371"/>
      <c r="BL318" s="371"/>
    </row>
    <row r="319" spans="1:64" ht="14.45" customHeight="1">
      <c r="A319" s="787"/>
      <c r="B319" s="593"/>
      <c r="C319" s="473" t="s">
        <v>47</v>
      </c>
      <c r="D319" s="71"/>
      <c r="E319" s="71"/>
      <c r="F319" s="71"/>
      <c r="G319" s="71"/>
      <c r="H319" s="71"/>
      <c r="I319" s="71"/>
      <c r="J319" s="71"/>
      <c r="K319" s="71"/>
      <c r="L319" s="71"/>
      <c r="M319" s="71"/>
      <c r="N319" s="71"/>
      <c r="O319" s="71"/>
      <c r="P319" s="71"/>
      <c r="Q319" s="71"/>
      <c r="R319" s="71"/>
      <c r="S319" s="71"/>
      <c r="T319" s="71"/>
      <c r="U319" s="71"/>
      <c r="V319" s="71"/>
      <c r="W319" s="71"/>
      <c r="X319" s="71"/>
      <c r="Y319" s="71"/>
      <c r="Z319" s="96"/>
      <c r="AV319" s="97"/>
      <c r="AW319" s="371"/>
      <c r="AX319" s="371"/>
      <c r="AY319" s="371"/>
      <c r="AZ319" s="371"/>
      <c r="BA319" s="371"/>
      <c r="BB319" s="371"/>
      <c r="BC319" s="371"/>
      <c r="BD319" s="371"/>
      <c r="BE319" s="371"/>
      <c r="BF319" s="371"/>
      <c r="BG319" s="371"/>
      <c r="BH319" s="371"/>
      <c r="BI319" s="371"/>
      <c r="BJ319" s="371"/>
      <c r="BK319" s="371"/>
      <c r="BL319" s="371"/>
    </row>
    <row r="320" spans="1:64" ht="14.45" customHeight="1">
      <c r="A320" s="787"/>
      <c r="B320" s="593"/>
      <c r="C320" s="473" t="s">
        <v>48</v>
      </c>
      <c r="D320" s="71"/>
      <c r="E320" s="71"/>
      <c r="F320" s="71"/>
      <c r="G320" s="71"/>
      <c r="H320" s="71"/>
      <c r="I320" s="71"/>
      <c r="J320" s="71"/>
      <c r="K320" s="71"/>
      <c r="L320" s="71"/>
      <c r="M320" s="71"/>
      <c r="N320" s="71"/>
      <c r="O320" s="71"/>
      <c r="P320" s="71"/>
      <c r="Q320" s="71"/>
      <c r="R320" s="71"/>
      <c r="S320" s="71"/>
      <c r="T320" s="71"/>
      <c r="U320" s="71"/>
      <c r="V320" s="71"/>
      <c r="W320" s="71"/>
      <c r="X320" s="71"/>
      <c r="Y320" s="71"/>
      <c r="Z320" s="96"/>
      <c r="AV320" s="97"/>
      <c r="AW320" s="371"/>
      <c r="AX320" s="371"/>
      <c r="AY320" s="371"/>
      <c r="AZ320" s="371"/>
      <c r="BA320" s="371"/>
      <c r="BB320" s="371"/>
      <c r="BC320" s="371"/>
      <c r="BD320" s="371"/>
      <c r="BE320" s="371"/>
      <c r="BF320" s="371"/>
      <c r="BG320" s="371"/>
      <c r="BH320" s="371"/>
      <c r="BI320" s="371"/>
      <c r="BJ320" s="371"/>
      <c r="BK320" s="371"/>
      <c r="BL320" s="371"/>
    </row>
    <row r="321" spans="1:64" s="599" customFormat="1" ht="14.45" customHeight="1" thickBot="1">
      <c r="A321" s="787"/>
      <c r="B321" s="594">
        <f>SUM('1. Projektets omkostninger'!D321:AV321)</f>
        <v>0</v>
      </c>
      <c r="C321" s="631" t="s">
        <v>49</v>
      </c>
      <c r="D321" s="485" t="str">
        <f t="shared" ref="D321:AV321" si="21">IF(D319*D320=0,"",(D319*D320))</f>
        <v/>
      </c>
      <c r="E321" s="485" t="str">
        <f t="shared" si="21"/>
        <v/>
      </c>
      <c r="F321" s="485" t="str">
        <f t="shared" si="21"/>
        <v/>
      </c>
      <c r="G321" s="485" t="str">
        <f t="shared" si="21"/>
        <v/>
      </c>
      <c r="H321" s="485" t="str">
        <f t="shared" si="21"/>
        <v/>
      </c>
      <c r="I321" s="485" t="str">
        <f t="shared" si="21"/>
        <v/>
      </c>
      <c r="J321" s="485" t="str">
        <f t="shared" si="21"/>
        <v/>
      </c>
      <c r="K321" s="485" t="str">
        <f t="shared" si="21"/>
        <v/>
      </c>
      <c r="L321" s="485" t="str">
        <f t="shared" si="21"/>
        <v/>
      </c>
      <c r="M321" s="485" t="str">
        <f t="shared" si="21"/>
        <v/>
      </c>
      <c r="N321" s="485" t="str">
        <f t="shared" si="21"/>
        <v/>
      </c>
      <c r="O321" s="485" t="str">
        <f t="shared" si="21"/>
        <v/>
      </c>
      <c r="P321" s="485" t="str">
        <f t="shared" si="21"/>
        <v/>
      </c>
      <c r="Q321" s="485" t="str">
        <f t="shared" si="21"/>
        <v/>
      </c>
      <c r="R321" s="485" t="str">
        <f t="shared" si="21"/>
        <v/>
      </c>
      <c r="S321" s="485" t="str">
        <f t="shared" si="21"/>
        <v/>
      </c>
      <c r="T321" s="485" t="str">
        <f t="shared" si="21"/>
        <v/>
      </c>
      <c r="U321" s="485" t="str">
        <f t="shared" si="21"/>
        <v/>
      </c>
      <c r="V321" s="485" t="str">
        <f t="shared" si="21"/>
        <v/>
      </c>
      <c r="W321" s="485" t="str">
        <f t="shared" si="21"/>
        <v/>
      </c>
      <c r="X321" s="485" t="str">
        <f t="shared" si="21"/>
        <v/>
      </c>
      <c r="Y321" s="485" t="str">
        <f t="shared" si="21"/>
        <v/>
      </c>
      <c r="Z321" s="482" t="str">
        <f t="shared" si="21"/>
        <v/>
      </c>
      <c r="AA321" s="483" t="str">
        <f t="shared" si="21"/>
        <v/>
      </c>
      <c r="AB321" s="483" t="str">
        <f t="shared" si="21"/>
        <v/>
      </c>
      <c r="AC321" s="483" t="str">
        <f t="shared" si="21"/>
        <v/>
      </c>
      <c r="AD321" s="483" t="str">
        <f t="shared" si="21"/>
        <v/>
      </c>
      <c r="AE321" s="483" t="str">
        <f t="shared" si="21"/>
        <v/>
      </c>
      <c r="AF321" s="483" t="str">
        <f t="shared" si="21"/>
        <v/>
      </c>
      <c r="AG321" s="483" t="str">
        <f t="shared" si="21"/>
        <v/>
      </c>
      <c r="AH321" s="483" t="str">
        <f t="shared" si="21"/>
        <v/>
      </c>
      <c r="AI321" s="483" t="str">
        <f t="shared" si="21"/>
        <v/>
      </c>
      <c r="AJ321" s="483" t="str">
        <f t="shared" si="21"/>
        <v/>
      </c>
      <c r="AK321" s="483" t="str">
        <f t="shared" si="21"/>
        <v/>
      </c>
      <c r="AL321" s="483" t="str">
        <f t="shared" si="21"/>
        <v/>
      </c>
      <c r="AM321" s="483" t="str">
        <f t="shared" si="21"/>
        <v/>
      </c>
      <c r="AN321" s="483" t="str">
        <f t="shared" si="21"/>
        <v/>
      </c>
      <c r="AO321" s="483" t="str">
        <f t="shared" si="21"/>
        <v/>
      </c>
      <c r="AP321" s="483" t="str">
        <f t="shared" si="21"/>
        <v/>
      </c>
      <c r="AQ321" s="483" t="str">
        <f t="shared" si="21"/>
        <v/>
      </c>
      <c r="AR321" s="483" t="str">
        <f t="shared" si="21"/>
        <v/>
      </c>
      <c r="AS321" s="483" t="str">
        <f t="shared" si="21"/>
        <v/>
      </c>
      <c r="AT321" s="483" t="str">
        <f t="shared" si="21"/>
        <v/>
      </c>
      <c r="AU321" s="483" t="str">
        <f t="shared" si="21"/>
        <v/>
      </c>
      <c r="AV321" s="484" t="str">
        <f t="shared" si="21"/>
        <v/>
      </c>
    </row>
    <row r="322" spans="1:64" ht="50.1" customHeight="1" thickBot="1">
      <c r="A322" s="789" t="s">
        <v>51</v>
      </c>
      <c r="B322" s="592"/>
      <c r="C322" s="478" t="s">
        <v>52</v>
      </c>
      <c r="D322" s="90"/>
      <c r="E322" s="90"/>
      <c r="F322" s="90"/>
      <c r="G322" s="90"/>
      <c r="H322" s="90"/>
      <c r="I322" s="90"/>
      <c r="J322" s="90"/>
      <c r="K322" s="90"/>
      <c r="L322" s="90"/>
      <c r="M322" s="90"/>
      <c r="N322" s="90"/>
      <c r="O322" s="90"/>
      <c r="P322" s="90"/>
      <c r="Q322" s="90"/>
      <c r="R322" s="90"/>
      <c r="S322" s="90"/>
      <c r="T322" s="90"/>
      <c r="U322" s="90"/>
      <c r="V322" s="90"/>
      <c r="W322" s="90"/>
      <c r="X322" s="90"/>
      <c r="Y322" s="90"/>
      <c r="Z322" s="96"/>
      <c r="AV322" s="97"/>
      <c r="AW322" s="371"/>
      <c r="AX322" s="371"/>
      <c r="AY322" s="371"/>
      <c r="AZ322" s="371"/>
      <c r="BA322" s="371"/>
      <c r="BB322" s="371"/>
      <c r="BC322" s="371"/>
      <c r="BD322" s="371"/>
      <c r="BE322" s="371"/>
      <c r="BF322" s="371"/>
      <c r="BG322" s="371"/>
      <c r="BH322" s="371"/>
      <c r="BI322" s="371"/>
      <c r="BJ322" s="371"/>
      <c r="BK322" s="371"/>
      <c r="BL322" s="371"/>
    </row>
    <row r="323" spans="1:64" s="340" customFormat="1" ht="14.45" customHeight="1" thickBot="1">
      <c r="A323" s="789"/>
      <c r="B323" s="595">
        <f>SUM('1. Projektets omkostninger'!D323:AV323)</f>
        <v>0</v>
      </c>
      <c r="C323" s="631" t="s">
        <v>49</v>
      </c>
      <c r="D323" s="746"/>
      <c r="E323" s="746"/>
      <c r="F323" s="746"/>
      <c r="G323" s="746"/>
      <c r="H323" s="746"/>
      <c r="I323" s="746"/>
      <c r="J323" s="746"/>
      <c r="K323" s="746"/>
      <c r="L323" s="746"/>
      <c r="M323" s="746"/>
      <c r="N323" s="746"/>
      <c r="O323" s="746"/>
      <c r="P323" s="746"/>
      <c r="Q323" s="746"/>
      <c r="R323" s="746"/>
      <c r="S323" s="746"/>
      <c r="T323" s="746"/>
      <c r="U323" s="746"/>
      <c r="V323" s="746"/>
      <c r="W323" s="746"/>
      <c r="X323" s="746"/>
      <c r="Y323" s="746"/>
      <c r="Z323" s="535"/>
      <c r="AV323" s="747"/>
      <c r="AW323" s="748"/>
      <c r="AX323" s="748"/>
      <c r="AY323" s="748"/>
      <c r="AZ323" s="748"/>
      <c r="BA323" s="748"/>
      <c r="BB323" s="748"/>
      <c r="BC323" s="748"/>
      <c r="BD323" s="748"/>
      <c r="BE323" s="748"/>
      <c r="BF323" s="748"/>
      <c r="BG323" s="748"/>
      <c r="BH323" s="748"/>
      <c r="BI323" s="748"/>
      <c r="BJ323" s="748"/>
      <c r="BK323" s="748"/>
      <c r="BL323" s="748"/>
    </row>
    <row r="324" spans="1:64" ht="50.1" customHeight="1" thickBot="1">
      <c r="A324" s="789" t="s">
        <v>53</v>
      </c>
      <c r="B324" s="592"/>
      <c r="C324" s="478" t="s">
        <v>52</v>
      </c>
      <c r="D324" s="90"/>
      <c r="E324" s="90"/>
      <c r="F324" s="90"/>
      <c r="G324" s="90"/>
      <c r="H324" s="90"/>
      <c r="I324" s="90"/>
      <c r="J324" s="90"/>
      <c r="K324" s="90"/>
      <c r="L324" s="90"/>
      <c r="M324" s="90"/>
      <c r="N324" s="90"/>
      <c r="O324" s="90"/>
      <c r="P324" s="90"/>
      <c r="Q324" s="90"/>
      <c r="R324" s="90"/>
      <c r="S324" s="90"/>
      <c r="T324" s="90"/>
      <c r="U324" s="90"/>
      <c r="V324" s="90"/>
      <c r="W324" s="90"/>
      <c r="X324" s="90"/>
      <c r="Y324" s="90"/>
      <c r="Z324" s="96"/>
      <c r="AV324" s="97"/>
      <c r="AW324" s="371"/>
      <c r="AX324" s="371"/>
      <c r="AY324" s="371"/>
      <c r="AZ324" s="371"/>
      <c r="BA324" s="371"/>
      <c r="BB324" s="371"/>
      <c r="BC324" s="371"/>
      <c r="BD324" s="371"/>
      <c r="BE324" s="371"/>
      <c r="BF324" s="371"/>
      <c r="BG324" s="371"/>
      <c r="BH324" s="371"/>
      <c r="BI324" s="371"/>
      <c r="BJ324" s="371"/>
      <c r="BK324" s="371"/>
      <c r="BL324" s="371"/>
    </row>
    <row r="325" spans="1:64" s="340" customFormat="1" ht="14.45" customHeight="1" thickBot="1">
      <c r="A325" s="789"/>
      <c r="B325" s="595">
        <f>SUM('1. Projektets omkostninger'!D325:AV325)</f>
        <v>0</v>
      </c>
      <c r="C325" s="631" t="s">
        <v>49</v>
      </c>
      <c r="D325" s="746"/>
      <c r="E325" s="746"/>
      <c r="F325" s="746"/>
      <c r="G325" s="746"/>
      <c r="H325" s="746"/>
      <c r="I325" s="746"/>
      <c r="J325" s="746"/>
      <c r="K325" s="746"/>
      <c r="L325" s="746"/>
      <c r="M325" s="746"/>
      <c r="N325" s="746"/>
      <c r="O325" s="746"/>
      <c r="P325" s="746"/>
      <c r="Q325" s="746"/>
      <c r="R325" s="746"/>
      <c r="S325" s="746"/>
      <c r="T325" s="746"/>
      <c r="U325" s="746"/>
      <c r="V325" s="746"/>
      <c r="W325" s="746"/>
      <c r="X325" s="746"/>
      <c r="Y325" s="746"/>
      <c r="Z325" s="535"/>
      <c r="AV325" s="747"/>
      <c r="AW325" s="748"/>
      <c r="AX325" s="748"/>
      <c r="AY325" s="748"/>
      <c r="AZ325" s="748"/>
      <c r="BA325" s="748"/>
      <c r="BB325" s="748"/>
      <c r="BC325" s="748"/>
      <c r="BD325" s="748"/>
      <c r="BE325" s="748"/>
      <c r="BF325" s="748"/>
      <c r="BG325" s="748"/>
      <c r="BH325" s="748"/>
      <c r="BI325" s="748"/>
      <c r="BJ325" s="748"/>
      <c r="BK325" s="748"/>
      <c r="BL325" s="748"/>
    </row>
    <row r="326" spans="1:64" ht="50.1" customHeight="1">
      <c r="A326" s="786" t="s">
        <v>54</v>
      </c>
      <c r="B326" s="592"/>
      <c r="C326" s="478" t="s">
        <v>55</v>
      </c>
      <c r="D326" s="204"/>
      <c r="E326" s="204"/>
      <c r="F326" s="204"/>
      <c r="G326" s="204"/>
      <c r="H326" s="204"/>
      <c r="I326" s="204"/>
      <c r="J326" s="204"/>
      <c r="K326" s="204"/>
      <c r="L326" s="204"/>
      <c r="M326" s="204"/>
      <c r="N326" s="204"/>
      <c r="O326" s="204"/>
      <c r="P326" s="204"/>
      <c r="Q326" s="204"/>
      <c r="R326" s="204"/>
      <c r="S326" s="204"/>
      <c r="T326" s="204"/>
      <c r="U326" s="204"/>
      <c r="V326" s="204"/>
      <c r="W326" s="204"/>
      <c r="X326" s="204"/>
      <c r="Y326" s="204"/>
      <c r="Z326" s="205"/>
      <c r="AA326" s="206"/>
      <c r="AB326" s="206"/>
      <c r="AC326" s="206"/>
      <c r="AD326" s="206"/>
      <c r="AE326" s="206"/>
      <c r="AF326" s="206"/>
      <c r="AG326" s="206"/>
      <c r="AH326" s="206"/>
      <c r="AI326" s="206"/>
      <c r="AJ326" s="206"/>
      <c r="AK326" s="206"/>
      <c r="AL326" s="206"/>
      <c r="AM326" s="206"/>
      <c r="AN326" s="206"/>
      <c r="AO326" s="206"/>
      <c r="AP326" s="206"/>
      <c r="AQ326" s="206"/>
      <c r="AR326" s="206"/>
      <c r="AS326" s="206"/>
      <c r="AT326" s="206"/>
      <c r="AU326" s="206"/>
      <c r="AV326" s="207"/>
      <c r="AW326" s="371"/>
      <c r="AX326" s="371"/>
      <c r="AY326" s="371"/>
      <c r="AZ326" s="371"/>
      <c r="BA326" s="371"/>
      <c r="BB326" s="371"/>
      <c r="BC326" s="371"/>
      <c r="BD326" s="371"/>
      <c r="BE326" s="371"/>
      <c r="BF326" s="371"/>
      <c r="BG326" s="371"/>
      <c r="BH326" s="371"/>
      <c r="BI326" s="371"/>
      <c r="BJ326" s="371"/>
      <c r="BK326" s="371"/>
      <c r="BL326" s="371"/>
    </row>
    <row r="327" spans="1:64" s="340" customFormat="1" ht="14.45" customHeight="1" thickBot="1">
      <c r="A327" s="788"/>
      <c r="B327" s="594">
        <f>SUM('1. Projektets omkostninger'!D327:AV327)</f>
        <v>0</v>
      </c>
      <c r="C327" s="479" t="s">
        <v>54</v>
      </c>
      <c r="D327" s="749"/>
      <c r="E327" s="750"/>
      <c r="F327" s="750"/>
      <c r="G327" s="750"/>
      <c r="H327" s="750"/>
      <c r="I327" s="750"/>
      <c r="J327" s="750"/>
      <c r="K327" s="750"/>
      <c r="L327" s="750"/>
      <c r="M327" s="750"/>
      <c r="N327" s="750"/>
      <c r="O327" s="750"/>
      <c r="P327" s="750"/>
      <c r="Q327" s="750"/>
      <c r="R327" s="750"/>
      <c r="S327" s="750"/>
      <c r="T327" s="750"/>
      <c r="U327" s="750"/>
      <c r="V327" s="750"/>
      <c r="W327" s="750"/>
      <c r="X327" s="750"/>
      <c r="Y327" s="750"/>
      <c r="Z327" s="535"/>
      <c r="AV327" s="747"/>
      <c r="AW327" s="748"/>
      <c r="AX327" s="748"/>
      <c r="AY327" s="748"/>
      <c r="AZ327" s="748"/>
      <c r="BA327" s="748"/>
      <c r="BB327" s="748"/>
      <c r="BC327" s="748"/>
      <c r="BD327" s="748"/>
      <c r="BE327" s="748"/>
      <c r="BF327" s="748"/>
      <c r="BG327" s="748"/>
      <c r="BH327" s="748"/>
      <c r="BI327" s="748"/>
      <c r="BJ327" s="748"/>
      <c r="BK327" s="748"/>
      <c r="BL327" s="748"/>
    </row>
    <row r="328" spans="1:64" ht="50.1" customHeight="1">
      <c r="A328" s="786" t="s">
        <v>56</v>
      </c>
      <c r="B328" s="592"/>
      <c r="C328" s="478" t="s">
        <v>52</v>
      </c>
      <c r="D328" s="204"/>
      <c r="E328" s="204"/>
      <c r="F328" s="204"/>
      <c r="G328" s="204"/>
      <c r="H328" s="204"/>
      <c r="I328" s="204"/>
      <c r="J328" s="204"/>
      <c r="K328" s="204"/>
      <c r="L328" s="204"/>
      <c r="M328" s="204"/>
      <c r="N328" s="204"/>
      <c r="O328" s="204"/>
      <c r="P328" s="204"/>
      <c r="Q328" s="204"/>
      <c r="R328" s="204"/>
      <c r="S328" s="204"/>
      <c r="T328" s="204"/>
      <c r="U328" s="204"/>
      <c r="V328" s="204"/>
      <c r="W328" s="204"/>
      <c r="X328" s="204"/>
      <c r="Y328" s="204"/>
      <c r="Z328" s="205"/>
      <c r="AA328" s="206"/>
      <c r="AB328" s="206"/>
      <c r="AC328" s="206"/>
      <c r="AD328" s="206"/>
      <c r="AE328" s="206"/>
      <c r="AF328" s="206"/>
      <c r="AG328" s="206"/>
      <c r="AH328" s="206"/>
      <c r="AI328" s="206"/>
      <c r="AJ328" s="206"/>
      <c r="AK328" s="206"/>
      <c r="AL328" s="206"/>
      <c r="AM328" s="206"/>
      <c r="AN328" s="206"/>
      <c r="AO328" s="206"/>
      <c r="AP328" s="206"/>
      <c r="AQ328" s="206"/>
      <c r="AR328" s="206"/>
      <c r="AS328" s="206"/>
      <c r="AT328" s="206"/>
      <c r="AU328" s="206"/>
      <c r="AV328" s="207"/>
      <c r="AW328" s="371"/>
      <c r="AX328" s="371"/>
      <c r="AY328" s="371"/>
      <c r="AZ328" s="371"/>
      <c r="BA328" s="371"/>
      <c r="BB328" s="371"/>
      <c r="BC328" s="371"/>
      <c r="BD328" s="371"/>
      <c r="BE328" s="371"/>
      <c r="BF328" s="371"/>
      <c r="BG328" s="371"/>
      <c r="BH328" s="371"/>
      <c r="BI328" s="371"/>
      <c r="BJ328" s="371"/>
      <c r="BK328" s="371"/>
      <c r="BL328" s="371"/>
    </row>
    <row r="329" spans="1:64" s="340" customFormat="1" ht="14.45" customHeight="1" thickBot="1">
      <c r="A329" s="788"/>
      <c r="B329" s="594">
        <f>SUM('1. Projektets omkostninger'!D329:AV329)</f>
        <v>0</v>
      </c>
      <c r="C329" s="631" t="s">
        <v>49</v>
      </c>
      <c r="D329" s="751"/>
      <c r="E329" s="751"/>
      <c r="F329" s="751"/>
      <c r="G329" s="751"/>
      <c r="H329" s="751"/>
      <c r="I329" s="751"/>
      <c r="J329" s="751"/>
      <c r="K329" s="751"/>
      <c r="L329" s="751"/>
      <c r="M329" s="751"/>
      <c r="N329" s="751"/>
      <c r="O329" s="751"/>
      <c r="P329" s="751"/>
      <c r="Q329" s="751"/>
      <c r="R329" s="751"/>
      <c r="S329" s="751"/>
      <c r="T329" s="751"/>
      <c r="U329" s="751"/>
      <c r="V329" s="751"/>
      <c r="W329" s="751"/>
      <c r="X329" s="751"/>
      <c r="Y329" s="751"/>
      <c r="Z329" s="535"/>
      <c r="AV329" s="747"/>
      <c r="AW329" s="748"/>
      <c r="AX329" s="748"/>
      <c r="AY329" s="748"/>
      <c r="AZ329" s="748"/>
      <c r="BA329" s="748"/>
      <c r="BB329" s="748"/>
      <c r="BC329" s="748"/>
      <c r="BD329" s="748"/>
      <c r="BE329" s="748"/>
      <c r="BF329" s="748"/>
      <c r="BG329" s="748"/>
      <c r="BH329" s="748"/>
      <c r="BI329" s="748"/>
      <c r="BJ329" s="748"/>
      <c r="BK329" s="748"/>
      <c r="BL329" s="748"/>
    </row>
    <row r="330" spans="1:64" ht="50.1" customHeight="1" thickBot="1">
      <c r="A330" s="789" t="s">
        <v>57</v>
      </c>
      <c r="B330" s="592"/>
      <c r="C330" s="478" t="s">
        <v>52</v>
      </c>
      <c r="D330" s="90"/>
      <c r="E330" s="90"/>
      <c r="F330" s="90"/>
      <c r="G330" s="90"/>
      <c r="H330" s="90"/>
      <c r="I330" s="90"/>
      <c r="J330" s="90"/>
      <c r="K330" s="90"/>
      <c r="L330" s="90"/>
      <c r="M330" s="90"/>
      <c r="N330" s="90"/>
      <c r="O330" s="90"/>
      <c r="P330" s="90"/>
      <c r="Q330" s="90"/>
      <c r="R330" s="90"/>
      <c r="S330" s="90"/>
      <c r="T330" s="90"/>
      <c r="U330" s="90"/>
      <c r="V330" s="90"/>
      <c r="W330" s="90"/>
      <c r="X330" s="90"/>
      <c r="Y330" s="90"/>
      <c r="Z330" s="96"/>
      <c r="AV330" s="97"/>
      <c r="AW330" s="371"/>
      <c r="AX330" s="371"/>
      <c r="AY330" s="371"/>
      <c r="AZ330" s="371"/>
      <c r="BA330" s="371"/>
      <c r="BB330" s="371"/>
      <c r="BC330" s="371"/>
      <c r="BD330" s="371"/>
      <c r="BE330" s="371"/>
      <c r="BF330" s="371"/>
      <c r="BG330" s="371"/>
      <c r="BH330" s="371"/>
      <c r="BI330" s="371"/>
      <c r="BJ330" s="371"/>
      <c r="BK330" s="371"/>
      <c r="BL330" s="371"/>
    </row>
    <row r="331" spans="1:64" s="340" customFormat="1" ht="14.45" customHeight="1" thickBot="1">
      <c r="A331" s="789"/>
      <c r="B331" s="595">
        <f>SUM('1. Projektets omkostninger'!D331:AV331)</f>
        <v>0</v>
      </c>
      <c r="C331" s="631" t="s">
        <v>49</v>
      </c>
      <c r="D331" s="752"/>
      <c r="E331" s="746"/>
      <c r="F331" s="746"/>
      <c r="G331" s="746"/>
      <c r="H331" s="746"/>
      <c r="I331" s="746"/>
      <c r="J331" s="746"/>
      <c r="K331" s="746"/>
      <c r="L331" s="746"/>
      <c r="M331" s="746"/>
      <c r="N331" s="746"/>
      <c r="O331" s="746"/>
      <c r="P331" s="746"/>
      <c r="Q331" s="746"/>
      <c r="R331" s="746"/>
      <c r="S331" s="746"/>
      <c r="T331" s="746"/>
      <c r="U331" s="746"/>
      <c r="V331" s="746"/>
      <c r="W331" s="746"/>
      <c r="X331" s="746"/>
      <c r="Y331" s="746"/>
      <c r="Z331" s="753"/>
      <c r="AA331" s="754"/>
      <c r="AB331" s="754"/>
      <c r="AC331" s="754"/>
      <c r="AD331" s="754"/>
      <c r="AE331" s="754"/>
      <c r="AF331" s="754"/>
      <c r="AG331" s="754"/>
      <c r="AH331" s="754"/>
      <c r="AI331" s="754"/>
      <c r="AJ331" s="754"/>
      <c r="AK331" s="754"/>
      <c r="AL331" s="754"/>
      <c r="AM331" s="754"/>
      <c r="AN331" s="754"/>
      <c r="AO331" s="754"/>
      <c r="AP331" s="754"/>
      <c r="AQ331" s="754"/>
      <c r="AR331" s="754"/>
      <c r="AS331" s="754"/>
      <c r="AT331" s="754"/>
      <c r="AU331" s="754"/>
      <c r="AV331" s="755"/>
      <c r="AW331" s="748"/>
      <c r="AX331" s="748"/>
      <c r="AY331" s="748"/>
      <c r="AZ331" s="748"/>
      <c r="BA331" s="748"/>
      <c r="BB331" s="748"/>
      <c r="BC331" s="748"/>
      <c r="BD331" s="748"/>
      <c r="BE331" s="748"/>
      <c r="BF331" s="748"/>
      <c r="BG331" s="748"/>
      <c r="BH331" s="748"/>
      <c r="BI331" s="748"/>
      <c r="BJ331" s="748"/>
      <c r="BK331" s="748"/>
      <c r="BL331" s="748"/>
    </row>
    <row r="332" spans="1:64" ht="21.95" customHeight="1" thickBot="1">
      <c r="A332" s="480" t="s">
        <v>58</v>
      </c>
      <c r="B332" s="596">
        <f>SUM(B317,B321,B323,B325,B331)-B327-B329</f>
        <v>0</v>
      </c>
      <c r="C332" s="479"/>
      <c r="D332" s="367"/>
      <c r="E332" s="367"/>
      <c r="F332" s="367"/>
      <c r="G332" s="367"/>
      <c r="H332" s="367"/>
      <c r="I332" s="367"/>
      <c r="J332" s="367"/>
      <c r="K332" s="367"/>
      <c r="L332" s="367"/>
      <c r="M332" s="367"/>
      <c r="N332" s="367"/>
      <c r="O332" s="367"/>
      <c r="P332" s="367"/>
      <c r="Q332" s="367"/>
      <c r="R332" s="367"/>
      <c r="S332" s="367"/>
      <c r="T332" s="367"/>
      <c r="U332" s="367"/>
      <c r="V332" s="367"/>
      <c r="W332" s="367"/>
      <c r="X332" s="367"/>
      <c r="Y332" s="367"/>
      <c r="Z332" s="367"/>
      <c r="AA332" s="367"/>
      <c r="AB332" s="367"/>
      <c r="AC332" s="367"/>
      <c r="AD332" s="367"/>
      <c r="AE332" s="367"/>
      <c r="AF332" s="367"/>
      <c r="AG332" s="367"/>
      <c r="AH332" s="367"/>
      <c r="AI332" s="367"/>
      <c r="AJ332" s="367"/>
      <c r="AK332" s="367"/>
      <c r="AL332" s="367"/>
      <c r="AM332" s="367"/>
      <c r="AN332" s="367"/>
      <c r="AO332" s="367"/>
      <c r="AP332" s="367"/>
      <c r="AQ332" s="367"/>
      <c r="AR332" s="367"/>
      <c r="AS332" s="367"/>
      <c r="AT332" s="367"/>
      <c r="AU332" s="367"/>
      <c r="AV332" s="367"/>
      <c r="AW332" s="371"/>
      <c r="AX332" s="371"/>
      <c r="AY332" s="371"/>
      <c r="AZ332" s="371"/>
      <c r="BA332" s="371"/>
      <c r="BB332" s="371"/>
      <c r="BC332" s="371"/>
      <c r="BD332" s="371"/>
      <c r="BE332" s="371"/>
      <c r="BF332" s="371"/>
      <c r="BG332" s="371"/>
      <c r="BH332" s="371"/>
      <c r="BI332" s="371"/>
      <c r="BJ332" s="371"/>
      <c r="BK332" s="371"/>
      <c r="BL332" s="371"/>
    </row>
    <row r="333" spans="1:64" ht="30" customHeight="1" thickBot="1">
      <c r="A333" s="297" t="s">
        <v>59</v>
      </c>
      <c r="B333" s="603"/>
      <c r="C333" s="597">
        <f>IF(B333="",0,IF(OR(D309="Privat Forsknings- og videnformidlingsinstitution",D309="Offentlig Forsknings- og videnformidlingsinstitution"),IF(B332=0,0,B333/B332),IF(B317=0,0,B333/B317)))</f>
        <v>0</v>
      </c>
      <c r="D333" s="367"/>
      <c r="E333" s="367"/>
      <c r="F333" s="367"/>
      <c r="G333" s="367"/>
      <c r="H333" s="367"/>
      <c r="I333" s="367"/>
      <c r="J333" s="367"/>
      <c r="K333" s="367"/>
      <c r="L333" s="367"/>
      <c r="M333" s="367"/>
      <c r="N333" s="367"/>
      <c r="O333" s="367"/>
      <c r="P333" s="367"/>
      <c r="Q333" s="367"/>
      <c r="R333" s="367"/>
      <c r="S333" s="367"/>
      <c r="T333" s="367"/>
      <c r="U333" s="367"/>
      <c r="V333" s="367"/>
      <c r="W333" s="367"/>
      <c r="X333" s="367"/>
      <c r="Y333" s="367"/>
      <c r="Z333" s="367"/>
      <c r="AA333" s="367"/>
      <c r="AB333" s="367"/>
      <c r="AC333" s="367"/>
      <c r="AD333" s="367"/>
      <c r="AE333" s="367"/>
      <c r="AF333" s="367"/>
      <c r="AG333" s="367"/>
      <c r="AH333" s="367"/>
      <c r="AI333" s="367"/>
      <c r="AJ333" s="367"/>
      <c r="AK333" s="367"/>
      <c r="AL333" s="367"/>
      <c r="AM333" s="367"/>
      <c r="AN333" s="367"/>
      <c r="AO333" s="367"/>
      <c r="AP333" s="367"/>
      <c r="AQ333" s="367"/>
      <c r="AR333" s="367"/>
      <c r="AS333" s="367"/>
      <c r="AT333" s="367"/>
      <c r="AU333" s="367"/>
      <c r="AV333" s="367"/>
      <c r="AW333" s="371"/>
      <c r="AX333" s="371"/>
      <c r="AY333" s="371"/>
      <c r="AZ333" s="371"/>
      <c r="BA333" s="371"/>
      <c r="BB333" s="371"/>
      <c r="BC333" s="371"/>
      <c r="BD333" s="371"/>
      <c r="BE333" s="371"/>
      <c r="BF333" s="371"/>
      <c r="BG333" s="371"/>
      <c r="BH333" s="371"/>
      <c r="BI333" s="371"/>
      <c r="BJ333" s="371"/>
      <c r="BK333" s="371"/>
      <c r="BL333" s="371"/>
    </row>
    <row r="334" spans="1:64" ht="21.95" customHeight="1" thickBot="1">
      <c r="A334" s="509" t="s">
        <v>60</v>
      </c>
      <c r="B334" s="510">
        <f>SUM(B332:B333)</f>
        <v>0</v>
      </c>
      <c r="C334" s="511"/>
      <c r="D334" s="367"/>
      <c r="E334" s="367"/>
      <c r="F334" s="367"/>
      <c r="G334" s="367"/>
      <c r="H334" s="367"/>
      <c r="I334" s="367"/>
      <c r="J334" s="367"/>
      <c r="K334" s="367"/>
      <c r="L334" s="367"/>
      <c r="M334" s="367"/>
      <c r="N334" s="367"/>
      <c r="O334" s="367"/>
      <c r="P334" s="367"/>
      <c r="Q334" s="367"/>
      <c r="R334" s="367"/>
      <c r="S334" s="367"/>
      <c r="T334" s="367"/>
      <c r="U334" s="367"/>
      <c r="V334" s="367"/>
      <c r="W334" s="367"/>
      <c r="X334" s="367"/>
      <c r="Y334" s="367"/>
      <c r="Z334" s="367"/>
      <c r="AA334" s="367"/>
      <c r="AB334" s="367"/>
      <c r="AC334" s="367"/>
      <c r="AD334" s="367"/>
      <c r="AE334" s="367"/>
      <c r="AF334" s="367"/>
      <c r="AG334" s="367"/>
      <c r="AH334" s="367"/>
      <c r="AI334" s="367"/>
      <c r="AJ334" s="367"/>
      <c r="AK334" s="367"/>
      <c r="AL334" s="367"/>
      <c r="AM334" s="367"/>
      <c r="AN334" s="367"/>
      <c r="AO334" s="367"/>
      <c r="AP334" s="367"/>
      <c r="AQ334" s="367"/>
      <c r="AR334" s="367"/>
      <c r="AS334" s="367"/>
      <c r="AT334" s="367"/>
      <c r="AU334" s="367"/>
      <c r="AV334" s="367"/>
      <c r="AW334" s="371"/>
      <c r="AX334" s="371"/>
      <c r="AY334" s="371"/>
      <c r="AZ334" s="371"/>
      <c r="BA334" s="371"/>
      <c r="BB334" s="371"/>
      <c r="BC334" s="371"/>
      <c r="BD334" s="371"/>
      <c r="BE334" s="371"/>
      <c r="BF334" s="371"/>
      <c r="BG334" s="371"/>
      <c r="BH334" s="371"/>
      <c r="BI334" s="371"/>
      <c r="BJ334" s="371"/>
      <c r="BK334" s="371"/>
      <c r="BL334" s="371"/>
    </row>
    <row r="335" spans="1:64" ht="14.1" customHeight="1">
      <c r="A335" s="367"/>
      <c r="B335" s="367"/>
      <c r="C335" s="367"/>
      <c r="D335" s="367"/>
      <c r="E335" s="367"/>
      <c r="F335" s="367"/>
      <c r="G335" s="367"/>
      <c r="H335" s="367"/>
      <c r="I335" s="367"/>
      <c r="J335" s="367"/>
      <c r="K335" s="367"/>
      <c r="L335" s="367"/>
      <c r="M335" s="367"/>
      <c r="N335" s="367"/>
      <c r="O335" s="367"/>
      <c r="P335" s="367"/>
      <c r="Q335" s="367"/>
      <c r="R335" s="367"/>
      <c r="S335" s="367"/>
      <c r="T335" s="367"/>
      <c r="U335" s="367"/>
      <c r="V335" s="367"/>
      <c r="W335" s="367"/>
      <c r="X335" s="367"/>
      <c r="Y335" s="367"/>
      <c r="Z335" s="367"/>
      <c r="AA335" s="367"/>
      <c r="AB335" s="367"/>
      <c r="AC335" s="367"/>
      <c r="AD335" s="367"/>
      <c r="AE335" s="367"/>
      <c r="AF335" s="367"/>
      <c r="AG335" s="367"/>
      <c r="AH335" s="367"/>
      <c r="AI335" s="367"/>
      <c r="AJ335" s="367"/>
      <c r="AK335" s="367"/>
      <c r="AL335" s="367"/>
      <c r="AM335" s="367"/>
      <c r="AN335" s="367"/>
      <c r="AO335" s="367"/>
      <c r="AP335" s="367"/>
      <c r="AQ335" s="367"/>
      <c r="AR335" s="367"/>
      <c r="AS335" s="367"/>
      <c r="AT335" s="367"/>
      <c r="AU335" s="367"/>
      <c r="AV335" s="367"/>
      <c r="AW335" s="371"/>
      <c r="AX335" s="371"/>
      <c r="AY335" s="371"/>
      <c r="AZ335" s="371"/>
      <c r="BA335" s="371"/>
      <c r="BB335" s="371"/>
      <c r="BC335" s="371"/>
      <c r="BD335" s="371"/>
      <c r="BE335" s="371"/>
      <c r="BF335" s="371"/>
      <c r="BG335" s="371"/>
      <c r="BH335" s="371"/>
      <c r="BI335" s="371"/>
      <c r="BJ335" s="371"/>
      <c r="BK335" s="371"/>
      <c r="BL335" s="371"/>
    </row>
    <row r="336" spans="1:64" ht="14.1" customHeight="1" thickBot="1">
      <c r="A336" s="367"/>
      <c r="B336" s="367"/>
      <c r="C336" s="367"/>
      <c r="D336" s="367"/>
      <c r="E336" s="367"/>
      <c r="F336" s="367"/>
      <c r="G336" s="367"/>
      <c r="H336" s="367"/>
      <c r="I336" s="367"/>
      <c r="J336" s="367"/>
      <c r="K336" s="367"/>
      <c r="L336" s="367"/>
      <c r="M336" s="367"/>
      <c r="N336" s="367"/>
      <c r="O336" s="367"/>
      <c r="P336" s="367"/>
      <c r="Q336" s="367"/>
      <c r="R336" s="367"/>
      <c r="S336" s="367"/>
      <c r="T336" s="367"/>
      <c r="U336" s="367"/>
      <c r="V336" s="367"/>
      <c r="W336" s="367"/>
      <c r="X336" s="367"/>
      <c r="Y336" s="367"/>
      <c r="Z336" s="367"/>
      <c r="AA336" s="367"/>
      <c r="AB336" s="367"/>
      <c r="AC336" s="367"/>
      <c r="AD336" s="367"/>
      <c r="AE336" s="367"/>
      <c r="AF336" s="367"/>
      <c r="AG336" s="367"/>
      <c r="AH336" s="367"/>
      <c r="AI336" s="367"/>
      <c r="AJ336" s="367"/>
      <c r="AK336" s="367"/>
      <c r="AL336" s="367"/>
      <c r="AM336" s="367"/>
      <c r="AN336" s="367"/>
      <c r="AO336" s="367"/>
      <c r="AP336" s="367"/>
      <c r="AQ336" s="367"/>
      <c r="AR336" s="367"/>
      <c r="AS336" s="367"/>
      <c r="AT336" s="367"/>
      <c r="AU336" s="367"/>
      <c r="AV336" s="367"/>
      <c r="AW336" s="371"/>
      <c r="AX336" s="371"/>
      <c r="AY336" s="371"/>
      <c r="AZ336" s="371"/>
      <c r="BA336" s="371"/>
      <c r="BB336" s="371"/>
      <c r="BC336" s="371"/>
      <c r="BD336" s="371"/>
      <c r="BE336" s="371"/>
      <c r="BF336" s="371"/>
      <c r="BG336" s="371"/>
      <c r="BH336" s="371"/>
      <c r="BI336" s="371"/>
      <c r="BJ336" s="371"/>
      <c r="BK336" s="371"/>
      <c r="BL336" s="371"/>
    </row>
    <row r="337" spans="1:64" ht="24.95" customHeight="1" thickTop="1" thickBot="1">
      <c r="A337" s="375" t="s">
        <v>71</v>
      </c>
      <c r="B337" s="376"/>
      <c r="C337" s="372"/>
      <c r="D337" s="377"/>
      <c r="E337" s="372"/>
      <c r="F337" s="372"/>
      <c r="G337" s="372"/>
      <c r="H337" s="372"/>
      <c r="I337" s="372"/>
      <c r="J337" s="372"/>
      <c r="K337" s="372"/>
      <c r="L337" s="372"/>
      <c r="M337" s="372"/>
      <c r="N337" s="372"/>
      <c r="O337" s="372"/>
      <c r="P337" s="372"/>
      <c r="Q337" s="372"/>
      <c r="R337" s="372"/>
      <c r="S337" s="372"/>
      <c r="T337" s="372"/>
      <c r="U337" s="372"/>
      <c r="V337" s="372"/>
      <c r="W337" s="372"/>
      <c r="X337" s="372"/>
      <c r="Y337" s="372"/>
      <c r="Z337" s="372"/>
      <c r="AA337" s="372"/>
      <c r="AB337" s="372"/>
      <c r="AC337" s="372"/>
      <c r="AD337" s="372"/>
      <c r="AE337" s="372"/>
      <c r="AF337" s="372"/>
      <c r="AG337" s="372"/>
      <c r="AH337" s="372"/>
      <c r="AI337" s="372"/>
      <c r="AJ337" s="372"/>
      <c r="AK337" s="372"/>
      <c r="AL337" s="372"/>
      <c r="AM337" s="372"/>
      <c r="AN337" s="372"/>
      <c r="AO337" s="372"/>
      <c r="AP337" s="372"/>
      <c r="AQ337" s="372"/>
      <c r="AR337" s="372"/>
      <c r="AS337" s="372"/>
      <c r="AT337" s="372"/>
      <c r="AU337" s="372"/>
      <c r="AV337" s="372"/>
      <c r="AW337" s="371"/>
      <c r="AX337" s="371"/>
      <c r="AY337" s="371"/>
      <c r="AZ337" s="371"/>
      <c r="BA337" s="371"/>
      <c r="BB337" s="371"/>
      <c r="BC337" s="371"/>
      <c r="BD337" s="371"/>
      <c r="BE337" s="371"/>
      <c r="BF337" s="371"/>
      <c r="BG337" s="371"/>
      <c r="BH337" s="371"/>
      <c r="BI337" s="371"/>
      <c r="BJ337" s="371"/>
      <c r="BK337" s="371"/>
      <c r="BL337" s="371"/>
    </row>
    <row r="338" spans="1:64" ht="35.1" customHeight="1">
      <c r="A338" s="642" t="s">
        <v>9</v>
      </c>
      <c r="B338" s="781" t="s">
        <v>10</v>
      </c>
      <c r="C338" s="782" t="s">
        <v>11</v>
      </c>
      <c r="D338" s="632" t="s">
        <v>12</v>
      </c>
      <c r="E338" s="756" t="s">
        <v>13</v>
      </c>
      <c r="F338" s="367"/>
      <c r="G338" s="367"/>
      <c r="H338" s="367"/>
      <c r="I338" s="367"/>
      <c r="J338" s="367"/>
      <c r="K338" s="367"/>
      <c r="L338" s="367"/>
      <c r="M338" s="367"/>
      <c r="N338" s="367"/>
      <c r="O338" s="367"/>
      <c r="P338" s="367"/>
      <c r="Q338" s="367"/>
      <c r="R338" s="367"/>
      <c r="S338" s="367"/>
      <c r="T338" s="367"/>
      <c r="U338" s="367"/>
      <c r="V338" s="367"/>
      <c r="W338" s="367"/>
      <c r="X338" s="367"/>
      <c r="Y338" s="367"/>
      <c r="Z338" s="367"/>
      <c r="AA338" s="367"/>
      <c r="AB338" s="367"/>
      <c r="AC338" s="367"/>
      <c r="AD338" s="367"/>
      <c r="AE338" s="367"/>
      <c r="AF338" s="367"/>
      <c r="AG338" s="367"/>
      <c r="AH338" s="367"/>
      <c r="AI338" s="367"/>
      <c r="AJ338" s="367"/>
      <c r="AK338" s="367"/>
      <c r="AL338" s="367"/>
      <c r="AM338" s="367"/>
      <c r="AN338" s="367"/>
      <c r="AO338" s="367"/>
      <c r="AP338" s="367"/>
      <c r="AQ338" s="367"/>
      <c r="AR338" s="367"/>
      <c r="AS338" s="367"/>
      <c r="AT338" s="367"/>
      <c r="AU338" s="367"/>
      <c r="AV338" s="367"/>
      <c r="AW338" s="371"/>
      <c r="AX338" s="371"/>
      <c r="AY338" s="371"/>
      <c r="AZ338" s="371"/>
      <c r="BA338" s="371"/>
      <c r="BB338" s="371"/>
      <c r="BC338" s="371"/>
      <c r="BD338" s="371"/>
      <c r="BE338" s="371"/>
      <c r="BF338" s="371"/>
      <c r="BG338" s="371"/>
      <c r="BH338" s="371"/>
      <c r="BI338" s="371"/>
      <c r="BJ338" s="371"/>
      <c r="BK338" s="371"/>
      <c r="BL338" s="371"/>
    </row>
    <row r="339" spans="1:64" ht="35.1" customHeight="1" thickBot="1">
      <c r="A339" s="363"/>
      <c r="B339" s="363"/>
      <c r="C339" s="335"/>
      <c r="D339" s="335"/>
      <c r="E339" s="757"/>
      <c r="F339" s="367"/>
      <c r="G339" s="367"/>
      <c r="H339" s="367"/>
      <c r="I339" s="367"/>
      <c r="J339" s="367"/>
      <c r="K339" s="367"/>
      <c r="L339" s="367"/>
      <c r="M339" s="367"/>
      <c r="N339" s="367"/>
      <c r="O339" s="367"/>
      <c r="P339" s="367"/>
      <c r="Q339" s="367"/>
      <c r="R339" s="367"/>
      <c r="S339" s="367"/>
      <c r="T339" s="367"/>
      <c r="U339" s="367"/>
      <c r="V339" s="367"/>
      <c r="W339" s="367"/>
      <c r="X339" s="367"/>
      <c r="Y339" s="367"/>
      <c r="Z339" s="367"/>
      <c r="AA339" s="367"/>
      <c r="AB339" s="367"/>
      <c r="AC339" s="367"/>
      <c r="AD339" s="367"/>
      <c r="AE339" s="367"/>
      <c r="AF339" s="367"/>
      <c r="AG339" s="367"/>
      <c r="AH339" s="367"/>
      <c r="AI339" s="367"/>
      <c r="AJ339" s="367"/>
      <c r="AK339" s="367"/>
      <c r="AL339" s="367"/>
      <c r="AM339" s="367"/>
      <c r="AN339" s="367"/>
      <c r="AO339" s="367"/>
      <c r="AP339" s="367"/>
      <c r="AQ339" s="367"/>
      <c r="AR339" s="367"/>
      <c r="AS339" s="367"/>
      <c r="AT339" s="367"/>
      <c r="AU339" s="367"/>
      <c r="AV339" s="367"/>
      <c r="AW339" s="371"/>
      <c r="AX339" s="371"/>
      <c r="AY339" s="371"/>
      <c r="AZ339" s="371"/>
      <c r="BA339" s="371"/>
      <c r="BB339" s="371"/>
      <c r="BC339" s="371"/>
      <c r="BD339" s="371"/>
      <c r="BE339" s="371"/>
      <c r="BF339" s="371"/>
      <c r="BG339" s="371"/>
      <c r="BH339" s="371"/>
      <c r="BI339" s="371"/>
      <c r="BJ339" s="371"/>
      <c r="BK339" s="371"/>
      <c r="BL339" s="371"/>
    </row>
    <row r="340" spans="1:64" ht="35.1" customHeight="1">
      <c r="A340" s="793" t="s">
        <v>14</v>
      </c>
      <c r="B340" s="488" t="s">
        <v>15</v>
      </c>
      <c r="C340" s="489" t="s">
        <v>16</v>
      </c>
      <c r="D340" s="490" t="s">
        <v>17</v>
      </c>
      <c r="E340" s="758" t="s">
        <v>18</v>
      </c>
      <c r="F340" s="367"/>
      <c r="G340" s="367"/>
      <c r="H340" s="367"/>
      <c r="I340" s="367"/>
      <c r="J340" s="367"/>
      <c r="K340" s="367"/>
      <c r="L340" s="367"/>
      <c r="M340" s="367"/>
      <c r="N340" s="367"/>
      <c r="O340" s="367"/>
      <c r="P340" s="367"/>
      <c r="Q340" s="367"/>
      <c r="R340" s="367"/>
      <c r="S340" s="367"/>
      <c r="T340" s="367"/>
      <c r="U340" s="367"/>
      <c r="V340" s="367"/>
      <c r="W340" s="367"/>
      <c r="X340" s="367"/>
      <c r="Y340" s="367"/>
      <c r="Z340" s="367"/>
      <c r="AA340" s="367"/>
      <c r="AB340" s="367"/>
      <c r="AC340" s="367"/>
      <c r="AD340" s="367"/>
      <c r="AE340" s="367"/>
      <c r="AF340" s="367"/>
      <c r="AG340" s="367"/>
      <c r="AH340" s="367"/>
      <c r="AI340" s="367"/>
      <c r="AJ340" s="367"/>
      <c r="AK340" s="367"/>
      <c r="AL340" s="367"/>
      <c r="AM340" s="367"/>
      <c r="AN340" s="367"/>
      <c r="AO340" s="367"/>
      <c r="AP340" s="367"/>
      <c r="AQ340" s="367"/>
      <c r="AR340" s="367"/>
      <c r="AS340" s="367"/>
      <c r="AT340" s="367"/>
      <c r="AU340" s="367"/>
      <c r="AV340" s="367"/>
      <c r="AW340" s="371"/>
      <c r="AX340" s="371"/>
      <c r="AY340" s="371"/>
      <c r="AZ340" s="371"/>
      <c r="BA340" s="371"/>
      <c r="BB340" s="371"/>
      <c r="BC340" s="371"/>
      <c r="BD340" s="371"/>
      <c r="BE340" s="371"/>
      <c r="BF340" s="371"/>
      <c r="BG340" s="371"/>
      <c r="BH340" s="371"/>
      <c r="BI340" s="371"/>
      <c r="BJ340" s="371"/>
      <c r="BK340" s="371"/>
      <c r="BL340" s="371"/>
    </row>
    <row r="341" spans="1:64" ht="35.1" customHeight="1" thickBot="1">
      <c r="A341" s="794"/>
      <c r="B341" s="364"/>
      <c r="C341" s="364"/>
      <c r="D341" s="491" t="str">
        <f>'2. Samlet budgetoversigt'!F366</f>
        <v/>
      </c>
      <c r="E341" s="759" t="str">
        <f>'2. Samlet budgetoversigt'!F367</f>
        <v/>
      </c>
      <c r="F341" s="367"/>
      <c r="G341" s="367"/>
      <c r="H341" s="367"/>
      <c r="I341" s="367"/>
      <c r="J341" s="367"/>
      <c r="K341" s="367"/>
      <c r="L341" s="367"/>
      <c r="M341" s="367"/>
      <c r="N341" s="367"/>
      <c r="O341" s="367"/>
      <c r="P341" s="367"/>
      <c r="Q341" s="367"/>
      <c r="R341" s="367"/>
      <c r="S341" s="367"/>
      <c r="T341" s="367"/>
      <c r="U341" s="367"/>
      <c r="V341" s="367"/>
      <c r="W341" s="367"/>
      <c r="X341" s="367"/>
      <c r="Y341" s="367"/>
      <c r="Z341" s="367"/>
      <c r="AA341" s="367"/>
      <c r="AB341" s="367"/>
      <c r="AC341" s="367"/>
      <c r="AD341" s="367"/>
      <c r="AE341" s="367"/>
      <c r="AF341" s="367"/>
      <c r="AG341" s="367"/>
      <c r="AH341" s="367"/>
      <c r="AI341" s="367"/>
      <c r="AJ341" s="367"/>
      <c r="AK341" s="367"/>
      <c r="AL341" s="367"/>
      <c r="AM341" s="367"/>
      <c r="AN341" s="367"/>
      <c r="AO341" s="367"/>
      <c r="AP341" s="367"/>
      <c r="AQ341" s="367"/>
      <c r="AR341" s="367"/>
      <c r="AS341" s="367"/>
      <c r="AT341" s="367"/>
      <c r="AU341" s="367"/>
      <c r="AV341" s="367"/>
      <c r="AW341" s="371"/>
      <c r="AX341" s="371"/>
      <c r="AY341" s="371"/>
      <c r="AZ341" s="371"/>
      <c r="BA341" s="371"/>
      <c r="BB341" s="371"/>
      <c r="BC341" s="371"/>
      <c r="BD341" s="371"/>
      <c r="BE341" s="371"/>
      <c r="BF341" s="371"/>
      <c r="BG341" s="371"/>
      <c r="BH341" s="371"/>
      <c r="BI341" s="371"/>
      <c r="BJ341" s="371"/>
      <c r="BK341" s="371"/>
      <c r="BL341" s="371"/>
    </row>
    <row r="342" spans="1:64" ht="14.1" customHeight="1">
      <c r="A342" s="367"/>
      <c r="B342" s="367"/>
      <c r="C342" s="367"/>
      <c r="D342" s="367"/>
      <c r="E342" s="367"/>
      <c r="F342" s="367"/>
      <c r="G342" s="367"/>
      <c r="H342" s="367"/>
      <c r="I342" s="367"/>
      <c r="J342" s="367"/>
      <c r="K342" s="367"/>
      <c r="L342" s="367"/>
      <c r="M342" s="367"/>
      <c r="N342" s="367"/>
      <c r="O342" s="367"/>
      <c r="P342" s="367"/>
      <c r="Q342" s="367"/>
      <c r="R342" s="367"/>
      <c r="S342" s="367"/>
      <c r="T342" s="367"/>
      <c r="U342" s="367"/>
      <c r="V342" s="367"/>
      <c r="W342" s="367"/>
      <c r="X342" s="367"/>
      <c r="Y342" s="367"/>
      <c r="Z342" s="367"/>
      <c r="AA342" s="367"/>
      <c r="AB342" s="367"/>
      <c r="AC342" s="367"/>
      <c r="AD342" s="367"/>
      <c r="AE342" s="367"/>
      <c r="AF342" s="367"/>
      <c r="AG342" s="367"/>
      <c r="AH342" s="367"/>
      <c r="AI342" s="367"/>
      <c r="AJ342" s="367"/>
      <c r="AK342" s="367"/>
      <c r="AL342" s="367"/>
      <c r="AM342" s="367"/>
      <c r="AN342" s="367"/>
      <c r="AO342" s="367"/>
      <c r="AP342" s="367"/>
      <c r="AQ342" s="367"/>
      <c r="AR342" s="367"/>
      <c r="AS342" s="367"/>
      <c r="AT342" s="367"/>
      <c r="AU342" s="367"/>
      <c r="AV342" s="367"/>
      <c r="AW342" s="371"/>
      <c r="AX342" s="371"/>
      <c r="AY342" s="371"/>
      <c r="AZ342" s="371"/>
      <c r="BA342" s="371"/>
      <c r="BB342" s="371"/>
      <c r="BC342" s="371"/>
      <c r="BD342" s="371"/>
      <c r="BE342" s="371"/>
      <c r="BF342" s="371"/>
      <c r="BG342" s="371"/>
      <c r="BH342" s="371"/>
      <c r="BI342" s="371"/>
      <c r="BJ342" s="371"/>
      <c r="BK342" s="371"/>
      <c r="BL342" s="371"/>
    </row>
    <row r="343" spans="1:64" ht="15.75" customHeight="1" thickBot="1">
      <c r="A343" s="368" t="s">
        <v>19</v>
      </c>
      <c r="B343" s="368" t="s">
        <v>20</v>
      </c>
      <c r="C343" s="381" t="s">
        <v>21</v>
      </c>
      <c r="D343" s="379" t="s">
        <v>22</v>
      </c>
      <c r="E343" s="379" t="s">
        <v>23</v>
      </c>
      <c r="F343" s="379" t="s">
        <v>24</v>
      </c>
      <c r="G343" s="379" t="s">
        <v>25</v>
      </c>
      <c r="H343" s="379" t="s">
        <v>26</v>
      </c>
      <c r="I343" s="379" t="s">
        <v>27</v>
      </c>
      <c r="J343" s="379" t="s">
        <v>28</v>
      </c>
      <c r="K343" s="379" t="s">
        <v>29</v>
      </c>
      <c r="L343" s="379" t="s">
        <v>30</v>
      </c>
      <c r="M343" s="379" t="s">
        <v>31</v>
      </c>
      <c r="N343" s="379" t="s">
        <v>32</v>
      </c>
      <c r="O343" s="379" t="s">
        <v>33</v>
      </c>
      <c r="P343" s="379" t="s">
        <v>34</v>
      </c>
      <c r="Q343" s="379" t="s">
        <v>35</v>
      </c>
      <c r="R343" s="379" t="s">
        <v>36</v>
      </c>
      <c r="S343" s="379" t="s">
        <v>37</v>
      </c>
      <c r="T343" s="379" t="s">
        <v>38</v>
      </c>
      <c r="U343" s="379" t="s">
        <v>39</v>
      </c>
      <c r="V343" s="379" t="s">
        <v>40</v>
      </c>
      <c r="W343" s="379" t="s">
        <v>41</v>
      </c>
      <c r="X343" s="379" t="s">
        <v>42</v>
      </c>
      <c r="Y343" s="379" t="s">
        <v>43</v>
      </c>
      <c r="Z343" s="380" t="s">
        <v>44</v>
      </c>
      <c r="AA343" s="371"/>
      <c r="AB343" s="371"/>
      <c r="AC343" s="371"/>
      <c r="AD343" s="371"/>
      <c r="AE343" s="371"/>
      <c r="AF343" s="371"/>
      <c r="AG343" s="371"/>
      <c r="AH343" s="371"/>
      <c r="AI343" s="371"/>
      <c r="AJ343" s="371"/>
      <c r="AK343" s="371"/>
      <c r="AL343" s="371"/>
      <c r="AM343" s="371"/>
      <c r="AN343" s="371"/>
      <c r="AO343" s="371"/>
      <c r="AP343" s="371"/>
      <c r="AQ343" s="371"/>
      <c r="AR343" s="371"/>
      <c r="AS343" s="371"/>
      <c r="AT343" s="371"/>
      <c r="AU343" s="371"/>
      <c r="AV343" s="371"/>
      <c r="AW343" s="371"/>
      <c r="AX343" s="371"/>
      <c r="AY343" s="371"/>
      <c r="AZ343" s="371"/>
      <c r="BA343" s="371"/>
      <c r="BB343" s="371"/>
      <c r="BC343" s="371"/>
      <c r="BD343" s="371"/>
      <c r="BE343" s="371"/>
      <c r="BF343" s="371"/>
      <c r="BG343" s="371"/>
      <c r="BH343" s="371"/>
      <c r="BI343" s="371"/>
      <c r="BJ343" s="371"/>
      <c r="BK343" s="371"/>
      <c r="BL343" s="371"/>
    </row>
    <row r="344" spans="1:64" ht="50.1" customHeight="1">
      <c r="A344" s="786" t="s">
        <v>45</v>
      </c>
      <c r="B344" s="588"/>
      <c r="C344" s="471" t="s">
        <v>46</v>
      </c>
      <c r="D344" s="90"/>
      <c r="E344" s="90"/>
      <c r="F344" s="90"/>
      <c r="G344" s="90"/>
      <c r="H344" s="90"/>
      <c r="I344" s="90"/>
      <c r="J344" s="90"/>
      <c r="K344" s="90"/>
      <c r="L344" s="90"/>
      <c r="M344" s="90"/>
      <c r="N344" s="90"/>
      <c r="O344" s="90"/>
      <c r="P344" s="90"/>
      <c r="Q344" s="90"/>
      <c r="R344" s="90"/>
      <c r="S344" s="90"/>
      <c r="T344" s="90"/>
      <c r="U344" s="90"/>
      <c r="V344" s="90"/>
      <c r="W344" s="90"/>
      <c r="X344" s="90"/>
      <c r="Y344" s="90"/>
      <c r="Z344" s="93"/>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5"/>
      <c r="AW344" s="371"/>
      <c r="AX344" s="371"/>
      <c r="AY344" s="371"/>
      <c r="AZ344" s="371"/>
      <c r="BA344" s="371"/>
      <c r="BB344" s="371"/>
      <c r="BC344" s="371"/>
      <c r="BD344" s="371"/>
      <c r="BE344" s="371"/>
      <c r="BF344" s="371"/>
      <c r="BG344" s="371"/>
      <c r="BH344" s="371"/>
      <c r="BI344" s="371"/>
      <c r="BJ344" s="371"/>
      <c r="BK344" s="371"/>
      <c r="BL344" s="371"/>
    </row>
    <row r="345" spans="1:64" ht="14.45" customHeight="1">
      <c r="A345" s="787"/>
      <c r="B345" s="589"/>
      <c r="C345" s="473" t="s">
        <v>47</v>
      </c>
      <c r="D345" s="71"/>
      <c r="E345" s="71"/>
      <c r="F345" s="71"/>
      <c r="G345" s="71"/>
      <c r="H345" s="71"/>
      <c r="I345" s="71"/>
      <c r="J345" s="71"/>
      <c r="K345" s="71"/>
      <c r="L345" s="71"/>
      <c r="M345" s="71"/>
      <c r="N345" s="71"/>
      <c r="O345" s="71"/>
      <c r="P345" s="71"/>
      <c r="Q345" s="71"/>
      <c r="R345" s="71"/>
      <c r="S345" s="71"/>
      <c r="T345" s="71"/>
      <c r="U345" s="71"/>
      <c r="V345" s="71"/>
      <c r="W345" s="71"/>
      <c r="X345" s="71"/>
      <c r="Y345" s="71"/>
      <c r="Z345" s="96"/>
      <c r="AV345" s="97"/>
      <c r="AW345" s="371"/>
      <c r="AX345" s="371"/>
      <c r="AY345" s="371"/>
      <c r="AZ345" s="371"/>
      <c r="BA345" s="371"/>
      <c r="BB345" s="371"/>
      <c r="BC345" s="371"/>
      <c r="BD345" s="371"/>
      <c r="BE345" s="371"/>
      <c r="BF345" s="371"/>
      <c r="BG345" s="371"/>
      <c r="BH345" s="371"/>
      <c r="BI345" s="371"/>
      <c r="BJ345" s="371"/>
      <c r="BK345" s="371"/>
      <c r="BL345" s="371"/>
    </row>
    <row r="346" spans="1:64" ht="14.45" customHeight="1" thickBot="1">
      <c r="A346" s="787"/>
      <c r="B346" s="590" t="str">
        <f>_xlfn.CONCAT(SUM('1. Projektets omkostninger'!D346:AV346)," timer")</f>
        <v>0 timer</v>
      </c>
      <c r="C346" s="473" t="s">
        <v>48</v>
      </c>
      <c r="D346" s="71"/>
      <c r="E346" s="71"/>
      <c r="F346" s="71"/>
      <c r="G346" s="71"/>
      <c r="H346" s="71"/>
      <c r="I346" s="71"/>
      <c r="J346" s="71"/>
      <c r="K346" s="71"/>
      <c r="L346" s="71"/>
      <c r="M346" s="71"/>
      <c r="N346" s="71"/>
      <c r="O346" s="71"/>
      <c r="P346" s="71"/>
      <c r="Q346" s="71"/>
      <c r="R346" s="71"/>
      <c r="S346" s="71"/>
      <c r="T346" s="71"/>
      <c r="U346" s="71"/>
      <c r="V346" s="71"/>
      <c r="W346" s="71"/>
      <c r="X346" s="71"/>
      <c r="Y346" s="71"/>
      <c r="Z346" s="96"/>
      <c r="AV346" s="97"/>
      <c r="AW346" s="371"/>
      <c r="AX346" s="371"/>
      <c r="AY346" s="371"/>
      <c r="AZ346" s="371"/>
      <c r="BA346" s="371"/>
      <c r="BB346" s="371"/>
      <c r="BC346" s="371"/>
      <c r="BD346" s="371"/>
      <c r="BE346" s="371"/>
      <c r="BF346" s="371"/>
      <c r="BG346" s="371"/>
      <c r="BH346" s="371"/>
      <c r="BI346" s="371"/>
      <c r="BJ346" s="371"/>
      <c r="BK346" s="371"/>
      <c r="BL346" s="371"/>
    </row>
    <row r="347" spans="1:64" s="599" customFormat="1" ht="14.45" customHeight="1" thickBot="1">
      <c r="A347" s="788"/>
      <c r="B347" s="591">
        <f>SUM('1. Projektets omkostninger'!D347:AV347)</f>
        <v>0</v>
      </c>
      <c r="C347" s="631" t="s">
        <v>49</v>
      </c>
      <c r="D347" s="481" t="str">
        <f>IF(D345*D346=0,"",(D345*D346))</f>
        <v/>
      </c>
      <c r="E347" s="481" t="str">
        <f t="shared" ref="E347:AV347" si="22">IF(E345*E346=0,"",(E345*E346))</f>
        <v/>
      </c>
      <c r="F347" s="481" t="str">
        <f t="shared" si="22"/>
        <v/>
      </c>
      <c r="G347" s="481" t="str">
        <f t="shared" si="22"/>
        <v/>
      </c>
      <c r="H347" s="481" t="str">
        <f t="shared" si="22"/>
        <v/>
      </c>
      <c r="I347" s="481" t="str">
        <f t="shared" si="22"/>
        <v/>
      </c>
      <c r="J347" s="481" t="str">
        <f t="shared" si="22"/>
        <v/>
      </c>
      <c r="K347" s="481" t="str">
        <f t="shared" si="22"/>
        <v/>
      </c>
      <c r="L347" s="481" t="str">
        <f t="shared" si="22"/>
        <v/>
      </c>
      <c r="M347" s="481" t="str">
        <f t="shared" si="22"/>
        <v/>
      </c>
      <c r="N347" s="481" t="str">
        <f t="shared" si="22"/>
        <v/>
      </c>
      <c r="O347" s="481" t="str">
        <f t="shared" si="22"/>
        <v/>
      </c>
      <c r="P347" s="481" t="str">
        <f t="shared" si="22"/>
        <v/>
      </c>
      <c r="Q347" s="481" t="str">
        <f t="shared" si="22"/>
        <v/>
      </c>
      <c r="R347" s="481" t="str">
        <f t="shared" si="22"/>
        <v/>
      </c>
      <c r="S347" s="481" t="str">
        <f t="shared" si="22"/>
        <v/>
      </c>
      <c r="T347" s="481" t="str">
        <f t="shared" si="22"/>
        <v/>
      </c>
      <c r="U347" s="481" t="str">
        <f t="shared" si="22"/>
        <v/>
      </c>
      <c r="V347" s="481" t="str">
        <f t="shared" si="22"/>
        <v/>
      </c>
      <c r="W347" s="481" t="str">
        <f t="shared" si="22"/>
        <v/>
      </c>
      <c r="X347" s="481" t="str">
        <f t="shared" si="22"/>
        <v/>
      </c>
      <c r="Y347" s="481" t="str">
        <f t="shared" si="22"/>
        <v/>
      </c>
      <c r="Z347" s="482" t="str">
        <f t="shared" si="22"/>
        <v/>
      </c>
      <c r="AA347" s="483" t="str">
        <f t="shared" si="22"/>
        <v/>
      </c>
      <c r="AB347" s="483" t="str">
        <f t="shared" si="22"/>
        <v/>
      </c>
      <c r="AC347" s="483" t="str">
        <f t="shared" si="22"/>
        <v/>
      </c>
      <c r="AD347" s="483" t="str">
        <f t="shared" si="22"/>
        <v/>
      </c>
      <c r="AE347" s="483" t="str">
        <f t="shared" si="22"/>
        <v/>
      </c>
      <c r="AF347" s="483" t="str">
        <f t="shared" si="22"/>
        <v/>
      </c>
      <c r="AG347" s="483" t="str">
        <f t="shared" si="22"/>
        <v/>
      </c>
      <c r="AH347" s="483" t="str">
        <f t="shared" si="22"/>
        <v/>
      </c>
      <c r="AI347" s="483" t="str">
        <f t="shared" si="22"/>
        <v/>
      </c>
      <c r="AJ347" s="483" t="str">
        <f t="shared" si="22"/>
        <v/>
      </c>
      <c r="AK347" s="483" t="str">
        <f t="shared" si="22"/>
        <v/>
      </c>
      <c r="AL347" s="483" t="str">
        <f t="shared" si="22"/>
        <v/>
      </c>
      <c r="AM347" s="483" t="str">
        <f t="shared" si="22"/>
        <v/>
      </c>
      <c r="AN347" s="483" t="str">
        <f t="shared" si="22"/>
        <v/>
      </c>
      <c r="AO347" s="483" t="str">
        <f t="shared" si="22"/>
        <v/>
      </c>
      <c r="AP347" s="483" t="str">
        <f t="shared" si="22"/>
        <v/>
      </c>
      <c r="AQ347" s="483" t="str">
        <f t="shared" si="22"/>
        <v/>
      </c>
      <c r="AR347" s="483" t="str">
        <f t="shared" si="22"/>
        <v/>
      </c>
      <c r="AS347" s="483" t="str">
        <f t="shared" si="22"/>
        <v/>
      </c>
      <c r="AT347" s="483" t="str">
        <f t="shared" si="22"/>
        <v/>
      </c>
      <c r="AU347" s="483" t="str">
        <f t="shared" si="22"/>
        <v/>
      </c>
      <c r="AV347" s="484" t="str">
        <f t="shared" si="22"/>
        <v/>
      </c>
    </row>
    <row r="348" spans="1:64" ht="50.1" customHeight="1">
      <c r="A348" s="787" t="s">
        <v>50</v>
      </c>
      <c r="B348" s="592"/>
      <c r="C348" s="471" t="s">
        <v>46</v>
      </c>
      <c r="D348" s="91"/>
      <c r="E348" s="91"/>
      <c r="F348" s="91"/>
      <c r="G348" s="91"/>
      <c r="H348" s="91"/>
      <c r="I348" s="91"/>
      <c r="J348" s="91"/>
      <c r="K348" s="91"/>
      <c r="L348" s="91"/>
      <c r="M348" s="91"/>
      <c r="N348" s="91"/>
      <c r="O348" s="91"/>
      <c r="P348" s="91"/>
      <c r="Q348" s="91"/>
      <c r="R348" s="91"/>
      <c r="S348" s="91"/>
      <c r="T348" s="91"/>
      <c r="U348" s="91"/>
      <c r="V348" s="91"/>
      <c r="W348" s="91"/>
      <c r="X348" s="91"/>
      <c r="Y348" s="91"/>
      <c r="Z348" s="96"/>
      <c r="AV348" s="97"/>
      <c r="AW348" s="371"/>
      <c r="AX348" s="371"/>
      <c r="AY348" s="371"/>
      <c r="AZ348" s="371"/>
      <c r="BA348" s="371"/>
      <c r="BB348" s="371"/>
      <c r="BC348" s="371"/>
      <c r="BD348" s="371"/>
      <c r="BE348" s="371"/>
      <c r="BF348" s="371"/>
      <c r="BG348" s="371"/>
      <c r="BH348" s="371"/>
      <c r="BI348" s="371"/>
      <c r="BJ348" s="371"/>
      <c r="BK348" s="371"/>
      <c r="BL348" s="371"/>
    </row>
    <row r="349" spans="1:64" ht="14.45" customHeight="1">
      <c r="A349" s="787"/>
      <c r="B349" s="593"/>
      <c r="C349" s="473" t="s">
        <v>47</v>
      </c>
      <c r="D349" s="71"/>
      <c r="E349" s="71"/>
      <c r="F349" s="71"/>
      <c r="G349" s="71"/>
      <c r="H349" s="71"/>
      <c r="I349" s="71"/>
      <c r="J349" s="71"/>
      <c r="K349" s="71"/>
      <c r="L349" s="71"/>
      <c r="M349" s="71"/>
      <c r="N349" s="71"/>
      <c r="O349" s="71"/>
      <c r="P349" s="71"/>
      <c r="Q349" s="71"/>
      <c r="R349" s="71"/>
      <c r="S349" s="71"/>
      <c r="T349" s="71"/>
      <c r="U349" s="71"/>
      <c r="V349" s="71"/>
      <c r="W349" s="71"/>
      <c r="X349" s="71"/>
      <c r="Y349" s="71"/>
      <c r="Z349" s="96"/>
      <c r="AV349" s="97"/>
      <c r="AW349" s="371"/>
      <c r="AX349" s="371"/>
      <c r="AY349" s="371"/>
      <c r="AZ349" s="371"/>
      <c r="BA349" s="371"/>
      <c r="BB349" s="371"/>
      <c r="BC349" s="371"/>
      <c r="BD349" s="371"/>
      <c r="BE349" s="371"/>
      <c r="BF349" s="371"/>
      <c r="BG349" s="371"/>
      <c r="BH349" s="371"/>
      <c r="BI349" s="371"/>
      <c r="BJ349" s="371"/>
      <c r="BK349" s="371"/>
      <c r="BL349" s="371"/>
    </row>
    <row r="350" spans="1:64" ht="14.45" customHeight="1">
      <c r="A350" s="787"/>
      <c r="B350" s="593"/>
      <c r="C350" s="473" t="s">
        <v>48</v>
      </c>
      <c r="D350" s="71"/>
      <c r="E350" s="71"/>
      <c r="F350" s="71"/>
      <c r="G350" s="71"/>
      <c r="H350" s="71"/>
      <c r="I350" s="71"/>
      <c r="J350" s="71"/>
      <c r="K350" s="71"/>
      <c r="L350" s="71"/>
      <c r="M350" s="71"/>
      <c r="N350" s="71"/>
      <c r="O350" s="71"/>
      <c r="P350" s="71"/>
      <c r="Q350" s="71"/>
      <c r="R350" s="71"/>
      <c r="S350" s="71"/>
      <c r="T350" s="71"/>
      <c r="U350" s="71"/>
      <c r="V350" s="71"/>
      <c r="W350" s="71"/>
      <c r="X350" s="71"/>
      <c r="Y350" s="71"/>
      <c r="Z350" s="96"/>
      <c r="AV350" s="97"/>
      <c r="AW350" s="371"/>
      <c r="AX350" s="371"/>
      <c r="AY350" s="371"/>
      <c r="AZ350" s="371"/>
      <c r="BA350" s="371"/>
      <c r="BB350" s="371"/>
      <c r="BC350" s="371"/>
      <c r="BD350" s="371"/>
      <c r="BE350" s="371"/>
      <c r="BF350" s="371"/>
      <c r="BG350" s="371"/>
      <c r="BH350" s="371"/>
      <c r="BI350" s="371"/>
      <c r="BJ350" s="371"/>
      <c r="BK350" s="371"/>
      <c r="BL350" s="371"/>
    </row>
    <row r="351" spans="1:64" s="599" customFormat="1" ht="14.45" customHeight="1" thickBot="1">
      <c r="A351" s="787"/>
      <c r="B351" s="594">
        <f>SUM('1. Projektets omkostninger'!D351:AV351)</f>
        <v>0</v>
      </c>
      <c r="C351" s="631" t="s">
        <v>49</v>
      </c>
      <c r="D351" s="485" t="str">
        <f t="shared" ref="D351:AV351" si="23">IF(D349*D350=0,"",(D349*D350))</f>
        <v/>
      </c>
      <c r="E351" s="485" t="str">
        <f t="shared" si="23"/>
        <v/>
      </c>
      <c r="F351" s="485" t="str">
        <f t="shared" si="23"/>
        <v/>
      </c>
      <c r="G351" s="485" t="str">
        <f t="shared" si="23"/>
        <v/>
      </c>
      <c r="H351" s="485" t="str">
        <f t="shared" si="23"/>
        <v/>
      </c>
      <c r="I351" s="485" t="str">
        <f t="shared" si="23"/>
        <v/>
      </c>
      <c r="J351" s="485" t="str">
        <f t="shared" si="23"/>
        <v/>
      </c>
      <c r="K351" s="485" t="str">
        <f t="shared" si="23"/>
        <v/>
      </c>
      <c r="L351" s="485" t="str">
        <f t="shared" si="23"/>
        <v/>
      </c>
      <c r="M351" s="485" t="str">
        <f t="shared" si="23"/>
        <v/>
      </c>
      <c r="N351" s="485" t="str">
        <f t="shared" si="23"/>
        <v/>
      </c>
      <c r="O351" s="485" t="str">
        <f t="shared" si="23"/>
        <v/>
      </c>
      <c r="P351" s="485" t="str">
        <f t="shared" si="23"/>
        <v/>
      </c>
      <c r="Q351" s="485" t="str">
        <f t="shared" si="23"/>
        <v/>
      </c>
      <c r="R351" s="485" t="str">
        <f t="shared" si="23"/>
        <v/>
      </c>
      <c r="S351" s="485" t="str">
        <f t="shared" si="23"/>
        <v/>
      </c>
      <c r="T351" s="485" t="str">
        <f t="shared" si="23"/>
        <v/>
      </c>
      <c r="U351" s="485" t="str">
        <f t="shared" si="23"/>
        <v/>
      </c>
      <c r="V351" s="485" t="str">
        <f t="shared" si="23"/>
        <v/>
      </c>
      <c r="W351" s="485" t="str">
        <f t="shared" si="23"/>
        <v/>
      </c>
      <c r="X351" s="485" t="str">
        <f t="shared" si="23"/>
        <v/>
      </c>
      <c r="Y351" s="485" t="str">
        <f t="shared" si="23"/>
        <v/>
      </c>
      <c r="Z351" s="482" t="str">
        <f t="shared" si="23"/>
        <v/>
      </c>
      <c r="AA351" s="483" t="str">
        <f t="shared" si="23"/>
        <v/>
      </c>
      <c r="AB351" s="483" t="str">
        <f t="shared" si="23"/>
        <v/>
      </c>
      <c r="AC351" s="483" t="str">
        <f t="shared" si="23"/>
        <v/>
      </c>
      <c r="AD351" s="483" t="str">
        <f t="shared" si="23"/>
        <v/>
      </c>
      <c r="AE351" s="483" t="str">
        <f t="shared" si="23"/>
        <v/>
      </c>
      <c r="AF351" s="483" t="str">
        <f t="shared" si="23"/>
        <v/>
      </c>
      <c r="AG351" s="483" t="str">
        <f t="shared" si="23"/>
        <v/>
      </c>
      <c r="AH351" s="483" t="str">
        <f t="shared" si="23"/>
        <v/>
      </c>
      <c r="AI351" s="483" t="str">
        <f t="shared" si="23"/>
        <v/>
      </c>
      <c r="AJ351" s="483" t="str">
        <f t="shared" si="23"/>
        <v/>
      </c>
      <c r="AK351" s="483" t="str">
        <f t="shared" si="23"/>
        <v/>
      </c>
      <c r="AL351" s="483" t="str">
        <f t="shared" si="23"/>
        <v/>
      </c>
      <c r="AM351" s="483" t="str">
        <f t="shared" si="23"/>
        <v/>
      </c>
      <c r="AN351" s="483" t="str">
        <f t="shared" si="23"/>
        <v/>
      </c>
      <c r="AO351" s="483" t="str">
        <f t="shared" si="23"/>
        <v/>
      </c>
      <c r="AP351" s="483" t="str">
        <f t="shared" si="23"/>
        <v/>
      </c>
      <c r="AQ351" s="483" t="str">
        <f t="shared" si="23"/>
        <v/>
      </c>
      <c r="AR351" s="483" t="str">
        <f t="shared" si="23"/>
        <v/>
      </c>
      <c r="AS351" s="483" t="str">
        <f t="shared" si="23"/>
        <v/>
      </c>
      <c r="AT351" s="483" t="str">
        <f t="shared" si="23"/>
        <v/>
      </c>
      <c r="AU351" s="483" t="str">
        <f t="shared" si="23"/>
        <v/>
      </c>
      <c r="AV351" s="484" t="str">
        <f t="shared" si="23"/>
        <v/>
      </c>
    </row>
    <row r="352" spans="1:64" ht="50.1" customHeight="1" thickBot="1">
      <c r="A352" s="789" t="s">
        <v>51</v>
      </c>
      <c r="B352" s="592"/>
      <c r="C352" s="478" t="s">
        <v>52</v>
      </c>
      <c r="D352" s="90"/>
      <c r="E352" s="90"/>
      <c r="F352" s="90"/>
      <c r="G352" s="90"/>
      <c r="H352" s="90"/>
      <c r="I352" s="90"/>
      <c r="J352" s="90"/>
      <c r="K352" s="90"/>
      <c r="L352" s="90"/>
      <c r="M352" s="90"/>
      <c r="N352" s="90"/>
      <c r="O352" s="90"/>
      <c r="P352" s="90"/>
      <c r="Q352" s="90"/>
      <c r="R352" s="90"/>
      <c r="S352" s="90"/>
      <c r="T352" s="90"/>
      <c r="U352" s="90"/>
      <c r="V352" s="90"/>
      <c r="W352" s="90"/>
      <c r="X352" s="90"/>
      <c r="Y352" s="90"/>
      <c r="Z352" s="96"/>
      <c r="AV352" s="97"/>
      <c r="AW352" s="371"/>
      <c r="AX352" s="371"/>
      <c r="AY352" s="371"/>
      <c r="AZ352" s="371"/>
      <c r="BA352" s="371"/>
      <c r="BB352" s="371"/>
      <c r="BC352" s="371"/>
      <c r="BD352" s="371"/>
      <c r="BE352" s="371"/>
      <c r="BF352" s="371"/>
      <c r="BG352" s="371"/>
      <c r="BH352" s="371"/>
      <c r="BI352" s="371"/>
      <c r="BJ352" s="371"/>
      <c r="BK352" s="371"/>
      <c r="BL352" s="371"/>
    </row>
    <row r="353" spans="1:64" s="340" customFormat="1" ht="14.45" customHeight="1" thickBot="1">
      <c r="A353" s="789"/>
      <c r="B353" s="595">
        <f>SUM('1. Projektets omkostninger'!D353:AV353)</f>
        <v>0</v>
      </c>
      <c r="C353" s="631" t="s">
        <v>49</v>
      </c>
      <c r="D353" s="746"/>
      <c r="E353" s="746"/>
      <c r="F353" s="746"/>
      <c r="G353" s="746"/>
      <c r="H353" s="746"/>
      <c r="I353" s="746"/>
      <c r="J353" s="746"/>
      <c r="K353" s="746"/>
      <c r="L353" s="746"/>
      <c r="M353" s="746"/>
      <c r="N353" s="746"/>
      <c r="O353" s="746"/>
      <c r="P353" s="746"/>
      <c r="Q353" s="746"/>
      <c r="R353" s="746"/>
      <c r="S353" s="746"/>
      <c r="T353" s="746"/>
      <c r="U353" s="746"/>
      <c r="V353" s="746"/>
      <c r="W353" s="746"/>
      <c r="X353" s="746"/>
      <c r="Y353" s="746"/>
      <c r="Z353" s="535"/>
      <c r="AV353" s="747"/>
      <c r="AW353" s="748"/>
      <c r="AX353" s="748"/>
      <c r="AY353" s="748"/>
      <c r="AZ353" s="748"/>
      <c r="BA353" s="748"/>
      <c r="BB353" s="748"/>
      <c r="BC353" s="748"/>
      <c r="BD353" s="748"/>
      <c r="BE353" s="748"/>
      <c r="BF353" s="748"/>
      <c r="BG353" s="748"/>
      <c r="BH353" s="748"/>
      <c r="BI353" s="748"/>
      <c r="BJ353" s="748"/>
      <c r="BK353" s="748"/>
      <c r="BL353" s="748"/>
    </row>
    <row r="354" spans="1:64" ht="50.1" customHeight="1" thickBot="1">
      <c r="A354" s="789" t="s">
        <v>53</v>
      </c>
      <c r="B354" s="592"/>
      <c r="C354" s="478" t="s">
        <v>52</v>
      </c>
      <c r="D354" s="90"/>
      <c r="E354" s="90"/>
      <c r="F354" s="90"/>
      <c r="G354" s="90"/>
      <c r="H354" s="90"/>
      <c r="I354" s="90"/>
      <c r="J354" s="90"/>
      <c r="K354" s="90"/>
      <c r="L354" s="90"/>
      <c r="M354" s="90"/>
      <c r="N354" s="90"/>
      <c r="O354" s="90"/>
      <c r="P354" s="90"/>
      <c r="Q354" s="90"/>
      <c r="R354" s="90"/>
      <c r="S354" s="90"/>
      <c r="T354" s="90"/>
      <c r="U354" s="90"/>
      <c r="V354" s="90"/>
      <c r="W354" s="90"/>
      <c r="X354" s="90"/>
      <c r="Y354" s="90"/>
      <c r="Z354" s="96"/>
      <c r="AV354" s="97"/>
      <c r="AW354" s="371"/>
      <c r="AX354" s="371"/>
      <c r="AY354" s="371"/>
      <c r="AZ354" s="371"/>
      <c r="BA354" s="371"/>
      <c r="BB354" s="371"/>
      <c r="BC354" s="371"/>
      <c r="BD354" s="371"/>
      <c r="BE354" s="371"/>
      <c r="BF354" s="371"/>
      <c r="BG354" s="371"/>
      <c r="BH354" s="371"/>
      <c r="BI354" s="371"/>
      <c r="BJ354" s="371"/>
      <c r="BK354" s="371"/>
      <c r="BL354" s="371"/>
    </row>
    <row r="355" spans="1:64" s="340" customFormat="1" ht="14.45" customHeight="1" thickBot="1">
      <c r="A355" s="789"/>
      <c r="B355" s="595">
        <f>SUM('1. Projektets omkostninger'!D355:AV355)</f>
        <v>0</v>
      </c>
      <c r="C355" s="631" t="s">
        <v>49</v>
      </c>
      <c r="D355" s="746"/>
      <c r="E355" s="746"/>
      <c r="F355" s="746"/>
      <c r="G355" s="746"/>
      <c r="H355" s="746"/>
      <c r="I355" s="746"/>
      <c r="J355" s="746"/>
      <c r="K355" s="746"/>
      <c r="L355" s="746"/>
      <c r="M355" s="746"/>
      <c r="N355" s="746"/>
      <c r="O355" s="746"/>
      <c r="P355" s="746"/>
      <c r="Q355" s="746"/>
      <c r="R355" s="746"/>
      <c r="S355" s="746"/>
      <c r="T355" s="746"/>
      <c r="U355" s="746"/>
      <c r="V355" s="746"/>
      <c r="W355" s="746"/>
      <c r="X355" s="746"/>
      <c r="Y355" s="746"/>
      <c r="Z355" s="535"/>
      <c r="AV355" s="747"/>
      <c r="AW355" s="748"/>
      <c r="AX355" s="748"/>
      <c r="AY355" s="748"/>
      <c r="AZ355" s="748"/>
      <c r="BA355" s="748"/>
      <c r="BB355" s="748"/>
      <c r="BC355" s="748"/>
      <c r="BD355" s="748"/>
      <c r="BE355" s="748"/>
      <c r="BF355" s="748"/>
      <c r="BG355" s="748"/>
      <c r="BH355" s="748"/>
      <c r="BI355" s="748"/>
      <c r="BJ355" s="748"/>
      <c r="BK355" s="748"/>
      <c r="BL355" s="748"/>
    </row>
    <row r="356" spans="1:64" ht="50.1" customHeight="1">
      <c r="A356" s="786" t="s">
        <v>54</v>
      </c>
      <c r="B356" s="592"/>
      <c r="C356" s="478" t="s">
        <v>55</v>
      </c>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5"/>
      <c r="AA356" s="206"/>
      <c r="AB356" s="206"/>
      <c r="AC356" s="206"/>
      <c r="AD356" s="206"/>
      <c r="AE356" s="206"/>
      <c r="AF356" s="206"/>
      <c r="AG356" s="206"/>
      <c r="AH356" s="206"/>
      <c r="AI356" s="206"/>
      <c r="AJ356" s="206"/>
      <c r="AK356" s="206"/>
      <c r="AL356" s="206"/>
      <c r="AM356" s="206"/>
      <c r="AN356" s="206"/>
      <c r="AO356" s="206"/>
      <c r="AP356" s="206"/>
      <c r="AQ356" s="206"/>
      <c r="AR356" s="206"/>
      <c r="AS356" s="206"/>
      <c r="AT356" s="206"/>
      <c r="AU356" s="206"/>
      <c r="AV356" s="207"/>
      <c r="AW356" s="371"/>
      <c r="AX356" s="371"/>
      <c r="AY356" s="371"/>
      <c r="AZ356" s="371"/>
      <c r="BA356" s="371"/>
      <c r="BB356" s="371"/>
      <c r="BC356" s="371"/>
      <c r="BD356" s="371"/>
      <c r="BE356" s="371"/>
      <c r="BF356" s="371"/>
      <c r="BG356" s="371"/>
      <c r="BH356" s="371"/>
      <c r="BI356" s="371"/>
      <c r="BJ356" s="371"/>
      <c r="BK356" s="371"/>
      <c r="BL356" s="371"/>
    </row>
    <row r="357" spans="1:64" s="340" customFormat="1" ht="14.45" customHeight="1" thickBot="1">
      <c r="A357" s="788"/>
      <c r="B357" s="594">
        <f>SUM('1. Projektets omkostninger'!D357:AV357)</f>
        <v>0</v>
      </c>
      <c r="C357" s="479" t="s">
        <v>54</v>
      </c>
      <c r="D357" s="749"/>
      <c r="E357" s="750"/>
      <c r="F357" s="750"/>
      <c r="G357" s="750"/>
      <c r="H357" s="750"/>
      <c r="I357" s="750"/>
      <c r="J357" s="750"/>
      <c r="K357" s="750"/>
      <c r="L357" s="750"/>
      <c r="M357" s="750"/>
      <c r="N357" s="750"/>
      <c r="O357" s="750"/>
      <c r="P357" s="750"/>
      <c r="Q357" s="750"/>
      <c r="R357" s="750"/>
      <c r="S357" s="750"/>
      <c r="T357" s="750"/>
      <c r="U357" s="750"/>
      <c r="V357" s="750"/>
      <c r="W357" s="750"/>
      <c r="X357" s="750"/>
      <c r="Y357" s="750"/>
      <c r="Z357" s="535"/>
      <c r="AV357" s="747"/>
      <c r="AW357" s="748"/>
      <c r="AX357" s="748"/>
      <c r="AY357" s="748"/>
      <c r="AZ357" s="748"/>
      <c r="BA357" s="748"/>
      <c r="BB357" s="748"/>
      <c r="BC357" s="748"/>
      <c r="BD357" s="748"/>
      <c r="BE357" s="748"/>
      <c r="BF357" s="748"/>
      <c r="BG357" s="748"/>
      <c r="BH357" s="748"/>
      <c r="BI357" s="748"/>
      <c r="BJ357" s="748"/>
      <c r="BK357" s="748"/>
      <c r="BL357" s="748"/>
    </row>
    <row r="358" spans="1:64" ht="50.1" customHeight="1">
      <c r="A358" s="786" t="s">
        <v>56</v>
      </c>
      <c r="B358" s="592"/>
      <c r="C358" s="478" t="s">
        <v>52</v>
      </c>
      <c r="D358" s="204"/>
      <c r="E358" s="204"/>
      <c r="F358" s="204"/>
      <c r="G358" s="204"/>
      <c r="H358" s="204"/>
      <c r="I358" s="204"/>
      <c r="J358" s="204"/>
      <c r="K358" s="204"/>
      <c r="L358" s="204"/>
      <c r="M358" s="204"/>
      <c r="N358" s="204"/>
      <c r="O358" s="204"/>
      <c r="P358" s="204"/>
      <c r="Q358" s="204"/>
      <c r="R358" s="204"/>
      <c r="S358" s="204"/>
      <c r="T358" s="204"/>
      <c r="U358" s="204"/>
      <c r="V358" s="204"/>
      <c r="W358" s="204"/>
      <c r="X358" s="204"/>
      <c r="Y358" s="204"/>
      <c r="Z358" s="205"/>
      <c r="AA358" s="206"/>
      <c r="AB358" s="206"/>
      <c r="AC358" s="206"/>
      <c r="AD358" s="206"/>
      <c r="AE358" s="206"/>
      <c r="AF358" s="206"/>
      <c r="AG358" s="206"/>
      <c r="AH358" s="206"/>
      <c r="AI358" s="206"/>
      <c r="AJ358" s="206"/>
      <c r="AK358" s="206"/>
      <c r="AL358" s="206"/>
      <c r="AM358" s="206"/>
      <c r="AN358" s="206"/>
      <c r="AO358" s="206"/>
      <c r="AP358" s="206"/>
      <c r="AQ358" s="206"/>
      <c r="AR358" s="206"/>
      <c r="AS358" s="206"/>
      <c r="AT358" s="206"/>
      <c r="AU358" s="206"/>
      <c r="AV358" s="207"/>
      <c r="AW358" s="371"/>
      <c r="AX358" s="371"/>
      <c r="AY358" s="371"/>
      <c r="AZ358" s="371"/>
      <c r="BA358" s="371"/>
      <c r="BB358" s="371"/>
      <c r="BC358" s="371"/>
      <c r="BD358" s="371"/>
      <c r="BE358" s="371"/>
      <c r="BF358" s="371"/>
      <c r="BG358" s="371"/>
      <c r="BH358" s="371"/>
      <c r="BI358" s="371"/>
      <c r="BJ358" s="371"/>
      <c r="BK358" s="371"/>
      <c r="BL358" s="371"/>
    </row>
    <row r="359" spans="1:64" s="340" customFormat="1" ht="14.45" customHeight="1" thickBot="1">
      <c r="A359" s="788"/>
      <c r="B359" s="594">
        <f>SUM('1. Projektets omkostninger'!D359:AV359)</f>
        <v>0</v>
      </c>
      <c r="C359" s="631" t="s">
        <v>49</v>
      </c>
      <c r="D359" s="751"/>
      <c r="E359" s="751"/>
      <c r="F359" s="751"/>
      <c r="G359" s="751"/>
      <c r="H359" s="751"/>
      <c r="I359" s="751"/>
      <c r="J359" s="751"/>
      <c r="K359" s="751"/>
      <c r="L359" s="751"/>
      <c r="M359" s="751"/>
      <c r="N359" s="751"/>
      <c r="O359" s="751"/>
      <c r="P359" s="751"/>
      <c r="Q359" s="751"/>
      <c r="R359" s="751"/>
      <c r="S359" s="751"/>
      <c r="T359" s="751"/>
      <c r="U359" s="751"/>
      <c r="V359" s="751"/>
      <c r="W359" s="751"/>
      <c r="X359" s="751"/>
      <c r="Y359" s="751"/>
      <c r="Z359" s="535"/>
      <c r="AV359" s="747"/>
      <c r="AW359" s="748"/>
      <c r="AX359" s="748"/>
      <c r="AY359" s="748"/>
      <c r="AZ359" s="748"/>
      <c r="BA359" s="748"/>
      <c r="BB359" s="748"/>
      <c r="BC359" s="748"/>
      <c r="BD359" s="748"/>
      <c r="BE359" s="748"/>
      <c r="BF359" s="748"/>
      <c r="BG359" s="748"/>
      <c r="BH359" s="748"/>
      <c r="BI359" s="748"/>
      <c r="BJ359" s="748"/>
      <c r="BK359" s="748"/>
      <c r="BL359" s="748"/>
    </row>
    <row r="360" spans="1:64" ht="50.1" customHeight="1" thickBot="1">
      <c r="A360" s="789" t="s">
        <v>57</v>
      </c>
      <c r="B360" s="592"/>
      <c r="C360" s="478" t="s">
        <v>52</v>
      </c>
      <c r="D360" s="90"/>
      <c r="E360" s="90"/>
      <c r="F360" s="90"/>
      <c r="G360" s="90"/>
      <c r="H360" s="90"/>
      <c r="I360" s="90"/>
      <c r="J360" s="90"/>
      <c r="K360" s="90"/>
      <c r="L360" s="90"/>
      <c r="M360" s="90"/>
      <c r="N360" s="90"/>
      <c r="O360" s="90"/>
      <c r="P360" s="90"/>
      <c r="Q360" s="90"/>
      <c r="R360" s="90"/>
      <c r="S360" s="90"/>
      <c r="T360" s="90"/>
      <c r="U360" s="90"/>
      <c r="V360" s="90"/>
      <c r="W360" s="90"/>
      <c r="X360" s="90"/>
      <c r="Y360" s="90"/>
      <c r="Z360" s="96"/>
      <c r="AV360" s="97"/>
      <c r="AW360" s="371"/>
      <c r="AX360" s="371"/>
      <c r="AY360" s="371"/>
      <c r="AZ360" s="371"/>
      <c r="BA360" s="371"/>
      <c r="BB360" s="371"/>
      <c r="BC360" s="371"/>
      <c r="BD360" s="371"/>
      <c r="BE360" s="371"/>
      <c r="BF360" s="371"/>
      <c r="BG360" s="371"/>
      <c r="BH360" s="371"/>
      <c r="BI360" s="371"/>
      <c r="BJ360" s="371"/>
      <c r="BK360" s="371"/>
      <c r="BL360" s="371"/>
    </row>
    <row r="361" spans="1:64" s="340" customFormat="1" ht="14.45" customHeight="1" thickBot="1">
      <c r="A361" s="789"/>
      <c r="B361" s="595">
        <f>SUM('1. Projektets omkostninger'!D361:AV361)</f>
        <v>0</v>
      </c>
      <c r="C361" s="631" t="s">
        <v>49</v>
      </c>
      <c r="D361" s="752"/>
      <c r="E361" s="746"/>
      <c r="F361" s="746"/>
      <c r="G361" s="746"/>
      <c r="H361" s="746"/>
      <c r="I361" s="746"/>
      <c r="J361" s="746"/>
      <c r="K361" s="746"/>
      <c r="L361" s="746"/>
      <c r="M361" s="746"/>
      <c r="N361" s="746"/>
      <c r="O361" s="746"/>
      <c r="P361" s="746"/>
      <c r="Q361" s="746"/>
      <c r="R361" s="746"/>
      <c r="S361" s="746"/>
      <c r="T361" s="746"/>
      <c r="U361" s="746"/>
      <c r="V361" s="746"/>
      <c r="W361" s="746"/>
      <c r="X361" s="746"/>
      <c r="Y361" s="746"/>
      <c r="Z361" s="753"/>
      <c r="AA361" s="754"/>
      <c r="AB361" s="754"/>
      <c r="AC361" s="754"/>
      <c r="AD361" s="754"/>
      <c r="AE361" s="754"/>
      <c r="AF361" s="754"/>
      <c r="AG361" s="754"/>
      <c r="AH361" s="754"/>
      <c r="AI361" s="754"/>
      <c r="AJ361" s="754"/>
      <c r="AK361" s="754"/>
      <c r="AL361" s="754"/>
      <c r="AM361" s="754"/>
      <c r="AN361" s="754"/>
      <c r="AO361" s="754"/>
      <c r="AP361" s="754"/>
      <c r="AQ361" s="754"/>
      <c r="AR361" s="754"/>
      <c r="AS361" s="754"/>
      <c r="AT361" s="754"/>
      <c r="AU361" s="754"/>
      <c r="AV361" s="755"/>
      <c r="AW361" s="748"/>
      <c r="AX361" s="748"/>
      <c r="AY361" s="748"/>
      <c r="AZ361" s="748"/>
      <c r="BA361" s="748"/>
      <c r="BB361" s="748"/>
      <c r="BC361" s="748"/>
      <c r="BD361" s="748"/>
      <c r="BE361" s="748"/>
      <c r="BF361" s="748"/>
      <c r="BG361" s="748"/>
      <c r="BH361" s="748"/>
      <c r="BI361" s="748"/>
      <c r="BJ361" s="748"/>
      <c r="BK361" s="748"/>
      <c r="BL361" s="748"/>
    </row>
    <row r="362" spans="1:64" ht="21.95" customHeight="1" thickBot="1">
      <c r="A362" s="480" t="s">
        <v>58</v>
      </c>
      <c r="B362" s="596">
        <f>SUM(B347,B351,B353,B355,B361)-B357-B359</f>
        <v>0</v>
      </c>
      <c r="C362" s="479"/>
      <c r="D362" s="367"/>
      <c r="E362" s="367"/>
      <c r="F362" s="367"/>
      <c r="G362" s="367"/>
      <c r="H362" s="367"/>
      <c r="I362" s="367"/>
      <c r="J362" s="367"/>
      <c r="K362" s="367"/>
      <c r="L362" s="367"/>
      <c r="M362" s="367"/>
      <c r="N362" s="367"/>
      <c r="O362" s="367"/>
      <c r="P362" s="367"/>
      <c r="Q362" s="367"/>
      <c r="R362" s="367"/>
      <c r="S362" s="367"/>
      <c r="T362" s="367"/>
      <c r="U362" s="367"/>
      <c r="V362" s="367"/>
      <c r="W362" s="367"/>
      <c r="X362" s="367"/>
      <c r="Y362" s="367"/>
      <c r="Z362" s="367"/>
      <c r="AA362" s="367"/>
      <c r="AB362" s="367"/>
      <c r="AC362" s="367"/>
      <c r="AD362" s="367"/>
      <c r="AE362" s="367"/>
      <c r="AF362" s="367"/>
      <c r="AG362" s="367"/>
      <c r="AH362" s="367"/>
      <c r="AI362" s="367"/>
      <c r="AJ362" s="367"/>
      <c r="AK362" s="367"/>
      <c r="AL362" s="367"/>
      <c r="AM362" s="367"/>
      <c r="AN362" s="367"/>
      <c r="AO362" s="367"/>
      <c r="AP362" s="367"/>
      <c r="AQ362" s="367"/>
      <c r="AR362" s="367"/>
      <c r="AS362" s="367"/>
      <c r="AT362" s="367"/>
      <c r="AU362" s="367"/>
      <c r="AV362" s="367"/>
      <c r="AW362" s="371"/>
      <c r="AX362" s="371"/>
      <c r="AY362" s="371"/>
      <c r="AZ362" s="371"/>
      <c r="BA362" s="371"/>
      <c r="BB362" s="371"/>
      <c r="BC362" s="371"/>
      <c r="BD362" s="371"/>
      <c r="BE362" s="371"/>
      <c r="BF362" s="371"/>
      <c r="BG362" s="371"/>
      <c r="BH362" s="371"/>
      <c r="BI362" s="371"/>
      <c r="BJ362" s="371"/>
      <c r="BK362" s="371"/>
      <c r="BL362" s="371"/>
    </row>
    <row r="363" spans="1:64" ht="30" customHeight="1" thickBot="1">
      <c r="A363" s="297" t="s">
        <v>59</v>
      </c>
      <c r="B363" s="602"/>
      <c r="C363" s="597">
        <f>IF(B363="",0,IF(OR(D339="Privat Forsknings- og videnformidlingsinstitution",D339="Offentlig Forsknings- og videnformidlingsinstitution"),IF(B362=0,0,B363/B362),IF(B347=0,0,B363/B347)))</f>
        <v>0</v>
      </c>
      <c r="D363" s="367"/>
      <c r="E363" s="367"/>
      <c r="F363" s="367"/>
      <c r="G363" s="367"/>
      <c r="H363" s="367"/>
      <c r="I363" s="367"/>
      <c r="J363" s="367"/>
      <c r="K363" s="367"/>
      <c r="L363" s="367"/>
      <c r="M363" s="367"/>
      <c r="N363" s="367"/>
      <c r="O363" s="367"/>
      <c r="P363" s="367"/>
      <c r="Q363" s="367"/>
      <c r="R363" s="367"/>
      <c r="S363" s="367"/>
      <c r="T363" s="367"/>
      <c r="U363" s="367"/>
      <c r="V363" s="367"/>
      <c r="W363" s="367"/>
      <c r="X363" s="367"/>
      <c r="Y363" s="367"/>
      <c r="Z363" s="367"/>
      <c r="AA363" s="367"/>
      <c r="AB363" s="367"/>
      <c r="AC363" s="367"/>
      <c r="AD363" s="367"/>
      <c r="AE363" s="367"/>
      <c r="AF363" s="367"/>
      <c r="AG363" s="367"/>
      <c r="AH363" s="367"/>
      <c r="AI363" s="367"/>
      <c r="AJ363" s="367"/>
      <c r="AK363" s="367"/>
      <c r="AL363" s="367"/>
      <c r="AM363" s="367"/>
      <c r="AN363" s="367"/>
      <c r="AO363" s="367"/>
      <c r="AP363" s="367"/>
      <c r="AQ363" s="367"/>
      <c r="AR363" s="367"/>
      <c r="AS363" s="367"/>
      <c r="AT363" s="367"/>
      <c r="AU363" s="367"/>
      <c r="AV363" s="367"/>
      <c r="AW363" s="371"/>
      <c r="AX363" s="371"/>
      <c r="AY363" s="371"/>
      <c r="AZ363" s="371"/>
      <c r="BA363" s="371"/>
      <c r="BB363" s="371"/>
      <c r="BC363" s="371"/>
      <c r="BD363" s="371"/>
      <c r="BE363" s="371"/>
      <c r="BF363" s="371"/>
      <c r="BG363" s="371"/>
      <c r="BH363" s="371"/>
      <c r="BI363" s="371"/>
      <c r="BJ363" s="371"/>
      <c r="BK363" s="371"/>
      <c r="BL363" s="371"/>
    </row>
    <row r="364" spans="1:64" ht="21.95" customHeight="1" thickBot="1">
      <c r="A364" s="509" t="s">
        <v>60</v>
      </c>
      <c r="B364" s="510">
        <f>SUM(B362:B363)</f>
        <v>0</v>
      </c>
      <c r="C364" s="511"/>
      <c r="D364" s="367"/>
      <c r="E364" s="367"/>
      <c r="F364" s="367"/>
      <c r="G364" s="367"/>
      <c r="H364" s="367"/>
      <c r="I364" s="367"/>
      <c r="J364" s="367"/>
      <c r="K364" s="367"/>
      <c r="L364" s="367"/>
      <c r="M364" s="367"/>
      <c r="N364" s="367"/>
      <c r="O364" s="367"/>
      <c r="P364" s="367"/>
      <c r="Q364" s="367"/>
      <c r="R364" s="367"/>
      <c r="S364" s="367"/>
      <c r="T364" s="367"/>
      <c r="U364" s="367"/>
      <c r="V364" s="367"/>
      <c r="W364" s="367"/>
      <c r="X364" s="367"/>
      <c r="Y364" s="367"/>
      <c r="Z364" s="367"/>
      <c r="AA364" s="367"/>
      <c r="AB364" s="367"/>
      <c r="AC364" s="367"/>
      <c r="AD364" s="367"/>
      <c r="AE364" s="367"/>
      <c r="AF364" s="367"/>
      <c r="AG364" s="367"/>
      <c r="AH364" s="367"/>
      <c r="AI364" s="367"/>
      <c r="AJ364" s="367"/>
      <c r="AK364" s="367"/>
      <c r="AL364" s="367"/>
      <c r="AM364" s="367"/>
      <c r="AN364" s="367"/>
      <c r="AO364" s="367"/>
      <c r="AP364" s="367"/>
      <c r="AQ364" s="367"/>
      <c r="AR364" s="367"/>
      <c r="AS364" s="367"/>
      <c r="AT364" s="367"/>
      <c r="AU364" s="367"/>
      <c r="AV364" s="367"/>
      <c r="AW364" s="371"/>
      <c r="AX364" s="371"/>
      <c r="AY364" s="371"/>
      <c r="AZ364" s="371"/>
      <c r="BA364" s="371"/>
      <c r="BB364" s="371"/>
      <c r="BC364" s="371"/>
      <c r="BD364" s="371"/>
      <c r="BE364" s="371"/>
      <c r="BF364" s="371"/>
      <c r="BG364" s="371"/>
      <c r="BH364" s="371"/>
      <c r="BI364" s="371"/>
      <c r="BJ364" s="371"/>
      <c r="BK364" s="371"/>
      <c r="BL364" s="371"/>
    </row>
    <row r="365" spans="1:64" ht="14.1" customHeight="1">
      <c r="A365" s="367"/>
      <c r="B365" s="367"/>
      <c r="C365" s="367"/>
      <c r="D365" s="367"/>
      <c r="E365" s="367"/>
      <c r="F365" s="367"/>
      <c r="G365" s="367"/>
      <c r="H365" s="367"/>
      <c r="I365" s="367"/>
      <c r="J365" s="367"/>
      <c r="K365" s="367"/>
      <c r="L365" s="367"/>
      <c r="M365" s="367"/>
      <c r="N365" s="367"/>
      <c r="O365" s="367"/>
      <c r="P365" s="367"/>
      <c r="Q365" s="367"/>
      <c r="R365" s="367"/>
      <c r="S365" s="367"/>
      <c r="T365" s="367"/>
      <c r="U365" s="367"/>
      <c r="V365" s="367"/>
      <c r="W365" s="367"/>
      <c r="X365" s="367"/>
      <c r="Y365" s="367"/>
      <c r="Z365" s="367"/>
      <c r="AA365" s="367"/>
      <c r="AB365" s="367"/>
      <c r="AC365" s="367"/>
      <c r="AD365" s="367"/>
      <c r="AE365" s="367"/>
      <c r="AF365" s="367"/>
      <c r="AG365" s="367"/>
      <c r="AH365" s="367"/>
      <c r="AI365" s="367"/>
      <c r="AJ365" s="367"/>
      <c r="AK365" s="367"/>
      <c r="AL365" s="367"/>
      <c r="AM365" s="367"/>
      <c r="AN365" s="367"/>
      <c r="AO365" s="367"/>
      <c r="AP365" s="367"/>
      <c r="AQ365" s="367"/>
      <c r="AR365" s="367"/>
      <c r="AS365" s="367"/>
      <c r="AT365" s="367"/>
      <c r="AU365" s="367"/>
      <c r="AV365" s="367"/>
      <c r="AW365" s="371"/>
      <c r="AX365" s="371"/>
      <c r="AY365" s="371"/>
      <c r="AZ365" s="371"/>
      <c r="BA365" s="371"/>
      <c r="BB365" s="371"/>
      <c r="BC365" s="371"/>
      <c r="BD365" s="371"/>
      <c r="BE365" s="371"/>
      <c r="BF365" s="371"/>
      <c r="BG365" s="371"/>
      <c r="BH365" s="371"/>
      <c r="BI365" s="371"/>
      <c r="BJ365" s="371"/>
      <c r="BK365" s="371"/>
      <c r="BL365" s="371"/>
    </row>
    <row r="366" spans="1:64" ht="14.1" customHeight="1" thickBot="1">
      <c r="A366" s="367"/>
      <c r="B366" s="367"/>
      <c r="C366" s="367"/>
      <c r="D366" s="367"/>
      <c r="E366" s="367"/>
      <c r="F366" s="367"/>
      <c r="G366" s="367"/>
      <c r="H366" s="367"/>
      <c r="I366" s="367"/>
      <c r="J366" s="367"/>
      <c r="K366" s="367"/>
      <c r="L366" s="367"/>
      <c r="M366" s="367"/>
      <c r="N366" s="367"/>
      <c r="O366" s="367"/>
      <c r="P366" s="367"/>
      <c r="Q366" s="367"/>
      <c r="R366" s="367"/>
      <c r="S366" s="367"/>
      <c r="T366" s="367"/>
      <c r="U366" s="367"/>
      <c r="V366" s="367"/>
      <c r="W366" s="367"/>
      <c r="X366" s="367"/>
      <c r="Y366" s="367"/>
      <c r="Z366" s="367"/>
      <c r="AA366" s="367"/>
      <c r="AB366" s="367"/>
      <c r="AC366" s="367"/>
      <c r="AD366" s="367"/>
      <c r="AE366" s="367"/>
      <c r="AF366" s="367"/>
      <c r="AG366" s="367"/>
      <c r="AH366" s="367"/>
      <c r="AI366" s="367"/>
      <c r="AJ366" s="367"/>
      <c r="AK366" s="367"/>
      <c r="AL366" s="367"/>
      <c r="AM366" s="367"/>
      <c r="AN366" s="367"/>
      <c r="AO366" s="367"/>
      <c r="AP366" s="367"/>
      <c r="AQ366" s="367"/>
      <c r="AR366" s="367"/>
      <c r="AS366" s="367"/>
      <c r="AT366" s="367"/>
      <c r="AU366" s="367"/>
      <c r="AV366" s="367"/>
      <c r="AW366" s="371"/>
      <c r="AX366" s="371"/>
      <c r="AY366" s="371"/>
      <c r="AZ366" s="371"/>
      <c r="BA366" s="371"/>
      <c r="BB366" s="371"/>
      <c r="BC366" s="371"/>
      <c r="BD366" s="371"/>
      <c r="BE366" s="371"/>
      <c r="BF366" s="371"/>
      <c r="BG366" s="371"/>
      <c r="BH366" s="371"/>
      <c r="BI366" s="371"/>
      <c r="BJ366" s="371"/>
      <c r="BK366" s="371"/>
      <c r="BL366" s="371"/>
    </row>
    <row r="367" spans="1:64" ht="24.95" customHeight="1" thickTop="1" thickBot="1">
      <c r="A367" s="375" t="s">
        <v>72</v>
      </c>
      <c r="B367" s="376"/>
      <c r="C367" s="372"/>
      <c r="D367" s="377"/>
      <c r="E367" s="372"/>
      <c r="F367" s="372"/>
      <c r="G367" s="372"/>
      <c r="H367" s="372"/>
      <c r="I367" s="372"/>
      <c r="J367" s="372"/>
      <c r="K367" s="372"/>
      <c r="L367" s="372"/>
      <c r="M367" s="372"/>
      <c r="N367" s="372"/>
      <c r="O367" s="372"/>
      <c r="P367" s="372"/>
      <c r="Q367" s="372"/>
      <c r="R367" s="372"/>
      <c r="S367" s="372"/>
      <c r="T367" s="372"/>
      <c r="U367" s="372"/>
      <c r="V367" s="372"/>
      <c r="W367" s="372"/>
      <c r="X367" s="372"/>
      <c r="Y367" s="372"/>
      <c r="Z367" s="372"/>
      <c r="AA367" s="372"/>
      <c r="AB367" s="372"/>
      <c r="AC367" s="372"/>
      <c r="AD367" s="372"/>
      <c r="AE367" s="372"/>
      <c r="AF367" s="372"/>
      <c r="AG367" s="372"/>
      <c r="AH367" s="372"/>
      <c r="AI367" s="372"/>
      <c r="AJ367" s="372"/>
      <c r="AK367" s="372"/>
      <c r="AL367" s="372"/>
      <c r="AM367" s="372"/>
      <c r="AN367" s="372"/>
      <c r="AO367" s="372"/>
      <c r="AP367" s="372"/>
      <c r="AQ367" s="372"/>
      <c r="AR367" s="372"/>
      <c r="AS367" s="372"/>
      <c r="AT367" s="372"/>
      <c r="AU367" s="372"/>
      <c r="AV367" s="372"/>
      <c r="AW367" s="371"/>
      <c r="AX367" s="371"/>
      <c r="AY367" s="371"/>
      <c r="AZ367" s="371"/>
      <c r="BA367" s="371"/>
      <c r="BB367" s="371"/>
      <c r="BC367" s="371"/>
      <c r="BD367" s="371"/>
      <c r="BE367" s="371"/>
      <c r="BF367" s="371"/>
      <c r="BG367" s="371"/>
      <c r="BH367" s="371"/>
      <c r="BI367" s="371"/>
      <c r="BJ367" s="371"/>
      <c r="BK367" s="371"/>
      <c r="BL367" s="371"/>
    </row>
    <row r="368" spans="1:64" ht="35.1" customHeight="1">
      <c r="A368" s="642" t="s">
        <v>9</v>
      </c>
      <c r="B368" s="781" t="s">
        <v>10</v>
      </c>
      <c r="C368" s="782" t="s">
        <v>11</v>
      </c>
      <c r="D368" s="632" t="s">
        <v>12</v>
      </c>
      <c r="E368" s="756" t="s">
        <v>13</v>
      </c>
      <c r="F368" s="367"/>
      <c r="G368" s="367"/>
      <c r="H368" s="367"/>
      <c r="I368" s="367"/>
      <c r="J368" s="367"/>
      <c r="K368" s="367"/>
      <c r="L368" s="367"/>
      <c r="M368" s="367"/>
      <c r="N368" s="367"/>
      <c r="O368" s="367"/>
      <c r="P368" s="367"/>
      <c r="Q368" s="367"/>
      <c r="R368" s="367"/>
      <c r="S368" s="367"/>
      <c r="T368" s="367"/>
      <c r="U368" s="367"/>
      <c r="V368" s="367"/>
      <c r="W368" s="367"/>
      <c r="X368" s="367"/>
      <c r="Y368" s="367"/>
      <c r="Z368" s="367"/>
      <c r="AA368" s="367"/>
      <c r="AB368" s="367"/>
      <c r="AC368" s="367"/>
      <c r="AD368" s="367"/>
      <c r="AE368" s="367"/>
      <c r="AF368" s="367"/>
      <c r="AG368" s="367"/>
      <c r="AH368" s="367"/>
      <c r="AI368" s="367"/>
      <c r="AJ368" s="367"/>
      <c r="AK368" s="367"/>
      <c r="AL368" s="367"/>
      <c r="AM368" s="367"/>
      <c r="AN368" s="367"/>
      <c r="AO368" s="367"/>
      <c r="AP368" s="367"/>
      <c r="AQ368" s="367"/>
      <c r="AR368" s="367"/>
      <c r="AS368" s="367"/>
      <c r="AT368" s="367"/>
      <c r="AU368" s="367"/>
      <c r="AV368" s="367"/>
      <c r="AW368" s="371"/>
      <c r="AX368" s="371"/>
      <c r="AY368" s="371"/>
      <c r="AZ368" s="371"/>
      <c r="BA368" s="371"/>
      <c r="BB368" s="371"/>
      <c r="BC368" s="371"/>
      <c r="BD368" s="371"/>
      <c r="BE368" s="371"/>
      <c r="BF368" s="371"/>
      <c r="BG368" s="371"/>
      <c r="BH368" s="371"/>
      <c r="BI368" s="371"/>
      <c r="BJ368" s="371"/>
      <c r="BK368" s="371"/>
      <c r="BL368" s="371"/>
    </row>
    <row r="369" spans="1:64" ht="35.1" customHeight="1" thickBot="1">
      <c r="A369" s="363"/>
      <c r="B369" s="363"/>
      <c r="C369" s="335"/>
      <c r="D369" s="335"/>
      <c r="E369" s="757"/>
      <c r="F369" s="367"/>
      <c r="G369" s="367"/>
      <c r="H369" s="367"/>
      <c r="I369" s="367"/>
      <c r="J369" s="367"/>
      <c r="K369" s="367"/>
      <c r="L369" s="367"/>
      <c r="M369" s="367"/>
      <c r="N369" s="367"/>
      <c r="O369" s="367"/>
      <c r="P369" s="367"/>
      <c r="Q369" s="367"/>
      <c r="R369" s="367"/>
      <c r="S369" s="367"/>
      <c r="T369" s="367"/>
      <c r="U369" s="367"/>
      <c r="V369" s="367"/>
      <c r="W369" s="367"/>
      <c r="X369" s="367"/>
      <c r="Y369" s="367"/>
      <c r="Z369" s="367"/>
      <c r="AA369" s="367"/>
      <c r="AB369" s="367"/>
      <c r="AC369" s="367"/>
      <c r="AD369" s="367"/>
      <c r="AE369" s="367"/>
      <c r="AF369" s="367"/>
      <c r="AG369" s="367"/>
      <c r="AH369" s="367"/>
      <c r="AI369" s="367"/>
      <c r="AJ369" s="367"/>
      <c r="AK369" s="367"/>
      <c r="AL369" s="367"/>
      <c r="AM369" s="367"/>
      <c r="AN369" s="367"/>
      <c r="AO369" s="367"/>
      <c r="AP369" s="367"/>
      <c r="AQ369" s="367"/>
      <c r="AR369" s="367"/>
      <c r="AS369" s="367"/>
      <c r="AT369" s="367"/>
      <c r="AU369" s="367"/>
      <c r="AV369" s="367"/>
      <c r="AW369" s="371"/>
      <c r="AX369" s="371"/>
      <c r="AY369" s="371"/>
      <c r="AZ369" s="371"/>
      <c r="BA369" s="371"/>
      <c r="BB369" s="371"/>
      <c r="BC369" s="371"/>
      <c r="BD369" s="371"/>
      <c r="BE369" s="371"/>
      <c r="BF369" s="371"/>
      <c r="BG369" s="371"/>
      <c r="BH369" s="371"/>
      <c r="BI369" s="371"/>
      <c r="BJ369" s="371"/>
      <c r="BK369" s="371"/>
      <c r="BL369" s="371"/>
    </row>
    <row r="370" spans="1:64" ht="35.1" customHeight="1">
      <c r="A370" s="793" t="s">
        <v>14</v>
      </c>
      <c r="B370" s="488" t="s">
        <v>15</v>
      </c>
      <c r="C370" s="489" t="s">
        <v>16</v>
      </c>
      <c r="D370" s="490" t="s">
        <v>17</v>
      </c>
      <c r="E370" s="758" t="s">
        <v>18</v>
      </c>
      <c r="F370" s="367"/>
      <c r="G370" s="367"/>
      <c r="H370" s="367"/>
      <c r="I370" s="367"/>
      <c r="J370" s="367"/>
      <c r="K370" s="367"/>
      <c r="L370" s="367"/>
      <c r="M370" s="367"/>
      <c r="N370" s="367"/>
      <c r="O370" s="367"/>
      <c r="P370" s="367"/>
      <c r="Q370" s="367"/>
      <c r="R370" s="367"/>
      <c r="S370" s="367"/>
      <c r="T370" s="367"/>
      <c r="U370" s="367"/>
      <c r="V370" s="367"/>
      <c r="W370" s="367"/>
      <c r="X370" s="367"/>
      <c r="Y370" s="367"/>
      <c r="Z370" s="367"/>
      <c r="AA370" s="367"/>
      <c r="AB370" s="367"/>
      <c r="AC370" s="367"/>
      <c r="AD370" s="367"/>
      <c r="AE370" s="367"/>
      <c r="AF370" s="367"/>
      <c r="AG370" s="367"/>
      <c r="AH370" s="367"/>
      <c r="AI370" s="367"/>
      <c r="AJ370" s="367"/>
      <c r="AK370" s="367"/>
      <c r="AL370" s="367"/>
      <c r="AM370" s="367"/>
      <c r="AN370" s="367"/>
      <c r="AO370" s="367"/>
      <c r="AP370" s="367"/>
      <c r="AQ370" s="367"/>
      <c r="AR370" s="367"/>
      <c r="AS370" s="367"/>
      <c r="AT370" s="367"/>
      <c r="AU370" s="367"/>
      <c r="AV370" s="367"/>
      <c r="AW370" s="371"/>
      <c r="AX370" s="371"/>
      <c r="AY370" s="371"/>
      <c r="AZ370" s="371"/>
      <c r="BA370" s="371"/>
      <c r="BB370" s="371"/>
      <c r="BC370" s="371"/>
      <c r="BD370" s="371"/>
      <c r="BE370" s="371"/>
      <c r="BF370" s="371"/>
      <c r="BG370" s="371"/>
      <c r="BH370" s="371"/>
      <c r="BI370" s="371"/>
      <c r="BJ370" s="371"/>
      <c r="BK370" s="371"/>
      <c r="BL370" s="371"/>
    </row>
    <row r="371" spans="1:64" ht="35.1" customHeight="1" thickBot="1">
      <c r="A371" s="794"/>
      <c r="B371" s="364"/>
      <c r="C371" s="364"/>
      <c r="D371" s="491" t="str">
        <f>'2. Samlet budgetoversigt'!F396</f>
        <v/>
      </c>
      <c r="E371" s="759" t="str">
        <f>'2. Samlet budgetoversigt'!F397</f>
        <v/>
      </c>
      <c r="F371" s="367"/>
      <c r="G371" s="367"/>
      <c r="H371" s="367"/>
      <c r="I371" s="367"/>
      <c r="J371" s="367"/>
      <c r="K371" s="367"/>
      <c r="L371" s="367"/>
      <c r="M371" s="367"/>
      <c r="N371" s="367"/>
      <c r="O371" s="367"/>
      <c r="P371" s="367"/>
      <c r="Q371" s="367"/>
      <c r="R371" s="367"/>
      <c r="S371" s="367"/>
      <c r="T371" s="367"/>
      <c r="U371" s="367"/>
      <c r="V371" s="367"/>
      <c r="W371" s="367"/>
      <c r="X371" s="367"/>
      <c r="Y371" s="367"/>
      <c r="Z371" s="367"/>
      <c r="AA371" s="367"/>
      <c r="AB371" s="367"/>
      <c r="AC371" s="367"/>
      <c r="AD371" s="367"/>
      <c r="AE371" s="367"/>
      <c r="AF371" s="367"/>
      <c r="AG371" s="367"/>
      <c r="AH371" s="367"/>
      <c r="AI371" s="367"/>
      <c r="AJ371" s="367"/>
      <c r="AK371" s="367"/>
      <c r="AL371" s="367"/>
      <c r="AM371" s="367"/>
      <c r="AN371" s="367"/>
      <c r="AO371" s="367"/>
      <c r="AP371" s="367"/>
      <c r="AQ371" s="367"/>
      <c r="AR371" s="367"/>
      <c r="AS371" s="367"/>
      <c r="AT371" s="367"/>
      <c r="AU371" s="367"/>
      <c r="AV371" s="367"/>
      <c r="AW371" s="371"/>
      <c r="AX371" s="371"/>
      <c r="AY371" s="371"/>
      <c r="AZ371" s="371"/>
      <c r="BA371" s="371"/>
      <c r="BB371" s="371"/>
      <c r="BC371" s="371"/>
      <c r="BD371" s="371"/>
      <c r="BE371" s="371"/>
      <c r="BF371" s="371"/>
      <c r="BG371" s="371"/>
      <c r="BH371" s="371"/>
      <c r="BI371" s="371"/>
      <c r="BJ371" s="371"/>
      <c r="BK371" s="371"/>
      <c r="BL371" s="371"/>
    </row>
    <row r="372" spans="1:64" ht="14.1" customHeight="1">
      <c r="A372" s="367"/>
      <c r="B372" s="367"/>
      <c r="C372" s="367"/>
      <c r="D372" s="367"/>
      <c r="E372" s="367"/>
      <c r="F372" s="367"/>
      <c r="G372" s="367"/>
      <c r="H372" s="367"/>
      <c r="I372" s="367"/>
      <c r="J372" s="367"/>
      <c r="K372" s="367"/>
      <c r="L372" s="367"/>
      <c r="M372" s="367"/>
      <c r="N372" s="367"/>
      <c r="O372" s="367"/>
      <c r="P372" s="367"/>
      <c r="Q372" s="367"/>
      <c r="R372" s="367"/>
      <c r="S372" s="367"/>
      <c r="T372" s="367"/>
      <c r="U372" s="367"/>
      <c r="V372" s="367"/>
      <c r="W372" s="367"/>
      <c r="X372" s="367"/>
      <c r="Y372" s="367"/>
      <c r="Z372" s="367"/>
      <c r="AA372" s="367"/>
      <c r="AB372" s="367"/>
      <c r="AC372" s="367"/>
      <c r="AD372" s="367"/>
      <c r="AE372" s="367"/>
      <c r="AF372" s="367"/>
      <c r="AG372" s="367"/>
      <c r="AH372" s="367"/>
      <c r="AI372" s="367"/>
      <c r="AJ372" s="367"/>
      <c r="AK372" s="367"/>
      <c r="AL372" s="367"/>
      <c r="AM372" s="367"/>
      <c r="AN372" s="367"/>
      <c r="AO372" s="367"/>
      <c r="AP372" s="367"/>
      <c r="AQ372" s="367"/>
      <c r="AR372" s="367"/>
      <c r="AS372" s="367"/>
      <c r="AT372" s="367"/>
      <c r="AU372" s="367"/>
      <c r="AV372" s="367"/>
      <c r="AW372" s="371"/>
      <c r="AX372" s="371"/>
      <c r="AY372" s="371"/>
      <c r="AZ372" s="371"/>
      <c r="BA372" s="371"/>
      <c r="BB372" s="371"/>
      <c r="BC372" s="371"/>
      <c r="BD372" s="371"/>
      <c r="BE372" s="371"/>
      <c r="BF372" s="371"/>
      <c r="BG372" s="371"/>
      <c r="BH372" s="371"/>
      <c r="BI372" s="371"/>
      <c r="BJ372" s="371"/>
      <c r="BK372" s="371"/>
      <c r="BL372" s="371"/>
    </row>
    <row r="373" spans="1:64" ht="15.75" customHeight="1" thickBot="1">
      <c r="A373" s="368" t="s">
        <v>19</v>
      </c>
      <c r="B373" s="368" t="s">
        <v>20</v>
      </c>
      <c r="C373" s="381" t="s">
        <v>21</v>
      </c>
      <c r="D373" s="379" t="s">
        <v>22</v>
      </c>
      <c r="E373" s="379" t="s">
        <v>23</v>
      </c>
      <c r="F373" s="379" t="s">
        <v>24</v>
      </c>
      <c r="G373" s="379" t="s">
        <v>25</v>
      </c>
      <c r="H373" s="379" t="s">
        <v>26</v>
      </c>
      <c r="I373" s="379" t="s">
        <v>27</v>
      </c>
      <c r="J373" s="379" t="s">
        <v>28</v>
      </c>
      <c r="K373" s="379" t="s">
        <v>29</v>
      </c>
      <c r="L373" s="379" t="s">
        <v>30</v>
      </c>
      <c r="M373" s="379" t="s">
        <v>31</v>
      </c>
      <c r="N373" s="379" t="s">
        <v>32</v>
      </c>
      <c r="O373" s="379" t="s">
        <v>33</v>
      </c>
      <c r="P373" s="379" t="s">
        <v>34</v>
      </c>
      <c r="Q373" s="379" t="s">
        <v>35</v>
      </c>
      <c r="R373" s="379" t="s">
        <v>36</v>
      </c>
      <c r="S373" s="379" t="s">
        <v>37</v>
      </c>
      <c r="T373" s="379" t="s">
        <v>38</v>
      </c>
      <c r="U373" s="379" t="s">
        <v>39</v>
      </c>
      <c r="V373" s="379" t="s">
        <v>40</v>
      </c>
      <c r="W373" s="379" t="s">
        <v>41</v>
      </c>
      <c r="X373" s="379" t="s">
        <v>42</v>
      </c>
      <c r="Y373" s="379" t="s">
        <v>43</v>
      </c>
      <c r="Z373" s="380" t="s">
        <v>44</v>
      </c>
      <c r="AA373" s="371"/>
      <c r="AB373" s="371"/>
      <c r="AC373" s="371"/>
      <c r="AD373" s="371"/>
      <c r="AE373" s="371"/>
      <c r="AF373" s="371"/>
      <c r="AG373" s="371"/>
      <c r="AH373" s="371"/>
      <c r="AI373" s="371"/>
      <c r="AJ373" s="371"/>
      <c r="AK373" s="371"/>
      <c r="AL373" s="371"/>
      <c r="AM373" s="371"/>
      <c r="AN373" s="371"/>
      <c r="AO373" s="371"/>
      <c r="AP373" s="371"/>
      <c r="AQ373" s="371"/>
      <c r="AR373" s="371"/>
      <c r="AS373" s="371"/>
      <c r="AT373" s="371"/>
      <c r="AU373" s="371"/>
      <c r="AV373" s="371"/>
      <c r="AW373" s="371"/>
      <c r="AX373" s="371"/>
      <c r="AY373" s="371"/>
      <c r="AZ373" s="371"/>
      <c r="BA373" s="371"/>
      <c r="BB373" s="371"/>
      <c r="BC373" s="371"/>
      <c r="BD373" s="371"/>
      <c r="BE373" s="371"/>
      <c r="BF373" s="371"/>
      <c r="BG373" s="371"/>
      <c r="BH373" s="371"/>
      <c r="BI373" s="371"/>
      <c r="BJ373" s="371"/>
      <c r="BK373" s="371"/>
      <c r="BL373" s="371"/>
    </row>
    <row r="374" spans="1:64" ht="50.1" customHeight="1">
      <c r="A374" s="786" t="s">
        <v>45</v>
      </c>
      <c r="B374" s="588"/>
      <c r="C374" s="471" t="s">
        <v>46</v>
      </c>
      <c r="D374" s="90"/>
      <c r="E374" s="90"/>
      <c r="F374" s="90"/>
      <c r="G374" s="90"/>
      <c r="H374" s="90"/>
      <c r="I374" s="90"/>
      <c r="J374" s="90"/>
      <c r="K374" s="90"/>
      <c r="L374" s="90"/>
      <c r="M374" s="90"/>
      <c r="N374" s="90"/>
      <c r="O374" s="90"/>
      <c r="P374" s="90"/>
      <c r="Q374" s="90"/>
      <c r="R374" s="90"/>
      <c r="S374" s="90"/>
      <c r="T374" s="90"/>
      <c r="U374" s="90"/>
      <c r="V374" s="90"/>
      <c r="W374" s="90"/>
      <c r="X374" s="90"/>
      <c r="Y374" s="90"/>
      <c r="Z374" s="93"/>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5"/>
      <c r="AW374" s="371"/>
      <c r="AX374" s="371"/>
      <c r="AY374" s="371"/>
      <c r="AZ374" s="371"/>
      <c r="BA374" s="371"/>
      <c r="BB374" s="371"/>
      <c r="BC374" s="371"/>
      <c r="BD374" s="371"/>
      <c r="BE374" s="371"/>
      <c r="BF374" s="371"/>
      <c r="BG374" s="371"/>
      <c r="BH374" s="371"/>
      <c r="BI374" s="371"/>
      <c r="BJ374" s="371"/>
      <c r="BK374" s="371"/>
      <c r="BL374" s="371"/>
    </row>
    <row r="375" spans="1:64" ht="14.45" customHeight="1">
      <c r="A375" s="787"/>
      <c r="B375" s="589"/>
      <c r="C375" s="473" t="s">
        <v>47</v>
      </c>
      <c r="D375" s="71"/>
      <c r="E375" s="71"/>
      <c r="F375" s="71"/>
      <c r="G375" s="71"/>
      <c r="H375" s="71"/>
      <c r="I375" s="71"/>
      <c r="J375" s="71"/>
      <c r="K375" s="71"/>
      <c r="L375" s="71"/>
      <c r="M375" s="71"/>
      <c r="N375" s="71"/>
      <c r="O375" s="71"/>
      <c r="P375" s="71"/>
      <c r="Q375" s="71"/>
      <c r="R375" s="71"/>
      <c r="S375" s="71"/>
      <c r="T375" s="71"/>
      <c r="U375" s="71"/>
      <c r="V375" s="71"/>
      <c r="W375" s="71"/>
      <c r="X375" s="71"/>
      <c r="Y375" s="71"/>
      <c r="Z375" s="96"/>
      <c r="AV375" s="97"/>
      <c r="AW375" s="371"/>
      <c r="AX375" s="371"/>
      <c r="AY375" s="371"/>
      <c r="AZ375" s="371"/>
      <c r="BA375" s="371"/>
      <c r="BB375" s="371"/>
      <c r="BC375" s="371"/>
      <c r="BD375" s="371"/>
      <c r="BE375" s="371"/>
      <c r="BF375" s="371"/>
      <c r="BG375" s="371"/>
      <c r="BH375" s="371"/>
      <c r="BI375" s="371"/>
      <c r="BJ375" s="371"/>
      <c r="BK375" s="371"/>
      <c r="BL375" s="371"/>
    </row>
    <row r="376" spans="1:64" ht="14.45" customHeight="1" thickBot="1">
      <c r="A376" s="787"/>
      <c r="B376" s="590" t="str">
        <f>_xlfn.CONCAT(SUM('1. Projektets omkostninger'!D376:AV376)," timer")</f>
        <v>0 timer</v>
      </c>
      <c r="C376" s="473" t="s">
        <v>48</v>
      </c>
      <c r="D376" s="71"/>
      <c r="E376" s="71"/>
      <c r="F376" s="71"/>
      <c r="G376" s="71"/>
      <c r="H376" s="71"/>
      <c r="I376" s="71"/>
      <c r="J376" s="71"/>
      <c r="K376" s="71"/>
      <c r="L376" s="71"/>
      <c r="M376" s="71"/>
      <c r="N376" s="71"/>
      <c r="O376" s="71"/>
      <c r="P376" s="71"/>
      <c r="Q376" s="71"/>
      <c r="R376" s="71"/>
      <c r="S376" s="71"/>
      <c r="T376" s="71"/>
      <c r="U376" s="71"/>
      <c r="V376" s="71"/>
      <c r="W376" s="71"/>
      <c r="X376" s="71"/>
      <c r="Y376" s="71"/>
      <c r="Z376" s="96"/>
      <c r="AV376" s="97"/>
      <c r="AW376" s="371"/>
      <c r="AX376" s="371"/>
      <c r="AY376" s="371"/>
      <c r="AZ376" s="371"/>
      <c r="BA376" s="371"/>
      <c r="BB376" s="371"/>
      <c r="BC376" s="371"/>
      <c r="BD376" s="371"/>
      <c r="BE376" s="371"/>
      <c r="BF376" s="371"/>
      <c r="BG376" s="371"/>
      <c r="BH376" s="371"/>
      <c r="BI376" s="371"/>
      <c r="BJ376" s="371"/>
      <c r="BK376" s="371"/>
      <c r="BL376" s="371"/>
    </row>
    <row r="377" spans="1:64" s="599" customFormat="1" ht="14.45" customHeight="1" thickBot="1">
      <c r="A377" s="788"/>
      <c r="B377" s="591">
        <f>SUM('1. Projektets omkostninger'!D377:AV377)</f>
        <v>0</v>
      </c>
      <c r="C377" s="631" t="s">
        <v>49</v>
      </c>
      <c r="D377" s="481" t="str">
        <f>IF(D375*D376=0,"",(D375*D376))</f>
        <v/>
      </c>
      <c r="E377" s="481" t="str">
        <f t="shared" ref="E377:AV377" si="24">IF(E375*E376=0,"",(E375*E376))</f>
        <v/>
      </c>
      <c r="F377" s="481" t="str">
        <f t="shared" si="24"/>
        <v/>
      </c>
      <c r="G377" s="481" t="str">
        <f t="shared" si="24"/>
        <v/>
      </c>
      <c r="H377" s="481" t="str">
        <f t="shared" si="24"/>
        <v/>
      </c>
      <c r="I377" s="481" t="str">
        <f t="shared" si="24"/>
        <v/>
      </c>
      <c r="J377" s="481" t="str">
        <f t="shared" si="24"/>
        <v/>
      </c>
      <c r="K377" s="481" t="str">
        <f t="shared" si="24"/>
        <v/>
      </c>
      <c r="L377" s="481" t="str">
        <f t="shared" si="24"/>
        <v/>
      </c>
      <c r="M377" s="481" t="str">
        <f t="shared" si="24"/>
        <v/>
      </c>
      <c r="N377" s="481" t="str">
        <f t="shared" si="24"/>
        <v/>
      </c>
      <c r="O377" s="481" t="str">
        <f t="shared" si="24"/>
        <v/>
      </c>
      <c r="P377" s="481" t="str">
        <f t="shared" si="24"/>
        <v/>
      </c>
      <c r="Q377" s="481" t="str">
        <f t="shared" si="24"/>
        <v/>
      </c>
      <c r="R377" s="481" t="str">
        <f t="shared" si="24"/>
        <v/>
      </c>
      <c r="S377" s="481" t="str">
        <f t="shared" si="24"/>
        <v/>
      </c>
      <c r="T377" s="481" t="str">
        <f t="shared" si="24"/>
        <v/>
      </c>
      <c r="U377" s="481" t="str">
        <f t="shared" si="24"/>
        <v/>
      </c>
      <c r="V377" s="481" t="str">
        <f t="shared" si="24"/>
        <v/>
      </c>
      <c r="W377" s="481" t="str">
        <f t="shared" si="24"/>
        <v/>
      </c>
      <c r="X377" s="481" t="str">
        <f t="shared" si="24"/>
        <v/>
      </c>
      <c r="Y377" s="481" t="str">
        <f t="shared" si="24"/>
        <v/>
      </c>
      <c r="Z377" s="482" t="str">
        <f t="shared" si="24"/>
        <v/>
      </c>
      <c r="AA377" s="483" t="str">
        <f t="shared" si="24"/>
        <v/>
      </c>
      <c r="AB377" s="483" t="str">
        <f t="shared" si="24"/>
        <v/>
      </c>
      <c r="AC377" s="483" t="str">
        <f t="shared" si="24"/>
        <v/>
      </c>
      <c r="AD377" s="483" t="str">
        <f t="shared" si="24"/>
        <v/>
      </c>
      <c r="AE377" s="483" t="str">
        <f t="shared" si="24"/>
        <v/>
      </c>
      <c r="AF377" s="483" t="str">
        <f t="shared" si="24"/>
        <v/>
      </c>
      <c r="AG377" s="483" t="str">
        <f t="shared" si="24"/>
        <v/>
      </c>
      <c r="AH377" s="483" t="str">
        <f t="shared" si="24"/>
        <v/>
      </c>
      <c r="AI377" s="483" t="str">
        <f t="shared" si="24"/>
        <v/>
      </c>
      <c r="AJ377" s="483" t="str">
        <f t="shared" si="24"/>
        <v/>
      </c>
      <c r="AK377" s="483" t="str">
        <f t="shared" si="24"/>
        <v/>
      </c>
      <c r="AL377" s="483" t="str">
        <f t="shared" si="24"/>
        <v/>
      </c>
      <c r="AM377" s="483" t="str">
        <f t="shared" si="24"/>
        <v/>
      </c>
      <c r="AN377" s="483" t="str">
        <f t="shared" si="24"/>
        <v/>
      </c>
      <c r="AO377" s="483" t="str">
        <f t="shared" si="24"/>
        <v/>
      </c>
      <c r="AP377" s="483" t="str">
        <f t="shared" si="24"/>
        <v/>
      </c>
      <c r="AQ377" s="483" t="str">
        <f t="shared" si="24"/>
        <v/>
      </c>
      <c r="AR377" s="483" t="str">
        <f t="shared" si="24"/>
        <v/>
      </c>
      <c r="AS377" s="483" t="str">
        <f t="shared" si="24"/>
        <v/>
      </c>
      <c r="AT377" s="483" t="str">
        <f t="shared" si="24"/>
        <v/>
      </c>
      <c r="AU377" s="483" t="str">
        <f t="shared" si="24"/>
        <v/>
      </c>
      <c r="AV377" s="484" t="str">
        <f t="shared" si="24"/>
        <v/>
      </c>
    </row>
    <row r="378" spans="1:64" ht="50.1" customHeight="1">
      <c r="A378" s="787" t="s">
        <v>50</v>
      </c>
      <c r="B378" s="592"/>
      <c r="C378" s="471" t="s">
        <v>46</v>
      </c>
      <c r="D378" s="91"/>
      <c r="E378" s="91"/>
      <c r="F378" s="91"/>
      <c r="G378" s="91"/>
      <c r="H378" s="91"/>
      <c r="I378" s="91"/>
      <c r="J378" s="91"/>
      <c r="K378" s="91"/>
      <c r="L378" s="91"/>
      <c r="M378" s="91"/>
      <c r="N378" s="91"/>
      <c r="O378" s="91"/>
      <c r="P378" s="91"/>
      <c r="Q378" s="91"/>
      <c r="R378" s="91"/>
      <c r="S378" s="91"/>
      <c r="T378" s="91"/>
      <c r="U378" s="91"/>
      <c r="V378" s="91"/>
      <c r="W378" s="91"/>
      <c r="X378" s="91"/>
      <c r="Y378" s="91"/>
      <c r="Z378" s="96"/>
      <c r="AV378" s="97"/>
      <c r="AW378" s="371"/>
      <c r="AX378" s="371"/>
      <c r="AY378" s="371"/>
      <c r="AZ378" s="371"/>
      <c r="BA378" s="371"/>
      <c r="BB378" s="371"/>
      <c r="BC378" s="371"/>
      <c r="BD378" s="371"/>
      <c r="BE378" s="371"/>
      <c r="BF378" s="371"/>
      <c r="BG378" s="371"/>
      <c r="BH378" s="371"/>
      <c r="BI378" s="371"/>
      <c r="BJ378" s="371"/>
      <c r="BK378" s="371"/>
      <c r="BL378" s="371"/>
    </row>
    <row r="379" spans="1:64" ht="14.45" customHeight="1">
      <c r="A379" s="787"/>
      <c r="B379" s="593"/>
      <c r="C379" s="473" t="s">
        <v>47</v>
      </c>
      <c r="D379" s="71"/>
      <c r="E379" s="71"/>
      <c r="F379" s="71"/>
      <c r="G379" s="71"/>
      <c r="H379" s="71"/>
      <c r="I379" s="71"/>
      <c r="J379" s="71"/>
      <c r="K379" s="71"/>
      <c r="L379" s="71"/>
      <c r="M379" s="71"/>
      <c r="N379" s="71"/>
      <c r="O379" s="71"/>
      <c r="P379" s="71"/>
      <c r="Q379" s="71"/>
      <c r="R379" s="71"/>
      <c r="S379" s="71"/>
      <c r="T379" s="71"/>
      <c r="U379" s="71"/>
      <c r="V379" s="71"/>
      <c r="W379" s="71"/>
      <c r="X379" s="71"/>
      <c r="Y379" s="71"/>
      <c r="Z379" s="96"/>
      <c r="AV379" s="97"/>
      <c r="AW379" s="371"/>
      <c r="AX379" s="371"/>
      <c r="AY379" s="371"/>
      <c r="AZ379" s="371"/>
      <c r="BA379" s="371"/>
      <c r="BB379" s="371"/>
      <c r="BC379" s="371"/>
      <c r="BD379" s="371"/>
      <c r="BE379" s="371"/>
      <c r="BF379" s="371"/>
      <c r="BG379" s="371"/>
      <c r="BH379" s="371"/>
      <c r="BI379" s="371"/>
      <c r="BJ379" s="371"/>
      <c r="BK379" s="371"/>
      <c r="BL379" s="371"/>
    </row>
    <row r="380" spans="1:64" ht="14.45" customHeight="1">
      <c r="A380" s="787"/>
      <c r="B380" s="593"/>
      <c r="C380" s="473" t="s">
        <v>48</v>
      </c>
      <c r="D380" s="71"/>
      <c r="E380" s="71"/>
      <c r="F380" s="71"/>
      <c r="G380" s="71"/>
      <c r="H380" s="71"/>
      <c r="I380" s="71"/>
      <c r="J380" s="71"/>
      <c r="K380" s="71"/>
      <c r="L380" s="71"/>
      <c r="M380" s="71"/>
      <c r="N380" s="71"/>
      <c r="O380" s="71"/>
      <c r="P380" s="71"/>
      <c r="Q380" s="71"/>
      <c r="R380" s="71"/>
      <c r="S380" s="71"/>
      <c r="T380" s="71"/>
      <c r="U380" s="71"/>
      <c r="V380" s="71"/>
      <c r="W380" s="71"/>
      <c r="X380" s="71"/>
      <c r="Y380" s="71"/>
      <c r="Z380" s="96"/>
      <c r="AV380" s="97"/>
      <c r="AW380" s="371"/>
      <c r="AX380" s="371"/>
      <c r="AY380" s="371"/>
      <c r="AZ380" s="371"/>
      <c r="BA380" s="371"/>
      <c r="BB380" s="371"/>
      <c r="BC380" s="371"/>
      <c r="BD380" s="371"/>
      <c r="BE380" s="371"/>
      <c r="BF380" s="371"/>
      <c r="BG380" s="371"/>
      <c r="BH380" s="371"/>
      <c r="BI380" s="371"/>
      <c r="BJ380" s="371"/>
      <c r="BK380" s="371"/>
      <c r="BL380" s="371"/>
    </row>
    <row r="381" spans="1:64" s="599" customFormat="1" ht="14.45" customHeight="1" thickBot="1">
      <c r="A381" s="787"/>
      <c r="B381" s="594">
        <f>SUM('1. Projektets omkostninger'!D381:AV381)</f>
        <v>0</v>
      </c>
      <c r="C381" s="631" t="s">
        <v>49</v>
      </c>
      <c r="D381" s="485" t="str">
        <f t="shared" ref="D381:AV381" si="25">IF(D379*D380=0,"",(D379*D380))</f>
        <v/>
      </c>
      <c r="E381" s="485" t="str">
        <f t="shared" si="25"/>
        <v/>
      </c>
      <c r="F381" s="485" t="str">
        <f t="shared" si="25"/>
        <v/>
      </c>
      <c r="G381" s="485" t="str">
        <f t="shared" si="25"/>
        <v/>
      </c>
      <c r="H381" s="485" t="str">
        <f t="shared" si="25"/>
        <v/>
      </c>
      <c r="I381" s="485" t="str">
        <f t="shared" si="25"/>
        <v/>
      </c>
      <c r="J381" s="485" t="str">
        <f t="shared" si="25"/>
        <v/>
      </c>
      <c r="K381" s="485" t="str">
        <f t="shared" si="25"/>
        <v/>
      </c>
      <c r="L381" s="485" t="str">
        <f t="shared" si="25"/>
        <v/>
      </c>
      <c r="M381" s="485" t="str">
        <f t="shared" si="25"/>
        <v/>
      </c>
      <c r="N381" s="485" t="str">
        <f t="shared" si="25"/>
        <v/>
      </c>
      <c r="O381" s="485" t="str">
        <f t="shared" si="25"/>
        <v/>
      </c>
      <c r="P381" s="485" t="str">
        <f t="shared" si="25"/>
        <v/>
      </c>
      <c r="Q381" s="485" t="str">
        <f t="shared" si="25"/>
        <v/>
      </c>
      <c r="R381" s="485" t="str">
        <f t="shared" si="25"/>
        <v/>
      </c>
      <c r="S381" s="485" t="str">
        <f t="shared" si="25"/>
        <v/>
      </c>
      <c r="T381" s="485" t="str">
        <f t="shared" si="25"/>
        <v/>
      </c>
      <c r="U381" s="485" t="str">
        <f t="shared" si="25"/>
        <v/>
      </c>
      <c r="V381" s="485" t="str">
        <f t="shared" si="25"/>
        <v/>
      </c>
      <c r="W381" s="485" t="str">
        <f t="shared" si="25"/>
        <v/>
      </c>
      <c r="X381" s="485" t="str">
        <f t="shared" si="25"/>
        <v/>
      </c>
      <c r="Y381" s="485" t="str">
        <f t="shared" si="25"/>
        <v/>
      </c>
      <c r="Z381" s="482" t="str">
        <f t="shared" si="25"/>
        <v/>
      </c>
      <c r="AA381" s="483" t="str">
        <f t="shared" si="25"/>
        <v/>
      </c>
      <c r="AB381" s="483" t="str">
        <f t="shared" si="25"/>
        <v/>
      </c>
      <c r="AC381" s="483" t="str">
        <f t="shared" si="25"/>
        <v/>
      </c>
      <c r="AD381" s="483" t="str">
        <f t="shared" si="25"/>
        <v/>
      </c>
      <c r="AE381" s="483" t="str">
        <f t="shared" si="25"/>
        <v/>
      </c>
      <c r="AF381" s="483" t="str">
        <f t="shared" si="25"/>
        <v/>
      </c>
      <c r="AG381" s="483" t="str">
        <f t="shared" si="25"/>
        <v/>
      </c>
      <c r="AH381" s="483" t="str">
        <f t="shared" si="25"/>
        <v/>
      </c>
      <c r="AI381" s="483" t="str">
        <f t="shared" si="25"/>
        <v/>
      </c>
      <c r="AJ381" s="483" t="str">
        <f t="shared" si="25"/>
        <v/>
      </c>
      <c r="AK381" s="483" t="str">
        <f t="shared" si="25"/>
        <v/>
      </c>
      <c r="AL381" s="483" t="str">
        <f t="shared" si="25"/>
        <v/>
      </c>
      <c r="AM381" s="483" t="str">
        <f t="shared" si="25"/>
        <v/>
      </c>
      <c r="AN381" s="483" t="str">
        <f t="shared" si="25"/>
        <v/>
      </c>
      <c r="AO381" s="483" t="str">
        <f t="shared" si="25"/>
        <v/>
      </c>
      <c r="AP381" s="483" t="str">
        <f t="shared" si="25"/>
        <v/>
      </c>
      <c r="AQ381" s="483" t="str">
        <f t="shared" si="25"/>
        <v/>
      </c>
      <c r="AR381" s="483" t="str">
        <f t="shared" si="25"/>
        <v/>
      </c>
      <c r="AS381" s="483" t="str">
        <f t="shared" si="25"/>
        <v/>
      </c>
      <c r="AT381" s="483" t="str">
        <f t="shared" si="25"/>
        <v/>
      </c>
      <c r="AU381" s="483" t="str">
        <f t="shared" si="25"/>
        <v/>
      </c>
      <c r="AV381" s="484" t="str">
        <f t="shared" si="25"/>
        <v/>
      </c>
    </row>
    <row r="382" spans="1:64" ht="50.1" customHeight="1" thickBot="1">
      <c r="A382" s="789" t="s">
        <v>51</v>
      </c>
      <c r="B382" s="592"/>
      <c r="C382" s="478" t="s">
        <v>52</v>
      </c>
      <c r="D382" s="90"/>
      <c r="E382" s="90"/>
      <c r="F382" s="90"/>
      <c r="G382" s="90"/>
      <c r="H382" s="90"/>
      <c r="I382" s="90"/>
      <c r="J382" s="90"/>
      <c r="K382" s="90"/>
      <c r="L382" s="90"/>
      <c r="M382" s="90"/>
      <c r="N382" s="90"/>
      <c r="O382" s="90"/>
      <c r="P382" s="90"/>
      <c r="Q382" s="90"/>
      <c r="R382" s="90"/>
      <c r="S382" s="90"/>
      <c r="T382" s="90"/>
      <c r="U382" s="90"/>
      <c r="V382" s="90"/>
      <c r="W382" s="90"/>
      <c r="X382" s="90"/>
      <c r="Y382" s="90"/>
      <c r="Z382" s="96"/>
      <c r="AV382" s="97"/>
      <c r="AW382" s="371"/>
      <c r="AX382" s="371"/>
      <c r="AY382" s="371"/>
      <c r="AZ382" s="371"/>
      <c r="BA382" s="371"/>
      <c r="BB382" s="371"/>
      <c r="BC382" s="371"/>
      <c r="BD382" s="371"/>
      <c r="BE382" s="371"/>
      <c r="BF382" s="371"/>
      <c r="BG382" s="371"/>
      <c r="BH382" s="371"/>
      <c r="BI382" s="371"/>
      <c r="BJ382" s="371"/>
      <c r="BK382" s="371"/>
      <c r="BL382" s="371"/>
    </row>
    <row r="383" spans="1:64" s="340" customFormat="1" ht="14.45" customHeight="1" thickBot="1">
      <c r="A383" s="789"/>
      <c r="B383" s="595">
        <f>SUM('1. Projektets omkostninger'!D383:AV383)</f>
        <v>0</v>
      </c>
      <c r="C383" s="631" t="s">
        <v>49</v>
      </c>
      <c r="D383" s="746"/>
      <c r="E383" s="746"/>
      <c r="F383" s="746"/>
      <c r="G383" s="746"/>
      <c r="H383" s="746"/>
      <c r="I383" s="746"/>
      <c r="J383" s="746"/>
      <c r="K383" s="746"/>
      <c r="L383" s="746"/>
      <c r="M383" s="746"/>
      <c r="N383" s="746"/>
      <c r="O383" s="746"/>
      <c r="P383" s="746"/>
      <c r="Q383" s="746"/>
      <c r="R383" s="746"/>
      <c r="S383" s="746"/>
      <c r="T383" s="746"/>
      <c r="U383" s="746"/>
      <c r="V383" s="746"/>
      <c r="W383" s="746"/>
      <c r="X383" s="746"/>
      <c r="Y383" s="746"/>
      <c r="Z383" s="535"/>
      <c r="AV383" s="747"/>
      <c r="AW383" s="748"/>
      <c r="AX383" s="748"/>
      <c r="AY383" s="748"/>
      <c r="AZ383" s="748"/>
      <c r="BA383" s="748"/>
      <c r="BB383" s="748"/>
      <c r="BC383" s="748"/>
      <c r="BD383" s="748"/>
      <c r="BE383" s="748"/>
      <c r="BF383" s="748"/>
      <c r="BG383" s="748"/>
      <c r="BH383" s="748"/>
      <c r="BI383" s="748"/>
      <c r="BJ383" s="748"/>
      <c r="BK383" s="748"/>
      <c r="BL383" s="748"/>
    </row>
    <row r="384" spans="1:64" ht="50.1" customHeight="1" thickBot="1">
      <c r="A384" s="789" t="s">
        <v>53</v>
      </c>
      <c r="B384" s="592"/>
      <c r="C384" s="478" t="s">
        <v>52</v>
      </c>
      <c r="D384" s="90"/>
      <c r="E384" s="90"/>
      <c r="F384" s="90"/>
      <c r="G384" s="90"/>
      <c r="H384" s="90"/>
      <c r="I384" s="90"/>
      <c r="J384" s="90"/>
      <c r="K384" s="90"/>
      <c r="L384" s="90"/>
      <c r="M384" s="90"/>
      <c r="N384" s="90"/>
      <c r="O384" s="90"/>
      <c r="P384" s="90"/>
      <c r="Q384" s="90"/>
      <c r="R384" s="90"/>
      <c r="S384" s="90"/>
      <c r="T384" s="90"/>
      <c r="U384" s="90"/>
      <c r="V384" s="90"/>
      <c r="W384" s="90"/>
      <c r="X384" s="90"/>
      <c r="Y384" s="90"/>
      <c r="Z384" s="96"/>
      <c r="AV384" s="97"/>
      <c r="AW384" s="371"/>
      <c r="AX384" s="371"/>
      <c r="AY384" s="371"/>
      <c r="AZ384" s="371"/>
      <c r="BA384" s="371"/>
      <c r="BB384" s="371"/>
      <c r="BC384" s="371"/>
      <c r="BD384" s="371"/>
      <c r="BE384" s="371"/>
      <c r="BF384" s="371"/>
      <c r="BG384" s="371"/>
      <c r="BH384" s="371"/>
      <c r="BI384" s="371"/>
      <c r="BJ384" s="371"/>
      <c r="BK384" s="371"/>
      <c r="BL384" s="371"/>
    </row>
    <row r="385" spans="1:64" s="340" customFormat="1" ht="14.45" customHeight="1" thickBot="1">
      <c r="A385" s="789"/>
      <c r="B385" s="595">
        <f>SUM('1. Projektets omkostninger'!D385:AV385)</f>
        <v>0</v>
      </c>
      <c r="C385" s="631" t="s">
        <v>49</v>
      </c>
      <c r="D385" s="746"/>
      <c r="E385" s="746"/>
      <c r="F385" s="746"/>
      <c r="G385" s="746"/>
      <c r="H385" s="746"/>
      <c r="I385" s="746"/>
      <c r="J385" s="746"/>
      <c r="K385" s="746"/>
      <c r="L385" s="746"/>
      <c r="M385" s="746"/>
      <c r="N385" s="746"/>
      <c r="O385" s="746"/>
      <c r="P385" s="746"/>
      <c r="Q385" s="746"/>
      <c r="R385" s="746"/>
      <c r="S385" s="746"/>
      <c r="T385" s="746"/>
      <c r="U385" s="746"/>
      <c r="V385" s="746"/>
      <c r="W385" s="746"/>
      <c r="X385" s="746"/>
      <c r="Y385" s="746"/>
      <c r="Z385" s="535"/>
      <c r="AV385" s="747"/>
      <c r="AW385" s="748"/>
      <c r="AX385" s="748"/>
      <c r="AY385" s="748"/>
      <c r="AZ385" s="748"/>
      <c r="BA385" s="748"/>
      <c r="BB385" s="748"/>
      <c r="BC385" s="748"/>
      <c r="BD385" s="748"/>
      <c r="BE385" s="748"/>
      <c r="BF385" s="748"/>
      <c r="BG385" s="748"/>
      <c r="BH385" s="748"/>
      <c r="BI385" s="748"/>
      <c r="BJ385" s="748"/>
      <c r="BK385" s="748"/>
      <c r="BL385" s="748"/>
    </row>
    <row r="386" spans="1:64" ht="50.1" customHeight="1">
      <c r="A386" s="786" t="s">
        <v>54</v>
      </c>
      <c r="B386" s="592"/>
      <c r="C386" s="478" t="s">
        <v>55</v>
      </c>
      <c r="D386" s="204"/>
      <c r="E386" s="204"/>
      <c r="F386" s="204"/>
      <c r="G386" s="204"/>
      <c r="H386" s="204"/>
      <c r="I386" s="204"/>
      <c r="J386" s="204"/>
      <c r="K386" s="204"/>
      <c r="L386" s="204"/>
      <c r="M386" s="204"/>
      <c r="N386" s="204"/>
      <c r="O386" s="204"/>
      <c r="P386" s="204"/>
      <c r="Q386" s="204"/>
      <c r="R386" s="204"/>
      <c r="S386" s="204"/>
      <c r="T386" s="204"/>
      <c r="U386" s="204"/>
      <c r="V386" s="204"/>
      <c r="W386" s="204"/>
      <c r="X386" s="204"/>
      <c r="Y386" s="204"/>
      <c r="Z386" s="205"/>
      <c r="AA386" s="206"/>
      <c r="AB386" s="206"/>
      <c r="AC386" s="206"/>
      <c r="AD386" s="206"/>
      <c r="AE386" s="206"/>
      <c r="AF386" s="206"/>
      <c r="AG386" s="206"/>
      <c r="AH386" s="206"/>
      <c r="AI386" s="206"/>
      <c r="AJ386" s="206"/>
      <c r="AK386" s="206"/>
      <c r="AL386" s="206"/>
      <c r="AM386" s="206"/>
      <c r="AN386" s="206"/>
      <c r="AO386" s="206"/>
      <c r="AP386" s="206"/>
      <c r="AQ386" s="206"/>
      <c r="AR386" s="206"/>
      <c r="AS386" s="206"/>
      <c r="AT386" s="206"/>
      <c r="AU386" s="206"/>
      <c r="AV386" s="207"/>
      <c r="AW386" s="371"/>
      <c r="AX386" s="371"/>
      <c r="AY386" s="371"/>
      <c r="AZ386" s="371"/>
      <c r="BA386" s="371"/>
      <c r="BB386" s="371"/>
      <c r="BC386" s="371"/>
      <c r="BD386" s="371"/>
      <c r="BE386" s="371"/>
      <c r="BF386" s="371"/>
      <c r="BG386" s="371"/>
      <c r="BH386" s="371"/>
      <c r="BI386" s="371"/>
      <c r="BJ386" s="371"/>
      <c r="BK386" s="371"/>
      <c r="BL386" s="371"/>
    </row>
    <row r="387" spans="1:64" s="340" customFormat="1" ht="14.45" customHeight="1" thickBot="1">
      <c r="A387" s="788"/>
      <c r="B387" s="594">
        <f>SUM('1. Projektets omkostninger'!D387:AV387)</f>
        <v>0</v>
      </c>
      <c r="C387" s="479" t="s">
        <v>54</v>
      </c>
      <c r="D387" s="749"/>
      <c r="E387" s="750"/>
      <c r="F387" s="750"/>
      <c r="G387" s="750"/>
      <c r="H387" s="750"/>
      <c r="I387" s="750"/>
      <c r="J387" s="750"/>
      <c r="K387" s="750"/>
      <c r="L387" s="750"/>
      <c r="M387" s="750"/>
      <c r="N387" s="750"/>
      <c r="O387" s="750"/>
      <c r="P387" s="750"/>
      <c r="Q387" s="750"/>
      <c r="R387" s="750"/>
      <c r="S387" s="750"/>
      <c r="T387" s="750"/>
      <c r="U387" s="750"/>
      <c r="V387" s="750"/>
      <c r="W387" s="750"/>
      <c r="X387" s="750"/>
      <c r="Y387" s="750"/>
      <c r="Z387" s="535"/>
      <c r="AV387" s="747"/>
      <c r="AW387" s="748"/>
      <c r="AX387" s="748"/>
      <c r="AY387" s="748"/>
      <c r="AZ387" s="748"/>
      <c r="BA387" s="748"/>
      <c r="BB387" s="748"/>
      <c r="BC387" s="748"/>
      <c r="BD387" s="748"/>
      <c r="BE387" s="748"/>
      <c r="BF387" s="748"/>
      <c r="BG387" s="748"/>
      <c r="BH387" s="748"/>
      <c r="BI387" s="748"/>
      <c r="BJ387" s="748"/>
      <c r="BK387" s="748"/>
      <c r="BL387" s="748"/>
    </row>
    <row r="388" spans="1:64" ht="50.1" customHeight="1">
      <c r="A388" s="786" t="s">
        <v>56</v>
      </c>
      <c r="B388" s="592"/>
      <c r="C388" s="478" t="s">
        <v>52</v>
      </c>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4"/>
      <c r="Z388" s="205"/>
      <c r="AA388" s="206"/>
      <c r="AB388" s="206"/>
      <c r="AC388" s="206"/>
      <c r="AD388" s="206"/>
      <c r="AE388" s="206"/>
      <c r="AF388" s="206"/>
      <c r="AG388" s="206"/>
      <c r="AH388" s="206"/>
      <c r="AI388" s="206"/>
      <c r="AJ388" s="206"/>
      <c r="AK388" s="206"/>
      <c r="AL388" s="206"/>
      <c r="AM388" s="206"/>
      <c r="AN388" s="206"/>
      <c r="AO388" s="206"/>
      <c r="AP388" s="206"/>
      <c r="AQ388" s="206"/>
      <c r="AR388" s="206"/>
      <c r="AS388" s="206"/>
      <c r="AT388" s="206"/>
      <c r="AU388" s="206"/>
      <c r="AV388" s="207"/>
      <c r="AW388" s="371"/>
      <c r="AX388" s="371"/>
      <c r="AY388" s="371"/>
      <c r="AZ388" s="371"/>
      <c r="BA388" s="371"/>
      <c r="BB388" s="371"/>
      <c r="BC388" s="371"/>
      <c r="BD388" s="371"/>
      <c r="BE388" s="371"/>
      <c r="BF388" s="371"/>
      <c r="BG388" s="371"/>
      <c r="BH388" s="371"/>
      <c r="BI388" s="371"/>
      <c r="BJ388" s="371"/>
      <c r="BK388" s="371"/>
      <c r="BL388" s="371"/>
    </row>
    <row r="389" spans="1:64" s="340" customFormat="1" ht="14.45" customHeight="1" thickBot="1">
      <c r="A389" s="788"/>
      <c r="B389" s="594">
        <f>SUM('1. Projektets omkostninger'!D389:AV389)</f>
        <v>0</v>
      </c>
      <c r="C389" s="631" t="s">
        <v>49</v>
      </c>
      <c r="D389" s="751"/>
      <c r="E389" s="751"/>
      <c r="F389" s="751"/>
      <c r="G389" s="751"/>
      <c r="H389" s="751"/>
      <c r="I389" s="751"/>
      <c r="J389" s="751"/>
      <c r="K389" s="751"/>
      <c r="L389" s="751"/>
      <c r="M389" s="751"/>
      <c r="N389" s="751"/>
      <c r="O389" s="751"/>
      <c r="P389" s="751"/>
      <c r="Q389" s="751"/>
      <c r="R389" s="751"/>
      <c r="S389" s="751"/>
      <c r="T389" s="751"/>
      <c r="U389" s="751"/>
      <c r="V389" s="751"/>
      <c r="W389" s="751"/>
      <c r="X389" s="751"/>
      <c r="Y389" s="751"/>
      <c r="Z389" s="535"/>
      <c r="AV389" s="747"/>
      <c r="AW389" s="748"/>
      <c r="AX389" s="748"/>
      <c r="AY389" s="748"/>
      <c r="AZ389" s="748"/>
      <c r="BA389" s="748"/>
      <c r="BB389" s="748"/>
      <c r="BC389" s="748"/>
      <c r="BD389" s="748"/>
      <c r="BE389" s="748"/>
      <c r="BF389" s="748"/>
      <c r="BG389" s="748"/>
      <c r="BH389" s="748"/>
      <c r="BI389" s="748"/>
      <c r="BJ389" s="748"/>
      <c r="BK389" s="748"/>
      <c r="BL389" s="748"/>
    </row>
    <row r="390" spans="1:64" ht="50.1" customHeight="1" thickBot="1">
      <c r="A390" s="789" t="s">
        <v>57</v>
      </c>
      <c r="B390" s="592"/>
      <c r="C390" s="478" t="s">
        <v>52</v>
      </c>
      <c r="D390" s="90"/>
      <c r="E390" s="90"/>
      <c r="F390" s="90"/>
      <c r="G390" s="90"/>
      <c r="H390" s="90"/>
      <c r="I390" s="90"/>
      <c r="J390" s="90"/>
      <c r="K390" s="90"/>
      <c r="L390" s="90"/>
      <c r="M390" s="90"/>
      <c r="N390" s="90"/>
      <c r="O390" s="90"/>
      <c r="P390" s="90"/>
      <c r="Q390" s="90"/>
      <c r="R390" s="90"/>
      <c r="S390" s="90"/>
      <c r="T390" s="90"/>
      <c r="U390" s="90"/>
      <c r="V390" s="90"/>
      <c r="W390" s="90"/>
      <c r="X390" s="90"/>
      <c r="Y390" s="90"/>
      <c r="Z390" s="96"/>
      <c r="AV390" s="97"/>
      <c r="AW390" s="371"/>
      <c r="AX390" s="371"/>
      <c r="AY390" s="371"/>
      <c r="AZ390" s="371"/>
      <c r="BA390" s="371"/>
      <c r="BB390" s="371"/>
      <c r="BC390" s="371"/>
      <c r="BD390" s="371"/>
      <c r="BE390" s="371"/>
      <c r="BF390" s="371"/>
      <c r="BG390" s="371"/>
      <c r="BH390" s="371"/>
      <c r="BI390" s="371"/>
      <c r="BJ390" s="371"/>
      <c r="BK390" s="371"/>
      <c r="BL390" s="371"/>
    </row>
    <row r="391" spans="1:64" s="340" customFormat="1" ht="14.45" customHeight="1" thickBot="1">
      <c r="A391" s="789"/>
      <c r="B391" s="595">
        <f>SUM('1. Projektets omkostninger'!D391:AV391)</f>
        <v>0</v>
      </c>
      <c r="C391" s="631" t="s">
        <v>49</v>
      </c>
      <c r="D391" s="752"/>
      <c r="E391" s="746"/>
      <c r="F391" s="746"/>
      <c r="G391" s="746"/>
      <c r="H391" s="746"/>
      <c r="I391" s="746"/>
      <c r="J391" s="746"/>
      <c r="K391" s="746"/>
      <c r="L391" s="746"/>
      <c r="M391" s="746"/>
      <c r="N391" s="746"/>
      <c r="O391" s="746"/>
      <c r="P391" s="746"/>
      <c r="Q391" s="746"/>
      <c r="R391" s="746"/>
      <c r="S391" s="746"/>
      <c r="T391" s="746"/>
      <c r="U391" s="746"/>
      <c r="V391" s="746"/>
      <c r="W391" s="746"/>
      <c r="X391" s="746"/>
      <c r="Y391" s="746"/>
      <c r="Z391" s="753"/>
      <c r="AA391" s="754"/>
      <c r="AB391" s="754"/>
      <c r="AC391" s="754"/>
      <c r="AD391" s="754"/>
      <c r="AE391" s="754"/>
      <c r="AF391" s="754"/>
      <c r="AG391" s="754"/>
      <c r="AH391" s="754"/>
      <c r="AI391" s="754"/>
      <c r="AJ391" s="754"/>
      <c r="AK391" s="754"/>
      <c r="AL391" s="754"/>
      <c r="AM391" s="754"/>
      <c r="AN391" s="754"/>
      <c r="AO391" s="754"/>
      <c r="AP391" s="754"/>
      <c r="AQ391" s="754"/>
      <c r="AR391" s="754"/>
      <c r="AS391" s="754"/>
      <c r="AT391" s="754"/>
      <c r="AU391" s="754"/>
      <c r="AV391" s="755"/>
      <c r="AW391" s="748"/>
      <c r="AX391" s="748"/>
      <c r="AY391" s="748"/>
      <c r="AZ391" s="748"/>
      <c r="BA391" s="748"/>
      <c r="BB391" s="748"/>
      <c r="BC391" s="748"/>
      <c r="BD391" s="748"/>
      <c r="BE391" s="748"/>
      <c r="BF391" s="748"/>
      <c r="BG391" s="748"/>
      <c r="BH391" s="748"/>
      <c r="BI391" s="748"/>
      <c r="BJ391" s="748"/>
      <c r="BK391" s="748"/>
      <c r="BL391" s="748"/>
    </row>
    <row r="392" spans="1:64" ht="21.95" customHeight="1" thickBot="1">
      <c r="A392" s="480" t="s">
        <v>58</v>
      </c>
      <c r="B392" s="596">
        <f>SUM(B377,B381,B383,B385,B391)-B387-B389</f>
        <v>0</v>
      </c>
      <c r="C392" s="479"/>
      <c r="D392" s="367"/>
      <c r="E392" s="367"/>
      <c r="F392" s="367"/>
      <c r="G392" s="367"/>
      <c r="H392" s="367"/>
      <c r="I392" s="367"/>
      <c r="J392" s="367"/>
      <c r="K392" s="367"/>
      <c r="L392" s="367"/>
      <c r="M392" s="367"/>
      <c r="N392" s="367"/>
      <c r="O392" s="367"/>
      <c r="P392" s="367"/>
      <c r="Q392" s="367"/>
      <c r="R392" s="367"/>
      <c r="S392" s="367"/>
      <c r="T392" s="367"/>
      <c r="U392" s="367"/>
      <c r="V392" s="367"/>
      <c r="W392" s="367"/>
      <c r="X392" s="367"/>
      <c r="Y392" s="367"/>
      <c r="Z392" s="367"/>
      <c r="AA392" s="367"/>
      <c r="AB392" s="367"/>
      <c r="AC392" s="367"/>
      <c r="AD392" s="367"/>
      <c r="AE392" s="367"/>
      <c r="AF392" s="367"/>
      <c r="AG392" s="367"/>
      <c r="AH392" s="367"/>
      <c r="AI392" s="367"/>
      <c r="AJ392" s="367"/>
      <c r="AK392" s="367"/>
      <c r="AL392" s="367"/>
      <c r="AM392" s="367"/>
      <c r="AN392" s="367"/>
      <c r="AO392" s="367"/>
      <c r="AP392" s="367"/>
      <c r="AQ392" s="367"/>
      <c r="AR392" s="367"/>
      <c r="AS392" s="367"/>
      <c r="AT392" s="367"/>
      <c r="AU392" s="367"/>
      <c r="AV392" s="367"/>
      <c r="AW392" s="371"/>
      <c r="AX392" s="371"/>
      <c r="AY392" s="371"/>
      <c r="AZ392" s="371"/>
      <c r="BA392" s="371"/>
      <c r="BB392" s="371"/>
      <c r="BC392" s="371"/>
      <c r="BD392" s="371"/>
      <c r="BE392" s="371"/>
      <c r="BF392" s="371"/>
      <c r="BG392" s="371"/>
      <c r="BH392" s="371"/>
      <c r="BI392" s="371"/>
      <c r="BJ392" s="371"/>
      <c r="BK392" s="371"/>
      <c r="BL392" s="371"/>
    </row>
    <row r="393" spans="1:64" ht="30" customHeight="1" thickBot="1">
      <c r="A393" s="297" t="s">
        <v>59</v>
      </c>
      <c r="B393" s="602"/>
      <c r="C393" s="597">
        <f>IF(B393="",0,IF(OR(D369="Privat Forsknings- og videnformidlingsinstitution",D369="Offentlig Forsknings- og videnformidlingsinstitution"),IF(B392=0,0,B393/B392),IF(B377=0,0,B393/B377)))</f>
        <v>0</v>
      </c>
      <c r="D393" s="367"/>
      <c r="E393" s="367"/>
      <c r="F393" s="367"/>
      <c r="G393" s="367"/>
      <c r="H393" s="367"/>
      <c r="I393" s="367"/>
      <c r="J393" s="367"/>
      <c r="K393" s="367"/>
      <c r="L393" s="367"/>
      <c r="M393" s="367"/>
      <c r="N393" s="367"/>
      <c r="O393" s="367"/>
      <c r="P393" s="367"/>
      <c r="Q393" s="367"/>
      <c r="R393" s="367"/>
      <c r="S393" s="367"/>
      <c r="T393" s="367"/>
      <c r="U393" s="367"/>
      <c r="V393" s="367"/>
      <c r="W393" s="367"/>
      <c r="X393" s="367"/>
      <c r="Y393" s="367"/>
      <c r="Z393" s="367"/>
      <c r="AA393" s="367"/>
      <c r="AB393" s="367"/>
      <c r="AC393" s="367"/>
      <c r="AD393" s="367"/>
      <c r="AE393" s="367"/>
      <c r="AF393" s="367"/>
      <c r="AG393" s="367"/>
      <c r="AH393" s="367"/>
      <c r="AI393" s="367"/>
      <c r="AJ393" s="367"/>
      <c r="AK393" s="367"/>
      <c r="AL393" s="367"/>
      <c r="AM393" s="367"/>
      <c r="AN393" s="367"/>
      <c r="AO393" s="367"/>
      <c r="AP393" s="367"/>
      <c r="AQ393" s="367"/>
      <c r="AR393" s="367"/>
      <c r="AS393" s="367"/>
      <c r="AT393" s="367"/>
      <c r="AU393" s="367"/>
      <c r="AV393" s="367"/>
      <c r="AW393" s="371"/>
      <c r="AX393" s="371"/>
      <c r="AY393" s="371"/>
      <c r="AZ393" s="371"/>
      <c r="BA393" s="371"/>
      <c r="BB393" s="371"/>
      <c r="BC393" s="371"/>
      <c r="BD393" s="371"/>
      <c r="BE393" s="371"/>
      <c r="BF393" s="371"/>
      <c r="BG393" s="371"/>
      <c r="BH393" s="371"/>
      <c r="BI393" s="371"/>
      <c r="BJ393" s="371"/>
      <c r="BK393" s="371"/>
      <c r="BL393" s="371"/>
    </row>
    <row r="394" spans="1:64" ht="21.95" customHeight="1" thickBot="1">
      <c r="A394" s="509" t="s">
        <v>60</v>
      </c>
      <c r="B394" s="510">
        <f>SUM(B392:B393)</f>
        <v>0</v>
      </c>
      <c r="C394" s="511"/>
      <c r="D394" s="367"/>
      <c r="E394" s="367"/>
      <c r="F394" s="367"/>
      <c r="G394" s="367"/>
      <c r="H394" s="367"/>
      <c r="I394" s="367"/>
      <c r="J394" s="367"/>
      <c r="K394" s="367"/>
      <c r="L394" s="367"/>
      <c r="M394" s="367"/>
      <c r="N394" s="367"/>
      <c r="O394" s="367"/>
      <c r="P394" s="367"/>
      <c r="Q394" s="367"/>
      <c r="R394" s="367"/>
      <c r="S394" s="367"/>
      <c r="T394" s="367"/>
      <c r="U394" s="367"/>
      <c r="V394" s="367"/>
      <c r="W394" s="367"/>
      <c r="X394" s="367"/>
      <c r="Y394" s="367"/>
      <c r="Z394" s="367"/>
      <c r="AA394" s="367"/>
      <c r="AB394" s="367"/>
      <c r="AC394" s="367"/>
      <c r="AD394" s="367"/>
      <c r="AE394" s="367"/>
      <c r="AF394" s="367"/>
      <c r="AG394" s="367"/>
      <c r="AH394" s="367"/>
      <c r="AI394" s="367"/>
      <c r="AJ394" s="367"/>
      <c r="AK394" s="367"/>
      <c r="AL394" s="367"/>
      <c r="AM394" s="367"/>
      <c r="AN394" s="367"/>
      <c r="AO394" s="367"/>
      <c r="AP394" s="367"/>
      <c r="AQ394" s="367"/>
      <c r="AR394" s="367"/>
      <c r="AS394" s="367"/>
      <c r="AT394" s="367"/>
      <c r="AU394" s="367"/>
      <c r="AV394" s="367"/>
      <c r="AW394" s="371"/>
      <c r="AX394" s="371"/>
      <c r="AY394" s="371"/>
      <c r="AZ394" s="371"/>
      <c r="BA394" s="371"/>
      <c r="BB394" s="371"/>
      <c r="BC394" s="371"/>
      <c r="BD394" s="371"/>
      <c r="BE394" s="371"/>
      <c r="BF394" s="371"/>
      <c r="BG394" s="371"/>
      <c r="BH394" s="371"/>
      <c r="BI394" s="371"/>
      <c r="BJ394" s="371"/>
      <c r="BK394" s="371"/>
      <c r="BL394" s="371"/>
    </row>
    <row r="395" spans="1:64" ht="14.1" customHeight="1">
      <c r="A395" s="367"/>
      <c r="B395" s="367"/>
      <c r="C395" s="367"/>
      <c r="D395" s="367"/>
      <c r="E395" s="367"/>
      <c r="F395" s="367"/>
      <c r="G395" s="367"/>
      <c r="H395" s="367"/>
      <c r="I395" s="367"/>
      <c r="J395" s="367"/>
      <c r="K395" s="367"/>
      <c r="L395" s="367"/>
      <c r="M395" s="367"/>
      <c r="N395" s="367"/>
      <c r="O395" s="367"/>
      <c r="P395" s="367"/>
      <c r="Q395" s="367"/>
      <c r="R395" s="367"/>
      <c r="S395" s="367"/>
      <c r="T395" s="367"/>
      <c r="U395" s="367"/>
      <c r="V395" s="367"/>
      <c r="W395" s="367"/>
      <c r="X395" s="367"/>
      <c r="Y395" s="367"/>
      <c r="Z395" s="367"/>
      <c r="AA395" s="367"/>
      <c r="AB395" s="367"/>
      <c r="AC395" s="367"/>
      <c r="AD395" s="367"/>
      <c r="AE395" s="367"/>
      <c r="AF395" s="367"/>
      <c r="AG395" s="367"/>
      <c r="AH395" s="367"/>
      <c r="AI395" s="367"/>
      <c r="AJ395" s="367"/>
      <c r="AK395" s="367"/>
      <c r="AL395" s="367"/>
      <c r="AM395" s="367"/>
      <c r="AN395" s="367"/>
      <c r="AO395" s="367"/>
      <c r="AP395" s="367"/>
      <c r="AQ395" s="367"/>
      <c r="AR395" s="367"/>
      <c r="AS395" s="367"/>
      <c r="AT395" s="367"/>
      <c r="AU395" s="367"/>
      <c r="AV395" s="367"/>
      <c r="AW395" s="371"/>
      <c r="AX395" s="371"/>
      <c r="AY395" s="371"/>
      <c r="AZ395" s="371"/>
      <c r="BA395" s="371"/>
      <c r="BB395" s="371"/>
      <c r="BC395" s="371"/>
      <c r="BD395" s="371"/>
      <c r="BE395" s="371"/>
      <c r="BF395" s="371"/>
      <c r="BG395" s="371"/>
      <c r="BH395" s="371"/>
      <c r="BI395" s="371"/>
      <c r="BJ395" s="371"/>
      <c r="BK395" s="371"/>
      <c r="BL395" s="371"/>
    </row>
    <row r="396" spans="1:64" ht="14.1" customHeight="1" thickBot="1">
      <c r="A396" s="367"/>
      <c r="B396" s="367"/>
      <c r="C396" s="367"/>
      <c r="D396" s="367"/>
      <c r="E396" s="367"/>
      <c r="F396" s="367"/>
      <c r="G396" s="367"/>
      <c r="H396" s="367"/>
      <c r="I396" s="367"/>
      <c r="J396" s="367"/>
      <c r="K396" s="367"/>
      <c r="L396" s="367"/>
      <c r="M396" s="367"/>
      <c r="N396" s="367"/>
      <c r="O396" s="367"/>
      <c r="P396" s="367"/>
      <c r="Q396" s="367"/>
      <c r="R396" s="367"/>
      <c r="S396" s="367"/>
      <c r="T396" s="367"/>
      <c r="U396" s="367"/>
      <c r="V396" s="367"/>
      <c r="W396" s="367"/>
      <c r="X396" s="367"/>
      <c r="Y396" s="367"/>
      <c r="Z396" s="367"/>
      <c r="AA396" s="367"/>
      <c r="AB396" s="367"/>
      <c r="AC396" s="367"/>
      <c r="AD396" s="367"/>
      <c r="AE396" s="367"/>
      <c r="AF396" s="367"/>
      <c r="AG396" s="367"/>
      <c r="AH396" s="367"/>
      <c r="AI396" s="367"/>
      <c r="AJ396" s="367"/>
      <c r="AK396" s="367"/>
      <c r="AL396" s="367"/>
      <c r="AM396" s="367"/>
      <c r="AN396" s="367"/>
      <c r="AO396" s="367"/>
      <c r="AP396" s="367"/>
      <c r="AQ396" s="367"/>
      <c r="AR396" s="367"/>
      <c r="AS396" s="367"/>
      <c r="AT396" s="367"/>
      <c r="AU396" s="367"/>
      <c r="AV396" s="367"/>
      <c r="AW396" s="371"/>
      <c r="AX396" s="371"/>
      <c r="AY396" s="371"/>
      <c r="AZ396" s="371"/>
      <c r="BA396" s="371"/>
      <c r="BB396" s="371"/>
      <c r="BC396" s="371"/>
      <c r="BD396" s="371"/>
      <c r="BE396" s="371"/>
      <c r="BF396" s="371"/>
      <c r="BG396" s="371"/>
      <c r="BH396" s="371"/>
      <c r="BI396" s="371"/>
      <c r="BJ396" s="371"/>
      <c r="BK396" s="371"/>
      <c r="BL396" s="371"/>
    </row>
    <row r="397" spans="1:64" ht="24.95" customHeight="1" thickTop="1" thickBot="1">
      <c r="A397" s="375" t="s">
        <v>73</v>
      </c>
      <c r="B397" s="376"/>
      <c r="C397" s="372"/>
      <c r="D397" s="377"/>
      <c r="E397" s="372"/>
      <c r="F397" s="372"/>
      <c r="G397" s="372"/>
      <c r="H397" s="372"/>
      <c r="I397" s="372"/>
      <c r="J397" s="372"/>
      <c r="K397" s="372"/>
      <c r="L397" s="372"/>
      <c r="M397" s="372"/>
      <c r="N397" s="372"/>
      <c r="O397" s="372"/>
      <c r="P397" s="372"/>
      <c r="Q397" s="372"/>
      <c r="R397" s="372"/>
      <c r="S397" s="372"/>
      <c r="T397" s="372"/>
      <c r="U397" s="372"/>
      <c r="V397" s="372"/>
      <c r="W397" s="372"/>
      <c r="X397" s="372"/>
      <c r="Y397" s="372"/>
      <c r="Z397" s="372"/>
      <c r="AA397" s="372"/>
      <c r="AB397" s="372"/>
      <c r="AC397" s="372"/>
      <c r="AD397" s="372"/>
      <c r="AE397" s="372"/>
      <c r="AF397" s="372"/>
      <c r="AG397" s="372"/>
      <c r="AH397" s="372"/>
      <c r="AI397" s="372"/>
      <c r="AJ397" s="372"/>
      <c r="AK397" s="372"/>
      <c r="AL397" s="372"/>
      <c r="AM397" s="372"/>
      <c r="AN397" s="372"/>
      <c r="AO397" s="372"/>
      <c r="AP397" s="372"/>
      <c r="AQ397" s="372"/>
      <c r="AR397" s="372"/>
      <c r="AS397" s="372"/>
      <c r="AT397" s="372"/>
      <c r="AU397" s="372"/>
      <c r="AV397" s="372"/>
      <c r="AW397" s="371"/>
      <c r="AX397" s="371"/>
      <c r="AY397" s="371"/>
      <c r="AZ397" s="371"/>
      <c r="BA397" s="371"/>
      <c r="BB397" s="371"/>
      <c r="BC397" s="371"/>
      <c r="BD397" s="371"/>
      <c r="BE397" s="371"/>
      <c r="BF397" s="371"/>
      <c r="BG397" s="371"/>
      <c r="BH397" s="371"/>
      <c r="BI397" s="371"/>
      <c r="BJ397" s="371"/>
      <c r="BK397" s="371"/>
      <c r="BL397" s="371"/>
    </row>
    <row r="398" spans="1:64" ht="35.1" customHeight="1">
      <c r="A398" s="642" t="s">
        <v>9</v>
      </c>
      <c r="B398" s="784" t="s">
        <v>10</v>
      </c>
      <c r="C398" s="783" t="s">
        <v>11</v>
      </c>
      <c r="D398" s="632" t="s">
        <v>12</v>
      </c>
      <c r="E398" s="756" t="s">
        <v>13</v>
      </c>
      <c r="F398" s="367"/>
      <c r="G398" s="367"/>
      <c r="H398" s="367"/>
      <c r="I398" s="367"/>
      <c r="J398" s="367"/>
      <c r="K398" s="367"/>
      <c r="L398" s="367"/>
      <c r="M398" s="367"/>
      <c r="N398" s="367"/>
      <c r="O398" s="367"/>
      <c r="P398" s="367"/>
      <c r="Q398" s="367"/>
      <c r="R398" s="367"/>
      <c r="S398" s="367"/>
      <c r="T398" s="367"/>
      <c r="U398" s="367"/>
      <c r="V398" s="367"/>
      <c r="W398" s="367"/>
      <c r="X398" s="367"/>
      <c r="Y398" s="367"/>
      <c r="Z398" s="367"/>
      <c r="AA398" s="367"/>
      <c r="AB398" s="367"/>
      <c r="AC398" s="367"/>
      <c r="AD398" s="367"/>
      <c r="AE398" s="367"/>
      <c r="AF398" s="367"/>
      <c r="AG398" s="367"/>
      <c r="AH398" s="367"/>
      <c r="AI398" s="367"/>
      <c r="AJ398" s="367"/>
      <c r="AK398" s="367"/>
      <c r="AL398" s="367"/>
      <c r="AM398" s="367"/>
      <c r="AN398" s="367"/>
      <c r="AO398" s="367"/>
      <c r="AP398" s="367"/>
      <c r="AQ398" s="367"/>
      <c r="AR398" s="367"/>
      <c r="AS398" s="367"/>
      <c r="AT398" s="367"/>
      <c r="AU398" s="367"/>
      <c r="AV398" s="367"/>
      <c r="AW398" s="371"/>
      <c r="AX398" s="371"/>
      <c r="AY398" s="371"/>
      <c r="AZ398" s="371"/>
      <c r="BA398" s="371"/>
      <c r="BB398" s="371"/>
      <c r="BC398" s="371"/>
      <c r="BD398" s="371"/>
      <c r="BE398" s="371"/>
      <c r="BF398" s="371"/>
      <c r="BG398" s="371"/>
      <c r="BH398" s="371"/>
      <c r="BI398" s="371"/>
      <c r="BJ398" s="371"/>
      <c r="BK398" s="371"/>
      <c r="BL398" s="371"/>
    </row>
    <row r="399" spans="1:64" ht="35.1" customHeight="1" thickBot="1">
      <c r="A399" s="363"/>
      <c r="B399" s="363"/>
      <c r="C399" s="335"/>
      <c r="D399" s="335"/>
      <c r="E399" s="757"/>
      <c r="F399" s="367"/>
      <c r="G399" s="367"/>
      <c r="H399" s="367"/>
      <c r="I399" s="367"/>
      <c r="J399" s="367"/>
      <c r="K399" s="367"/>
      <c r="L399" s="367"/>
      <c r="M399" s="367"/>
      <c r="N399" s="367"/>
      <c r="O399" s="367"/>
      <c r="P399" s="367"/>
      <c r="Q399" s="367"/>
      <c r="R399" s="367"/>
      <c r="S399" s="367"/>
      <c r="T399" s="367"/>
      <c r="U399" s="367"/>
      <c r="V399" s="367"/>
      <c r="W399" s="367"/>
      <c r="X399" s="367"/>
      <c r="Y399" s="367"/>
      <c r="Z399" s="367"/>
      <c r="AA399" s="367"/>
      <c r="AB399" s="367"/>
      <c r="AC399" s="367"/>
      <c r="AD399" s="367"/>
      <c r="AE399" s="367"/>
      <c r="AF399" s="367"/>
      <c r="AG399" s="367"/>
      <c r="AH399" s="367"/>
      <c r="AI399" s="367"/>
      <c r="AJ399" s="367"/>
      <c r="AK399" s="367"/>
      <c r="AL399" s="367"/>
      <c r="AM399" s="367"/>
      <c r="AN399" s="367"/>
      <c r="AO399" s="367"/>
      <c r="AP399" s="367"/>
      <c r="AQ399" s="367"/>
      <c r="AR399" s="367"/>
      <c r="AS399" s="367"/>
      <c r="AT399" s="367"/>
      <c r="AU399" s="367"/>
      <c r="AV399" s="367"/>
      <c r="AW399" s="371"/>
      <c r="AX399" s="371"/>
      <c r="AY399" s="371"/>
      <c r="AZ399" s="371"/>
      <c r="BA399" s="371"/>
      <c r="BB399" s="371"/>
      <c r="BC399" s="371"/>
      <c r="BD399" s="371"/>
      <c r="BE399" s="371"/>
      <c r="BF399" s="371"/>
      <c r="BG399" s="371"/>
      <c r="BH399" s="371"/>
      <c r="BI399" s="371"/>
      <c r="BJ399" s="371"/>
      <c r="BK399" s="371"/>
      <c r="BL399" s="371"/>
    </row>
    <row r="400" spans="1:64" ht="35.1" customHeight="1">
      <c r="A400" s="793" t="s">
        <v>14</v>
      </c>
      <c r="B400" s="488" t="s">
        <v>15</v>
      </c>
      <c r="C400" s="489" t="s">
        <v>16</v>
      </c>
      <c r="D400" s="490" t="s">
        <v>17</v>
      </c>
      <c r="E400" s="758" t="s">
        <v>18</v>
      </c>
      <c r="F400" s="367"/>
      <c r="G400" s="367"/>
      <c r="H400" s="367"/>
      <c r="I400" s="367"/>
      <c r="J400" s="367"/>
      <c r="K400" s="367"/>
      <c r="L400" s="367"/>
      <c r="M400" s="367"/>
      <c r="N400" s="367"/>
      <c r="O400" s="367"/>
      <c r="P400" s="367"/>
      <c r="Q400" s="367"/>
      <c r="R400" s="367"/>
      <c r="S400" s="367"/>
      <c r="T400" s="367"/>
      <c r="U400" s="367"/>
      <c r="V400" s="367"/>
      <c r="W400" s="367"/>
      <c r="X400" s="367"/>
      <c r="Y400" s="367"/>
      <c r="Z400" s="367"/>
      <c r="AA400" s="367"/>
      <c r="AB400" s="367"/>
      <c r="AC400" s="367"/>
      <c r="AD400" s="367"/>
      <c r="AE400" s="367"/>
      <c r="AF400" s="367"/>
      <c r="AG400" s="367"/>
      <c r="AH400" s="367"/>
      <c r="AI400" s="367"/>
      <c r="AJ400" s="367"/>
      <c r="AK400" s="367"/>
      <c r="AL400" s="367"/>
      <c r="AM400" s="367"/>
      <c r="AN400" s="367"/>
      <c r="AO400" s="367"/>
      <c r="AP400" s="367"/>
      <c r="AQ400" s="367"/>
      <c r="AR400" s="367"/>
      <c r="AS400" s="367"/>
      <c r="AT400" s="367"/>
      <c r="AU400" s="367"/>
      <c r="AV400" s="367"/>
      <c r="AW400" s="371"/>
      <c r="AX400" s="371"/>
      <c r="AY400" s="371"/>
      <c r="AZ400" s="371"/>
      <c r="BA400" s="371"/>
      <c r="BB400" s="371"/>
      <c r="BC400" s="371"/>
      <c r="BD400" s="371"/>
      <c r="BE400" s="371"/>
      <c r="BF400" s="371"/>
      <c r="BG400" s="371"/>
      <c r="BH400" s="371"/>
      <c r="BI400" s="371"/>
      <c r="BJ400" s="371"/>
      <c r="BK400" s="371"/>
      <c r="BL400" s="371"/>
    </row>
    <row r="401" spans="1:64" ht="35.1" customHeight="1" thickBot="1">
      <c r="A401" s="794"/>
      <c r="B401" s="364"/>
      <c r="C401" s="364"/>
      <c r="D401" s="491" t="str">
        <f>'2. Samlet budgetoversigt'!F426</f>
        <v/>
      </c>
      <c r="E401" s="759" t="str">
        <f>'2. Samlet budgetoversigt'!F427</f>
        <v/>
      </c>
      <c r="F401" s="367"/>
      <c r="G401" s="367"/>
      <c r="H401" s="367"/>
      <c r="I401" s="367"/>
      <c r="J401" s="367"/>
      <c r="K401" s="367"/>
      <c r="L401" s="367"/>
      <c r="M401" s="367"/>
      <c r="N401" s="367"/>
      <c r="O401" s="367"/>
      <c r="P401" s="367"/>
      <c r="Q401" s="367"/>
      <c r="R401" s="367"/>
      <c r="S401" s="367"/>
      <c r="T401" s="367"/>
      <c r="U401" s="367"/>
      <c r="V401" s="367"/>
      <c r="W401" s="367"/>
      <c r="X401" s="367"/>
      <c r="Y401" s="367"/>
      <c r="Z401" s="367"/>
      <c r="AA401" s="367"/>
      <c r="AB401" s="367"/>
      <c r="AC401" s="367"/>
      <c r="AD401" s="367"/>
      <c r="AE401" s="367"/>
      <c r="AF401" s="367"/>
      <c r="AG401" s="367"/>
      <c r="AH401" s="367"/>
      <c r="AI401" s="367"/>
      <c r="AJ401" s="367"/>
      <c r="AK401" s="367"/>
      <c r="AL401" s="367"/>
      <c r="AM401" s="367"/>
      <c r="AN401" s="367"/>
      <c r="AO401" s="367"/>
      <c r="AP401" s="367"/>
      <c r="AQ401" s="367"/>
      <c r="AR401" s="367"/>
      <c r="AS401" s="367"/>
      <c r="AT401" s="367"/>
      <c r="AU401" s="367"/>
      <c r="AV401" s="367"/>
      <c r="AW401" s="371"/>
      <c r="AX401" s="371"/>
      <c r="AY401" s="371"/>
      <c r="AZ401" s="371"/>
      <c r="BA401" s="371"/>
      <c r="BB401" s="371"/>
      <c r="BC401" s="371"/>
      <c r="BD401" s="371"/>
      <c r="BE401" s="371"/>
      <c r="BF401" s="371"/>
      <c r="BG401" s="371"/>
      <c r="BH401" s="371"/>
      <c r="BI401" s="371"/>
      <c r="BJ401" s="371"/>
      <c r="BK401" s="371"/>
      <c r="BL401" s="371"/>
    </row>
    <row r="402" spans="1:64" ht="14.1" customHeight="1">
      <c r="A402" s="367"/>
      <c r="B402" s="367"/>
      <c r="C402" s="367"/>
      <c r="D402" s="367"/>
      <c r="E402" s="367"/>
      <c r="F402" s="367"/>
      <c r="G402" s="367"/>
      <c r="H402" s="367"/>
      <c r="I402" s="367"/>
      <c r="J402" s="367"/>
      <c r="K402" s="367"/>
      <c r="L402" s="367"/>
      <c r="M402" s="367"/>
      <c r="N402" s="367"/>
      <c r="O402" s="367"/>
      <c r="P402" s="367"/>
      <c r="Q402" s="367"/>
      <c r="R402" s="367"/>
      <c r="S402" s="367"/>
      <c r="T402" s="367"/>
      <c r="U402" s="367"/>
      <c r="V402" s="367"/>
      <c r="W402" s="367"/>
      <c r="X402" s="367"/>
      <c r="Y402" s="367"/>
      <c r="Z402" s="367"/>
      <c r="AA402" s="367"/>
      <c r="AB402" s="367"/>
      <c r="AC402" s="367"/>
      <c r="AD402" s="367"/>
      <c r="AE402" s="367"/>
      <c r="AF402" s="367"/>
      <c r="AG402" s="367"/>
      <c r="AH402" s="367"/>
      <c r="AI402" s="367"/>
      <c r="AJ402" s="367"/>
      <c r="AK402" s="367"/>
      <c r="AL402" s="367"/>
      <c r="AM402" s="367"/>
      <c r="AN402" s="367"/>
      <c r="AO402" s="367"/>
      <c r="AP402" s="367"/>
      <c r="AQ402" s="367"/>
      <c r="AR402" s="367"/>
      <c r="AS402" s="367"/>
      <c r="AT402" s="367"/>
      <c r="AU402" s="367"/>
      <c r="AV402" s="367"/>
      <c r="AW402" s="371"/>
      <c r="AX402" s="371"/>
      <c r="AY402" s="371"/>
      <c r="AZ402" s="371"/>
      <c r="BA402" s="371"/>
      <c r="BB402" s="371"/>
      <c r="BC402" s="371"/>
      <c r="BD402" s="371"/>
      <c r="BE402" s="371"/>
      <c r="BF402" s="371"/>
      <c r="BG402" s="371"/>
      <c r="BH402" s="371"/>
      <c r="BI402" s="371"/>
      <c r="BJ402" s="371"/>
      <c r="BK402" s="371"/>
      <c r="BL402" s="371"/>
    </row>
    <row r="403" spans="1:64" ht="15.75" customHeight="1" thickBot="1">
      <c r="A403" s="368" t="s">
        <v>19</v>
      </c>
      <c r="B403" s="368" t="s">
        <v>20</v>
      </c>
      <c r="C403" s="381" t="s">
        <v>21</v>
      </c>
      <c r="D403" s="379" t="s">
        <v>22</v>
      </c>
      <c r="E403" s="379" t="s">
        <v>23</v>
      </c>
      <c r="F403" s="379" t="s">
        <v>24</v>
      </c>
      <c r="G403" s="379" t="s">
        <v>25</v>
      </c>
      <c r="H403" s="379" t="s">
        <v>26</v>
      </c>
      <c r="I403" s="379" t="s">
        <v>27</v>
      </c>
      <c r="J403" s="379" t="s">
        <v>28</v>
      </c>
      <c r="K403" s="379" t="s">
        <v>29</v>
      </c>
      <c r="L403" s="379" t="s">
        <v>30</v>
      </c>
      <c r="M403" s="379" t="s">
        <v>31</v>
      </c>
      <c r="N403" s="379" t="s">
        <v>32</v>
      </c>
      <c r="O403" s="379" t="s">
        <v>33</v>
      </c>
      <c r="P403" s="379" t="s">
        <v>34</v>
      </c>
      <c r="Q403" s="379" t="s">
        <v>35</v>
      </c>
      <c r="R403" s="379" t="s">
        <v>36</v>
      </c>
      <c r="S403" s="379" t="s">
        <v>37</v>
      </c>
      <c r="T403" s="379" t="s">
        <v>38</v>
      </c>
      <c r="U403" s="379" t="s">
        <v>39</v>
      </c>
      <c r="V403" s="379" t="s">
        <v>40</v>
      </c>
      <c r="W403" s="379" t="s">
        <v>41</v>
      </c>
      <c r="X403" s="379" t="s">
        <v>42</v>
      </c>
      <c r="Y403" s="379" t="s">
        <v>43</v>
      </c>
      <c r="Z403" s="380" t="s">
        <v>44</v>
      </c>
      <c r="AA403" s="371"/>
      <c r="AB403" s="371"/>
      <c r="AC403" s="371"/>
      <c r="AD403" s="371"/>
      <c r="AE403" s="371"/>
      <c r="AF403" s="371"/>
      <c r="AG403" s="371"/>
      <c r="AH403" s="371"/>
      <c r="AI403" s="371"/>
      <c r="AJ403" s="371"/>
      <c r="AK403" s="371"/>
      <c r="AL403" s="371"/>
      <c r="AM403" s="371"/>
      <c r="AN403" s="371"/>
      <c r="AO403" s="371"/>
      <c r="AP403" s="371"/>
      <c r="AQ403" s="371"/>
      <c r="AR403" s="371"/>
      <c r="AS403" s="371"/>
      <c r="AT403" s="371"/>
      <c r="AU403" s="371"/>
      <c r="AV403" s="371"/>
      <c r="AW403" s="371"/>
      <c r="AX403" s="371"/>
      <c r="AY403" s="371"/>
      <c r="AZ403" s="371"/>
      <c r="BA403" s="371"/>
      <c r="BB403" s="371"/>
      <c r="BC403" s="371"/>
      <c r="BD403" s="371"/>
      <c r="BE403" s="371"/>
      <c r="BF403" s="371"/>
      <c r="BG403" s="371"/>
      <c r="BH403" s="371"/>
      <c r="BI403" s="371"/>
      <c r="BJ403" s="371"/>
      <c r="BK403" s="371"/>
      <c r="BL403" s="371"/>
    </row>
    <row r="404" spans="1:64" ht="50.1" customHeight="1">
      <c r="A404" s="786" t="s">
        <v>45</v>
      </c>
      <c r="B404" s="588"/>
      <c r="C404" s="471" t="s">
        <v>46</v>
      </c>
      <c r="D404" s="90"/>
      <c r="E404" s="90"/>
      <c r="F404" s="90"/>
      <c r="G404" s="90"/>
      <c r="H404" s="90"/>
      <c r="I404" s="90"/>
      <c r="J404" s="90"/>
      <c r="K404" s="90"/>
      <c r="L404" s="90"/>
      <c r="M404" s="90"/>
      <c r="N404" s="90"/>
      <c r="O404" s="90"/>
      <c r="P404" s="90"/>
      <c r="Q404" s="90"/>
      <c r="R404" s="90"/>
      <c r="S404" s="90"/>
      <c r="T404" s="90"/>
      <c r="U404" s="90"/>
      <c r="V404" s="90"/>
      <c r="W404" s="90"/>
      <c r="X404" s="90"/>
      <c r="Y404" s="90"/>
      <c r="Z404" s="93"/>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5"/>
      <c r="AW404" s="371"/>
      <c r="AX404" s="371"/>
      <c r="AY404" s="371"/>
      <c r="AZ404" s="371"/>
      <c r="BA404" s="371"/>
      <c r="BB404" s="371"/>
      <c r="BC404" s="371"/>
      <c r="BD404" s="371"/>
      <c r="BE404" s="371"/>
      <c r="BF404" s="371"/>
      <c r="BG404" s="371"/>
      <c r="BH404" s="371"/>
      <c r="BI404" s="371"/>
      <c r="BJ404" s="371"/>
      <c r="BK404" s="371"/>
      <c r="BL404" s="371"/>
    </row>
    <row r="405" spans="1:64" ht="14.45" customHeight="1">
      <c r="A405" s="787"/>
      <c r="B405" s="589"/>
      <c r="C405" s="473" t="s">
        <v>47</v>
      </c>
      <c r="D405" s="71"/>
      <c r="E405" s="71"/>
      <c r="F405" s="71"/>
      <c r="G405" s="71"/>
      <c r="H405" s="71"/>
      <c r="I405" s="71"/>
      <c r="J405" s="71"/>
      <c r="K405" s="71"/>
      <c r="L405" s="71"/>
      <c r="M405" s="71"/>
      <c r="N405" s="71"/>
      <c r="O405" s="71"/>
      <c r="P405" s="71"/>
      <c r="Q405" s="71"/>
      <c r="R405" s="71"/>
      <c r="S405" s="71"/>
      <c r="T405" s="71"/>
      <c r="U405" s="71"/>
      <c r="V405" s="71"/>
      <c r="W405" s="71"/>
      <c r="X405" s="71"/>
      <c r="Y405" s="71"/>
      <c r="Z405" s="96"/>
      <c r="AV405" s="97"/>
      <c r="AW405" s="371"/>
      <c r="AX405" s="371"/>
      <c r="AY405" s="371"/>
      <c r="AZ405" s="371"/>
      <c r="BA405" s="371"/>
      <c r="BB405" s="371"/>
      <c r="BC405" s="371"/>
      <c r="BD405" s="371"/>
      <c r="BE405" s="371"/>
      <c r="BF405" s="371"/>
      <c r="BG405" s="371"/>
      <c r="BH405" s="371"/>
      <c r="BI405" s="371"/>
      <c r="BJ405" s="371"/>
      <c r="BK405" s="371"/>
      <c r="BL405" s="371"/>
    </row>
    <row r="406" spans="1:64" ht="14.45" customHeight="1" thickBot="1">
      <c r="A406" s="787"/>
      <c r="B406" s="590" t="str">
        <f>_xlfn.CONCAT(SUM('1. Projektets omkostninger'!D406:AV406)," timer")</f>
        <v>0 timer</v>
      </c>
      <c r="C406" s="473" t="s">
        <v>48</v>
      </c>
      <c r="D406" s="71"/>
      <c r="E406" s="71"/>
      <c r="F406" s="71"/>
      <c r="G406" s="71"/>
      <c r="H406" s="71"/>
      <c r="I406" s="71"/>
      <c r="J406" s="71"/>
      <c r="K406" s="71"/>
      <c r="L406" s="71"/>
      <c r="M406" s="71"/>
      <c r="N406" s="71"/>
      <c r="O406" s="71"/>
      <c r="P406" s="71"/>
      <c r="Q406" s="71"/>
      <c r="R406" s="71"/>
      <c r="S406" s="71"/>
      <c r="T406" s="71"/>
      <c r="U406" s="71"/>
      <c r="V406" s="71"/>
      <c r="W406" s="71"/>
      <c r="X406" s="71"/>
      <c r="Y406" s="71"/>
      <c r="Z406" s="96"/>
      <c r="AV406" s="97"/>
      <c r="AW406" s="371"/>
      <c r="AX406" s="371"/>
      <c r="AY406" s="371"/>
      <c r="AZ406" s="371"/>
      <c r="BA406" s="371"/>
      <c r="BB406" s="371"/>
      <c r="BC406" s="371"/>
      <c r="BD406" s="371"/>
      <c r="BE406" s="371"/>
      <c r="BF406" s="371"/>
      <c r="BG406" s="371"/>
      <c r="BH406" s="371"/>
      <c r="BI406" s="371"/>
      <c r="BJ406" s="371"/>
      <c r="BK406" s="371"/>
      <c r="BL406" s="371"/>
    </row>
    <row r="407" spans="1:64" s="599" customFormat="1" ht="14.45" customHeight="1" thickBot="1">
      <c r="A407" s="788"/>
      <c r="B407" s="591">
        <f>SUM('1. Projektets omkostninger'!D407:AV407)</f>
        <v>0</v>
      </c>
      <c r="C407" s="631" t="s">
        <v>49</v>
      </c>
      <c r="D407" s="481" t="str">
        <f t="shared" ref="D407:AV407" si="26">IF(D405*D406=0,"",(D405*D406))</f>
        <v/>
      </c>
      <c r="E407" s="481" t="str">
        <f t="shared" si="26"/>
        <v/>
      </c>
      <c r="F407" s="481" t="str">
        <f t="shared" si="26"/>
        <v/>
      </c>
      <c r="G407" s="481" t="str">
        <f t="shared" si="26"/>
        <v/>
      </c>
      <c r="H407" s="481" t="str">
        <f t="shared" si="26"/>
        <v/>
      </c>
      <c r="I407" s="481" t="str">
        <f t="shared" si="26"/>
        <v/>
      </c>
      <c r="J407" s="481" t="str">
        <f t="shared" si="26"/>
        <v/>
      </c>
      <c r="K407" s="481" t="str">
        <f t="shared" si="26"/>
        <v/>
      </c>
      <c r="L407" s="481" t="str">
        <f t="shared" si="26"/>
        <v/>
      </c>
      <c r="M407" s="481" t="str">
        <f t="shared" si="26"/>
        <v/>
      </c>
      <c r="N407" s="481" t="str">
        <f t="shared" si="26"/>
        <v/>
      </c>
      <c r="O407" s="481" t="str">
        <f t="shared" si="26"/>
        <v/>
      </c>
      <c r="P407" s="481" t="str">
        <f t="shared" si="26"/>
        <v/>
      </c>
      <c r="Q407" s="481" t="str">
        <f t="shared" si="26"/>
        <v/>
      </c>
      <c r="R407" s="481" t="str">
        <f t="shared" si="26"/>
        <v/>
      </c>
      <c r="S407" s="481" t="str">
        <f t="shared" si="26"/>
        <v/>
      </c>
      <c r="T407" s="481" t="str">
        <f t="shared" si="26"/>
        <v/>
      </c>
      <c r="U407" s="481" t="str">
        <f t="shared" si="26"/>
        <v/>
      </c>
      <c r="V407" s="481" t="str">
        <f t="shared" si="26"/>
        <v/>
      </c>
      <c r="W407" s="481" t="str">
        <f t="shared" si="26"/>
        <v/>
      </c>
      <c r="X407" s="481" t="str">
        <f t="shared" si="26"/>
        <v/>
      </c>
      <c r="Y407" s="481" t="str">
        <f t="shared" si="26"/>
        <v/>
      </c>
      <c r="Z407" s="482" t="str">
        <f t="shared" si="26"/>
        <v/>
      </c>
      <c r="AA407" s="483" t="str">
        <f t="shared" si="26"/>
        <v/>
      </c>
      <c r="AB407" s="483" t="str">
        <f t="shared" si="26"/>
        <v/>
      </c>
      <c r="AC407" s="483" t="str">
        <f t="shared" si="26"/>
        <v/>
      </c>
      <c r="AD407" s="483" t="str">
        <f t="shared" si="26"/>
        <v/>
      </c>
      <c r="AE407" s="483" t="str">
        <f t="shared" si="26"/>
        <v/>
      </c>
      <c r="AF407" s="483" t="str">
        <f t="shared" si="26"/>
        <v/>
      </c>
      <c r="AG407" s="483" t="str">
        <f t="shared" si="26"/>
        <v/>
      </c>
      <c r="AH407" s="483" t="str">
        <f t="shared" si="26"/>
        <v/>
      </c>
      <c r="AI407" s="483" t="str">
        <f t="shared" si="26"/>
        <v/>
      </c>
      <c r="AJ407" s="483" t="str">
        <f t="shared" si="26"/>
        <v/>
      </c>
      <c r="AK407" s="483" t="str">
        <f t="shared" si="26"/>
        <v/>
      </c>
      <c r="AL407" s="483" t="str">
        <f t="shared" si="26"/>
        <v/>
      </c>
      <c r="AM407" s="483" t="str">
        <f t="shared" si="26"/>
        <v/>
      </c>
      <c r="AN407" s="483" t="str">
        <f t="shared" si="26"/>
        <v/>
      </c>
      <c r="AO407" s="483" t="str">
        <f t="shared" si="26"/>
        <v/>
      </c>
      <c r="AP407" s="483" t="str">
        <f t="shared" si="26"/>
        <v/>
      </c>
      <c r="AQ407" s="483" t="str">
        <f t="shared" si="26"/>
        <v/>
      </c>
      <c r="AR407" s="483" t="str">
        <f t="shared" si="26"/>
        <v/>
      </c>
      <c r="AS407" s="483" t="str">
        <f t="shared" si="26"/>
        <v/>
      </c>
      <c r="AT407" s="483" t="str">
        <f t="shared" si="26"/>
        <v/>
      </c>
      <c r="AU407" s="483" t="str">
        <f t="shared" si="26"/>
        <v/>
      </c>
      <c r="AV407" s="484" t="str">
        <f t="shared" si="26"/>
        <v/>
      </c>
    </row>
    <row r="408" spans="1:64" ht="50.1" customHeight="1">
      <c r="A408" s="787" t="s">
        <v>50</v>
      </c>
      <c r="B408" s="592"/>
      <c r="C408" s="471" t="s">
        <v>46</v>
      </c>
      <c r="D408" s="91"/>
      <c r="E408" s="91"/>
      <c r="F408" s="91"/>
      <c r="G408" s="91"/>
      <c r="H408" s="91"/>
      <c r="I408" s="91"/>
      <c r="J408" s="91"/>
      <c r="K408" s="91"/>
      <c r="L408" s="91"/>
      <c r="M408" s="91"/>
      <c r="N408" s="91"/>
      <c r="O408" s="91"/>
      <c r="P408" s="91"/>
      <c r="Q408" s="91"/>
      <c r="R408" s="91"/>
      <c r="S408" s="91"/>
      <c r="T408" s="91"/>
      <c r="U408" s="91"/>
      <c r="V408" s="91"/>
      <c r="W408" s="91"/>
      <c r="X408" s="91"/>
      <c r="Y408" s="91"/>
      <c r="Z408" s="96"/>
      <c r="AV408" s="97"/>
      <c r="AW408" s="371"/>
      <c r="AX408" s="371"/>
      <c r="AY408" s="371"/>
      <c r="AZ408" s="371"/>
      <c r="BA408" s="371"/>
      <c r="BB408" s="371"/>
      <c r="BC408" s="371"/>
      <c r="BD408" s="371"/>
      <c r="BE408" s="371"/>
      <c r="BF408" s="371"/>
      <c r="BG408" s="371"/>
      <c r="BH408" s="371"/>
      <c r="BI408" s="371"/>
      <c r="BJ408" s="371"/>
      <c r="BK408" s="371"/>
      <c r="BL408" s="371"/>
    </row>
    <row r="409" spans="1:64" ht="14.45" customHeight="1">
      <c r="A409" s="787"/>
      <c r="B409" s="593"/>
      <c r="C409" s="473" t="s">
        <v>47</v>
      </c>
      <c r="D409" s="71"/>
      <c r="E409" s="71"/>
      <c r="F409" s="71"/>
      <c r="G409" s="71"/>
      <c r="H409" s="71"/>
      <c r="I409" s="71"/>
      <c r="J409" s="71"/>
      <c r="K409" s="71"/>
      <c r="L409" s="71"/>
      <c r="M409" s="71"/>
      <c r="N409" s="71"/>
      <c r="O409" s="71"/>
      <c r="P409" s="71"/>
      <c r="Q409" s="71"/>
      <c r="R409" s="71"/>
      <c r="S409" s="71"/>
      <c r="T409" s="71"/>
      <c r="U409" s="71"/>
      <c r="V409" s="71"/>
      <c r="W409" s="71"/>
      <c r="X409" s="71"/>
      <c r="Y409" s="71"/>
      <c r="Z409" s="96"/>
      <c r="AV409" s="97"/>
      <c r="AW409" s="371"/>
      <c r="AX409" s="371"/>
      <c r="AY409" s="371"/>
      <c r="AZ409" s="371"/>
      <c r="BA409" s="371"/>
      <c r="BB409" s="371"/>
      <c r="BC409" s="371"/>
      <c r="BD409" s="371"/>
      <c r="BE409" s="371"/>
      <c r="BF409" s="371"/>
      <c r="BG409" s="371"/>
      <c r="BH409" s="371"/>
      <c r="BI409" s="371"/>
      <c r="BJ409" s="371"/>
      <c r="BK409" s="371"/>
      <c r="BL409" s="371"/>
    </row>
    <row r="410" spans="1:64" ht="14.45" customHeight="1">
      <c r="A410" s="787"/>
      <c r="B410" s="593"/>
      <c r="C410" s="473" t="s">
        <v>48</v>
      </c>
      <c r="D410" s="71"/>
      <c r="E410" s="71"/>
      <c r="F410" s="71"/>
      <c r="G410" s="71"/>
      <c r="H410" s="71"/>
      <c r="I410" s="71"/>
      <c r="J410" s="71"/>
      <c r="K410" s="71"/>
      <c r="L410" s="71"/>
      <c r="M410" s="71"/>
      <c r="N410" s="71"/>
      <c r="O410" s="71"/>
      <c r="P410" s="71"/>
      <c r="Q410" s="71"/>
      <c r="R410" s="71"/>
      <c r="S410" s="71"/>
      <c r="T410" s="71"/>
      <c r="U410" s="71"/>
      <c r="V410" s="71"/>
      <c r="W410" s="71"/>
      <c r="X410" s="71"/>
      <c r="Y410" s="71"/>
      <c r="Z410" s="96"/>
      <c r="AV410" s="97"/>
      <c r="AW410" s="371"/>
      <c r="AX410" s="371"/>
      <c r="AY410" s="371"/>
      <c r="AZ410" s="371"/>
      <c r="BA410" s="371"/>
      <c r="BB410" s="371"/>
      <c r="BC410" s="371"/>
      <c r="BD410" s="371"/>
      <c r="BE410" s="371"/>
      <c r="BF410" s="371"/>
      <c r="BG410" s="371"/>
      <c r="BH410" s="371"/>
      <c r="BI410" s="371"/>
      <c r="BJ410" s="371"/>
      <c r="BK410" s="371"/>
      <c r="BL410" s="371"/>
    </row>
    <row r="411" spans="1:64" s="599" customFormat="1" ht="14.45" customHeight="1" thickBot="1">
      <c r="A411" s="787"/>
      <c r="B411" s="594">
        <f>SUM('1. Projektets omkostninger'!D411:AV411)</f>
        <v>0</v>
      </c>
      <c r="C411" s="631" t="s">
        <v>49</v>
      </c>
      <c r="D411" s="485" t="str">
        <f>IF('2. Samlet budgetoversigt'!F541="Ja (anbefales)",58000,IF(D409*D410=0,"",(D409*D410)))</f>
        <v/>
      </c>
      <c r="E411" s="485" t="str">
        <f t="shared" ref="E411:AV411" si="27">IF(E409*E410=0,"",(E409*E410))</f>
        <v/>
      </c>
      <c r="F411" s="485" t="str">
        <f t="shared" si="27"/>
        <v/>
      </c>
      <c r="G411" s="485" t="str">
        <f t="shared" si="27"/>
        <v/>
      </c>
      <c r="H411" s="485" t="str">
        <f t="shared" si="27"/>
        <v/>
      </c>
      <c r="I411" s="485" t="str">
        <f t="shared" si="27"/>
        <v/>
      </c>
      <c r="J411" s="485" t="str">
        <f t="shared" si="27"/>
        <v/>
      </c>
      <c r="K411" s="485" t="str">
        <f t="shared" si="27"/>
        <v/>
      </c>
      <c r="L411" s="485" t="str">
        <f t="shared" si="27"/>
        <v/>
      </c>
      <c r="M411" s="485" t="str">
        <f t="shared" si="27"/>
        <v/>
      </c>
      <c r="N411" s="485" t="str">
        <f t="shared" si="27"/>
        <v/>
      </c>
      <c r="O411" s="485" t="str">
        <f t="shared" si="27"/>
        <v/>
      </c>
      <c r="P411" s="485" t="str">
        <f t="shared" si="27"/>
        <v/>
      </c>
      <c r="Q411" s="485" t="str">
        <f t="shared" si="27"/>
        <v/>
      </c>
      <c r="R411" s="485" t="str">
        <f t="shared" si="27"/>
        <v/>
      </c>
      <c r="S411" s="485" t="str">
        <f t="shared" si="27"/>
        <v/>
      </c>
      <c r="T411" s="485" t="str">
        <f t="shared" si="27"/>
        <v/>
      </c>
      <c r="U411" s="485" t="str">
        <f t="shared" si="27"/>
        <v/>
      </c>
      <c r="V411" s="485" t="str">
        <f t="shared" si="27"/>
        <v/>
      </c>
      <c r="W411" s="485" t="str">
        <f t="shared" si="27"/>
        <v/>
      </c>
      <c r="X411" s="485" t="str">
        <f t="shared" si="27"/>
        <v/>
      </c>
      <c r="Y411" s="485" t="str">
        <f t="shared" si="27"/>
        <v/>
      </c>
      <c r="Z411" s="482" t="str">
        <f t="shared" si="27"/>
        <v/>
      </c>
      <c r="AA411" s="483" t="str">
        <f t="shared" si="27"/>
        <v/>
      </c>
      <c r="AB411" s="483" t="str">
        <f t="shared" si="27"/>
        <v/>
      </c>
      <c r="AC411" s="483" t="str">
        <f t="shared" si="27"/>
        <v/>
      </c>
      <c r="AD411" s="483" t="str">
        <f t="shared" si="27"/>
        <v/>
      </c>
      <c r="AE411" s="483" t="str">
        <f t="shared" si="27"/>
        <v/>
      </c>
      <c r="AF411" s="483" t="str">
        <f t="shared" si="27"/>
        <v/>
      </c>
      <c r="AG411" s="483" t="str">
        <f t="shared" si="27"/>
        <v/>
      </c>
      <c r="AH411" s="483" t="str">
        <f t="shared" si="27"/>
        <v/>
      </c>
      <c r="AI411" s="483" t="str">
        <f t="shared" si="27"/>
        <v/>
      </c>
      <c r="AJ411" s="483" t="str">
        <f t="shared" si="27"/>
        <v/>
      </c>
      <c r="AK411" s="483" t="str">
        <f t="shared" si="27"/>
        <v/>
      </c>
      <c r="AL411" s="483" t="str">
        <f t="shared" si="27"/>
        <v/>
      </c>
      <c r="AM411" s="483" t="str">
        <f t="shared" si="27"/>
        <v/>
      </c>
      <c r="AN411" s="483" t="str">
        <f t="shared" si="27"/>
        <v/>
      </c>
      <c r="AO411" s="483" t="str">
        <f t="shared" si="27"/>
        <v/>
      </c>
      <c r="AP411" s="483" t="str">
        <f t="shared" si="27"/>
        <v/>
      </c>
      <c r="AQ411" s="483" t="str">
        <f t="shared" si="27"/>
        <v/>
      </c>
      <c r="AR411" s="483" t="str">
        <f t="shared" si="27"/>
        <v/>
      </c>
      <c r="AS411" s="483" t="str">
        <f t="shared" si="27"/>
        <v/>
      </c>
      <c r="AT411" s="483" t="str">
        <f t="shared" si="27"/>
        <v/>
      </c>
      <c r="AU411" s="483" t="str">
        <f t="shared" si="27"/>
        <v/>
      </c>
      <c r="AV411" s="484" t="str">
        <f t="shared" si="27"/>
        <v/>
      </c>
    </row>
    <row r="412" spans="1:64" ht="50.1" customHeight="1" thickBot="1">
      <c r="A412" s="789" t="s">
        <v>51</v>
      </c>
      <c r="B412" s="592"/>
      <c r="C412" s="478" t="s">
        <v>52</v>
      </c>
      <c r="D412" s="90"/>
      <c r="E412" s="90"/>
      <c r="F412" s="90"/>
      <c r="G412" s="90"/>
      <c r="H412" s="90"/>
      <c r="I412" s="90"/>
      <c r="J412" s="90"/>
      <c r="K412" s="90"/>
      <c r="L412" s="90"/>
      <c r="M412" s="90"/>
      <c r="N412" s="90"/>
      <c r="O412" s="90"/>
      <c r="P412" s="90"/>
      <c r="Q412" s="90"/>
      <c r="R412" s="90"/>
      <c r="S412" s="90"/>
      <c r="T412" s="90"/>
      <c r="U412" s="90"/>
      <c r="V412" s="90"/>
      <c r="W412" s="90"/>
      <c r="X412" s="90"/>
      <c r="Y412" s="90"/>
      <c r="Z412" s="96"/>
      <c r="AV412" s="97"/>
      <c r="AW412" s="371"/>
      <c r="AX412" s="371"/>
      <c r="AY412" s="371"/>
      <c r="AZ412" s="371"/>
      <c r="BA412" s="371"/>
      <c r="BB412" s="371"/>
      <c r="BC412" s="371"/>
      <c r="BD412" s="371"/>
      <c r="BE412" s="371"/>
      <c r="BF412" s="371"/>
      <c r="BG412" s="371"/>
      <c r="BH412" s="371"/>
      <c r="BI412" s="371"/>
      <c r="BJ412" s="371"/>
      <c r="BK412" s="371"/>
      <c r="BL412" s="371"/>
    </row>
    <row r="413" spans="1:64" s="340" customFormat="1" ht="14.45" customHeight="1" thickBot="1">
      <c r="A413" s="789"/>
      <c r="B413" s="595">
        <f>SUM('1. Projektets omkostninger'!D413:AV413)</f>
        <v>0</v>
      </c>
      <c r="C413" s="631" t="s">
        <v>49</v>
      </c>
      <c r="D413" s="746"/>
      <c r="E413" s="746"/>
      <c r="F413" s="746"/>
      <c r="G413" s="746"/>
      <c r="H413" s="746"/>
      <c r="I413" s="746"/>
      <c r="J413" s="746"/>
      <c r="K413" s="746"/>
      <c r="L413" s="746"/>
      <c r="M413" s="746"/>
      <c r="N413" s="746"/>
      <c r="O413" s="746"/>
      <c r="P413" s="746"/>
      <c r="Q413" s="746"/>
      <c r="R413" s="746"/>
      <c r="S413" s="746"/>
      <c r="T413" s="746"/>
      <c r="U413" s="746"/>
      <c r="V413" s="746"/>
      <c r="W413" s="746"/>
      <c r="X413" s="746"/>
      <c r="Y413" s="746"/>
      <c r="Z413" s="535"/>
      <c r="AV413" s="747"/>
      <c r="AW413" s="748"/>
      <c r="AX413" s="748"/>
      <c r="AY413" s="748"/>
      <c r="AZ413" s="748"/>
      <c r="BA413" s="748"/>
      <c r="BB413" s="748"/>
      <c r="BC413" s="748"/>
      <c r="BD413" s="748"/>
      <c r="BE413" s="748"/>
      <c r="BF413" s="748"/>
      <c r="BG413" s="748"/>
      <c r="BH413" s="748"/>
      <c r="BI413" s="748"/>
      <c r="BJ413" s="748"/>
      <c r="BK413" s="748"/>
      <c r="BL413" s="748"/>
    </row>
    <row r="414" spans="1:64" ht="50.1" customHeight="1" thickBot="1">
      <c r="A414" s="789" t="s">
        <v>53</v>
      </c>
      <c r="B414" s="592"/>
      <c r="C414" s="478" t="s">
        <v>52</v>
      </c>
      <c r="D414" s="90"/>
      <c r="E414" s="90"/>
      <c r="F414" s="90"/>
      <c r="G414" s="90"/>
      <c r="H414" s="90"/>
      <c r="I414" s="90"/>
      <c r="J414" s="90"/>
      <c r="K414" s="90"/>
      <c r="L414" s="90"/>
      <c r="M414" s="90"/>
      <c r="N414" s="90"/>
      <c r="O414" s="90"/>
      <c r="P414" s="90"/>
      <c r="Q414" s="90"/>
      <c r="R414" s="90"/>
      <c r="S414" s="90"/>
      <c r="T414" s="90"/>
      <c r="U414" s="90"/>
      <c r="V414" s="90"/>
      <c r="W414" s="90"/>
      <c r="X414" s="90"/>
      <c r="Y414" s="90"/>
      <c r="Z414" s="96"/>
      <c r="AV414" s="97"/>
      <c r="AW414" s="371"/>
      <c r="AX414" s="371"/>
      <c r="AY414" s="371"/>
      <c r="AZ414" s="371"/>
      <c r="BA414" s="371"/>
      <c r="BB414" s="371"/>
      <c r="BC414" s="371"/>
      <c r="BD414" s="371"/>
      <c r="BE414" s="371"/>
      <c r="BF414" s="371"/>
      <c r="BG414" s="371"/>
      <c r="BH414" s="371"/>
      <c r="BI414" s="371"/>
      <c r="BJ414" s="371"/>
      <c r="BK414" s="371"/>
      <c r="BL414" s="371"/>
    </row>
    <row r="415" spans="1:64" s="340" customFormat="1" ht="14.45" customHeight="1" thickBot="1">
      <c r="A415" s="789"/>
      <c r="B415" s="595">
        <f>SUM('1. Projektets omkostninger'!D415:AV415)</f>
        <v>0</v>
      </c>
      <c r="C415" s="631" t="s">
        <v>49</v>
      </c>
      <c r="D415" s="746"/>
      <c r="E415" s="746"/>
      <c r="F415" s="746"/>
      <c r="G415" s="746"/>
      <c r="H415" s="746"/>
      <c r="I415" s="746"/>
      <c r="J415" s="746"/>
      <c r="K415" s="746"/>
      <c r="L415" s="746"/>
      <c r="M415" s="746"/>
      <c r="N415" s="746"/>
      <c r="O415" s="746"/>
      <c r="P415" s="746"/>
      <c r="Q415" s="746"/>
      <c r="R415" s="746"/>
      <c r="S415" s="746"/>
      <c r="T415" s="746"/>
      <c r="U415" s="746"/>
      <c r="V415" s="746"/>
      <c r="W415" s="746"/>
      <c r="X415" s="746"/>
      <c r="Y415" s="746"/>
      <c r="Z415" s="535"/>
      <c r="AV415" s="747"/>
      <c r="AW415" s="748"/>
      <c r="AX415" s="748"/>
      <c r="AY415" s="748"/>
      <c r="AZ415" s="748"/>
      <c r="BA415" s="748"/>
      <c r="BB415" s="748"/>
      <c r="BC415" s="748"/>
      <c r="BD415" s="748"/>
      <c r="BE415" s="748"/>
      <c r="BF415" s="748"/>
      <c r="BG415" s="748"/>
      <c r="BH415" s="748"/>
      <c r="BI415" s="748"/>
      <c r="BJ415" s="748"/>
      <c r="BK415" s="748"/>
      <c r="BL415" s="748"/>
    </row>
    <row r="416" spans="1:64" ht="50.1" customHeight="1">
      <c r="A416" s="786" t="s">
        <v>54</v>
      </c>
      <c r="B416" s="592"/>
      <c r="C416" s="478" t="s">
        <v>55</v>
      </c>
      <c r="D416" s="204"/>
      <c r="E416" s="204"/>
      <c r="F416" s="204"/>
      <c r="G416" s="204"/>
      <c r="H416" s="204"/>
      <c r="I416" s="204"/>
      <c r="J416" s="204"/>
      <c r="K416" s="204"/>
      <c r="L416" s="204"/>
      <c r="M416" s="204"/>
      <c r="N416" s="204"/>
      <c r="O416" s="204"/>
      <c r="P416" s="204"/>
      <c r="Q416" s="204"/>
      <c r="R416" s="204"/>
      <c r="S416" s="204"/>
      <c r="T416" s="204"/>
      <c r="U416" s="204"/>
      <c r="V416" s="204"/>
      <c r="W416" s="204"/>
      <c r="X416" s="204"/>
      <c r="Y416" s="204"/>
      <c r="Z416" s="205"/>
      <c r="AA416" s="206"/>
      <c r="AB416" s="206"/>
      <c r="AC416" s="206"/>
      <c r="AD416" s="206"/>
      <c r="AE416" s="206"/>
      <c r="AF416" s="206"/>
      <c r="AG416" s="206"/>
      <c r="AH416" s="206"/>
      <c r="AI416" s="206"/>
      <c r="AJ416" s="206"/>
      <c r="AK416" s="206"/>
      <c r="AL416" s="206"/>
      <c r="AM416" s="206"/>
      <c r="AN416" s="206"/>
      <c r="AO416" s="206"/>
      <c r="AP416" s="206"/>
      <c r="AQ416" s="206"/>
      <c r="AR416" s="206"/>
      <c r="AS416" s="206"/>
      <c r="AT416" s="206"/>
      <c r="AU416" s="206"/>
      <c r="AV416" s="207"/>
      <c r="AW416" s="371"/>
      <c r="AX416" s="371"/>
      <c r="AY416" s="371"/>
      <c r="AZ416" s="371"/>
      <c r="BA416" s="371"/>
      <c r="BB416" s="371"/>
      <c r="BC416" s="371"/>
      <c r="BD416" s="371"/>
      <c r="BE416" s="371"/>
      <c r="BF416" s="371"/>
      <c r="BG416" s="371"/>
      <c r="BH416" s="371"/>
      <c r="BI416" s="371"/>
      <c r="BJ416" s="371"/>
      <c r="BK416" s="371"/>
      <c r="BL416" s="371"/>
    </row>
    <row r="417" spans="1:64" s="340" customFormat="1" ht="14.45" customHeight="1" thickBot="1">
      <c r="A417" s="788"/>
      <c r="B417" s="594">
        <f>SUM('1. Projektets omkostninger'!D417:AV417)</f>
        <v>0</v>
      </c>
      <c r="C417" s="479" t="s">
        <v>54</v>
      </c>
      <c r="D417" s="749"/>
      <c r="E417" s="750"/>
      <c r="F417" s="750"/>
      <c r="G417" s="750"/>
      <c r="H417" s="750"/>
      <c r="I417" s="750"/>
      <c r="J417" s="750"/>
      <c r="K417" s="750"/>
      <c r="L417" s="750"/>
      <c r="M417" s="750"/>
      <c r="N417" s="750"/>
      <c r="O417" s="750"/>
      <c r="P417" s="750"/>
      <c r="Q417" s="750"/>
      <c r="R417" s="750"/>
      <c r="S417" s="750"/>
      <c r="T417" s="750"/>
      <c r="U417" s="750"/>
      <c r="V417" s="750"/>
      <c r="W417" s="750"/>
      <c r="X417" s="750"/>
      <c r="Y417" s="750"/>
      <c r="Z417" s="535"/>
      <c r="AV417" s="747"/>
      <c r="AW417" s="748"/>
      <c r="AX417" s="748"/>
      <c r="AY417" s="748"/>
      <c r="AZ417" s="748"/>
      <c r="BA417" s="748"/>
      <c r="BB417" s="748"/>
      <c r="BC417" s="748"/>
      <c r="BD417" s="748"/>
      <c r="BE417" s="748"/>
      <c r="BF417" s="748"/>
      <c r="BG417" s="748"/>
      <c r="BH417" s="748"/>
      <c r="BI417" s="748"/>
      <c r="BJ417" s="748"/>
      <c r="BK417" s="748"/>
      <c r="BL417" s="748"/>
    </row>
    <row r="418" spans="1:64" ht="50.1" customHeight="1">
      <c r="A418" s="786" t="s">
        <v>56</v>
      </c>
      <c r="B418" s="592"/>
      <c r="C418" s="478" t="s">
        <v>52</v>
      </c>
      <c r="D418" s="204"/>
      <c r="E418" s="204"/>
      <c r="F418" s="204"/>
      <c r="G418" s="204"/>
      <c r="H418" s="204"/>
      <c r="I418" s="204"/>
      <c r="J418" s="204"/>
      <c r="K418" s="204"/>
      <c r="L418" s="204"/>
      <c r="M418" s="204"/>
      <c r="N418" s="204"/>
      <c r="O418" s="204"/>
      <c r="P418" s="204"/>
      <c r="Q418" s="204"/>
      <c r="R418" s="204"/>
      <c r="S418" s="204"/>
      <c r="T418" s="204"/>
      <c r="U418" s="204"/>
      <c r="V418" s="204"/>
      <c r="W418" s="204"/>
      <c r="X418" s="204"/>
      <c r="Y418" s="204"/>
      <c r="Z418" s="205"/>
      <c r="AA418" s="206"/>
      <c r="AB418" s="206"/>
      <c r="AC418" s="206"/>
      <c r="AD418" s="206"/>
      <c r="AE418" s="206"/>
      <c r="AF418" s="206"/>
      <c r="AG418" s="206"/>
      <c r="AH418" s="206"/>
      <c r="AI418" s="206"/>
      <c r="AJ418" s="206"/>
      <c r="AK418" s="206"/>
      <c r="AL418" s="206"/>
      <c r="AM418" s="206"/>
      <c r="AN418" s="206"/>
      <c r="AO418" s="206"/>
      <c r="AP418" s="206"/>
      <c r="AQ418" s="206"/>
      <c r="AR418" s="206"/>
      <c r="AS418" s="206"/>
      <c r="AT418" s="206"/>
      <c r="AU418" s="206"/>
      <c r="AV418" s="207"/>
      <c r="AW418" s="371"/>
      <c r="AX418" s="371"/>
      <c r="AY418" s="371"/>
      <c r="AZ418" s="371"/>
      <c r="BA418" s="371"/>
      <c r="BB418" s="371"/>
      <c r="BC418" s="371"/>
      <c r="BD418" s="371"/>
      <c r="BE418" s="371"/>
      <c r="BF418" s="371"/>
      <c r="BG418" s="371"/>
      <c r="BH418" s="371"/>
      <c r="BI418" s="371"/>
      <c r="BJ418" s="371"/>
      <c r="BK418" s="371"/>
      <c r="BL418" s="371"/>
    </row>
    <row r="419" spans="1:64" s="340" customFormat="1" ht="14.45" customHeight="1" thickBot="1">
      <c r="A419" s="788"/>
      <c r="B419" s="594">
        <f>SUM('1. Projektets omkostninger'!D419:AV419)</f>
        <v>0</v>
      </c>
      <c r="C419" s="631" t="s">
        <v>49</v>
      </c>
      <c r="D419" s="751"/>
      <c r="E419" s="751"/>
      <c r="F419" s="751"/>
      <c r="G419" s="751"/>
      <c r="H419" s="751"/>
      <c r="I419" s="751"/>
      <c r="J419" s="751"/>
      <c r="K419" s="751"/>
      <c r="L419" s="751"/>
      <c r="M419" s="751"/>
      <c r="N419" s="751"/>
      <c r="O419" s="751"/>
      <c r="P419" s="751"/>
      <c r="Q419" s="751"/>
      <c r="R419" s="751"/>
      <c r="S419" s="751"/>
      <c r="T419" s="751"/>
      <c r="U419" s="751"/>
      <c r="V419" s="751"/>
      <c r="W419" s="751"/>
      <c r="X419" s="751"/>
      <c r="Y419" s="751"/>
      <c r="Z419" s="535"/>
      <c r="AV419" s="747"/>
      <c r="AW419" s="748"/>
      <c r="AX419" s="748"/>
      <c r="AY419" s="748"/>
      <c r="AZ419" s="748"/>
      <c r="BA419" s="748"/>
      <c r="BB419" s="748"/>
      <c r="BC419" s="748"/>
      <c r="BD419" s="748"/>
      <c r="BE419" s="748"/>
      <c r="BF419" s="748"/>
      <c r="BG419" s="748"/>
      <c r="BH419" s="748"/>
      <c r="BI419" s="748"/>
      <c r="BJ419" s="748"/>
      <c r="BK419" s="748"/>
      <c r="BL419" s="748"/>
    </row>
    <row r="420" spans="1:64" ht="50.1" customHeight="1" thickBot="1">
      <c r="A420" s="789" t="s">
        <v>57</v>
      </c>
      <c r="B420" s="592"/>
      <c r="C420" s="478" t="s">
        <v>52</v>
      </c>
      <c r="D420" s="90"/>
      <c r="E420" s="90"/>
      <c r="F420" s="90"/>
      <c r="G420" s="90"/>
      <c r="H420" s="90"/>
      <c r="I420" s="90"/>
      <c r="J420" s="90"/>
      <c r="K420" s="90"/>
      <c r="L420" s="90"/>
      <c r="M420" s="90"/>
      <c r="N420" s="90"/>
      <c r="O420" s="90"/>
      <c r="P420" s="90"/>
      <c r="Q420" s="90"/>
      <c r="R420" s="90"/>
      <c r="S420" s="90"/>
      <c r="T420" s="90"/>
      <c r="U420" s="90"/>
      <c r="V420" s="90"/>
      <c r="W420" s="90"/>
      <c r="X420" s="90"/>
      <c r="Y420" s="90"/>
      <c r="Z420" s="96"/>
      <c r="AV420" s="97"/>
      <c r="AW420" s="371"/>
      <c r="AX420" s="371"/>
      <c r="AY420" s="371"/>
      <c r="AZ420" s="371"/>
      <c r="BA420" s="371"/>
      <c r="BB420" s="371"/>
      <c r="BC420" s="371"/>
      <c r="BD420" s="371"/>
      <c r="BE420" s="371"/>
      <c r="BF420" s="371"/>
      <c r="BG420" s="371"/>
      <c r="BH420" s="371"/>
      <c r="BI420" s="371"/>
      <c r="BJ420" s="371"/>
      <c r="BK420" s="371"/>
      <c r="BL420" s="371"/>
    </row>
    <row r="421" spans="1:64" s="340" customFormat="1" ht="14.45" customHeight="1" thickBot="1">
      <c r="A421" s="789"/>
      <c r="B421" s="595">
        <f>SUM('1. Projektets omkostninger'!D421:AV421)</f>
        <v>0</v>
      </c>
      <c r="C421" s="631" t="s">
        <v>49</v>
      </c>
      <c r="D421" s="752"/>
      <c r="E421" s="746"/>
      <c r="F421" s="746"/>
      <c r="G421" s="746"/>
      <c r="H421" s="746"/>
      <c r="I421" s="746"/>
      <c r="J421" s="746"/>
      <c r="K421" s="746"/>
      <c r="L421" s="746"/>
      <c r="M421" s="746"/>
      <c r="N421" s="746"/>
      <c r="O421" s="746"/>
      <c r="P421" s="746"/>
      <c r="Q421" s="746"/>
      <c r="R421" s="746"/>
      <c r="S421" s="746"/>
      <c r="T421" s="746"/>
      <c r="U421" s="746"/>
      <c r="V421" s="746"/>
      <c r="W421" s="746"/>
      <c r="X421" s="746"/>
      <c r="Y421" s="746"/>
      <c r="Z421" s="753"/>
      <c r="AA421" s="754"/>
      <c r="AB421" s="754"/>
      <c r="AC421" s="754"/>
      <c r="AD421" s="754"/>
      <c r="AE421" s="754"/>
      <c r="AF421" s="754"/>
      <c r="AG421" s="754"/>
      <c r="AH421" s="754"/>
      <c r="AI421" s="754"/>
      <c r="AJ421" s="754"/>
      <c r="AK421" s="754"/>
      <c r="AL421" s="754"/>
      <c r="AM421" s="754"/>
      <c r="AN421" s="754"/>
      <c r="AO421" s="754"/>
      <c r="AP421" s="754"/>
      <c r="AQ421" s="754"/>
      <c r="AR421" s="754"/>
      <c r="AS421" s="754"/>
      <c r="AT421" s="754"/>
      <c r="AU421" s="754"/>
      <c r="AV421" s="755"/>
      <c r="AW421" s="748"/>
      <c r="AX421" s="748"/>
      <c r="AY421" s="748"/>
      <c r="AZ421" s="748"/>
      <c r="BA421" s="748"/>
      <c r="BB421" s="748"/>
      <c r="BC421" s="748"/>
      <c r="BD421" s="748"/>
      <c r="BE421" s="748"/>
      <c r="BF421" s="748"/>
      <c r="BG421" s="748"/>
      <c r="BH421" s="748"/>
      <c r="BI421" s="748"/>
      <c r="BJ421" s="748"/>
      <c r="BK421" s="748"/>
      <c r="BL421" s="748"/>
    </row>
    <row r="422" spans="1:64" ht="21.95" customHeight="1" thickBot="1">
      <c r="A422" s="480" t="s">
        <v>58</v>
      </c>
      <c r="B422" s="596">
        <f>SUM(B407,B411,B413,B415,B421)-B417-B419</f>
        <v>0</v>
      </c>
      <c r="C422" s="479"/>
      <c r="D422" s="367"/>
      <c r="E422" s="367"/>
      <c r="F422" s="367"/>
      <c r="G422" s="367"/>
      <c r="H422" s="367"/>
      <c r="I422" s="367"/>
      <c r="J422" s="367"/>
      <c r="K422" s="367"/>
      <c r="L422" s="367"/>
      <c r="M422" s="367"/>
      <c r="N422" s="367"/>
      <c r="O422" s="367"/>
      <c r="P422" s="367"/>
      <c r="Q422" s="367"/>
      <c r="R422" s="367"/>
      <c r="S422" s="367"/>
      <c r="T422" s="367"/>
      <c r="U422" s="367"/>
      <c r="V422" s="367"/>
      <c r="W422" s="367"/>
      <c r="X422" s="367"/>
      <c r="Y422" s="367"/>
      <c r="Z422" s="367"/>
      <c r="AA422" s="367"/>
      <c r="AB422" s="367"/>
      <c r="AC422" s="367"/>
      <c r="AD422" s="367"/>
      <c r="AE422" s="367"/>
      <c r="AF422" s="367"/>
      <c r="AG422" s="367"/>
      <c r="AH422" s="367"/>
      <c r="AI422" s="367"/>
      <c r="AJ422" s="367"/>
      <c r="AK422" s="367"/>
      <c r="AL422" s="367"/>
      <c r="AM422" s="367"/>
      <c r="AN422" s="367"/>
      <c r="AO422" s="367"/>
      <c r="AP422" s="367"/>
      <c r="AQ422" s="367"/>
      <c r="AR422" s="367"/>
      <c r="AS422" s="367"/>
      <c r="AT422" s="367"/>
      <c r="AU422" s="367"/>
      <c r="AV422" s="367"/>
      <c r="AW422" s="371"/>
      <c r="AX422" s="371"/>
      <c r="AY422" s="371"/>
      <c r="AZ422" s="371"/>
      <c r="BA422" s="371"/>
      <c r="BB422" s="371"/>
      <c r="BC422" s="371"/>
      <c r="BD422" s="371"/>
      <c r="BE422" s="371"/>
      <c r="BF422" s="371"/>
      <c r="BG422" s="371"/>
      <c r="BH422" s="371"/>
      <c r="BI422" s="371"/>
      <c r="BJ422" s="371"/>
      <c r="BK422" s="371"/>
      <c r="BL422" s="371"/>
    </row>
    <row r="423" spans="1:64" ht="30" customHeight="1" thickBot="1">
      <c r="A423" s="297" t="s">
        <v>59</v>
      </c>
      <c r="B423" s="602"/>
      <c r="C423" s="597">
        <f>IF(B423="",0,IF(OR(D399="Privat Forsknings- og videnformidlingsinstitution",D399="Offentlig Forsknings- og videnformidlingsinstitution"),IF(B422=0,0,B423/B422),IF(B407=0,0,B423/B407)))</f>
        <v>0</v>
      </c>
      <c r="D423" s="367"/>
      <c r="E423" s="367"/>
      <c r="F423" s="367"/>
      <c r="G423" s="367"/>
      <c r="H423" s="367"/>
      <c r="I423" s="367"/>
      <c r="J423" s="367"/>
      <c r="K423" s="367"/>
      <c r="L423" s="367"/>
      <c r="M423" s="367"/>
      <c r="N423" s="367"/>
      <c r="O423" s="367"/>
      <c r="P423" s="367"/>
      <c r="Q423" s="367"/>
      <c r="R423" s="367"/>
      <c r="S423" s="367"/>
      <c r="T423" s="367"/>
      <c r="U423" s="367"/>
      <c r="V423" s="367"/>
      <c r="W423" s="367"/>
      <c r="X423" s="367"/>
      <c r="Y423" s="367"/>
      <c r="Z423" s="367"/>
      <c r="AA423" s="367"/>
      <c r="AB423" s="367"/>
      <c r="AC423" s="367"/>
      <c r="AD423" s="367"/>
      <c r="AE423" s="367"/>
      <c r="AF423" s="367"/>
      <c r="AG423" s="367"/>
      <c r="AH423" s="367"/>
      <c r="AI423" s="367"/>
      <c r="AJ423" s="367"/>
      <c r="AK423" s="367"/>
      <c r="AL423" s="367"/>
      <c r="AM423" s="367"/>
      <c r="AN423" s="367"/>
      <c r="AO423" s="367"/>
      <c r="AP423" s="367"/>
      <c r="AQ423" s="367"/>
      <c r="AR423" s="367"/>
      <c r="AS423" s="367"/>
      <c r="AT423" s="367"/>
      <c r="AU423" s="367"/>
      <c r="AV423" s="367"/>
      <c r="AW423" s="371"/>
      <c r="AX423" s="371"/>
      <c r="AY423" s="371"/>
      <c r="AZ423" s="371"/>
      <c r="BA423" s="371"/>
      <c r="BB423" s="371"/>
      <c r="BC423" s="371"/>
      <c r="BD423" s="371"/>
      <c r="BE423" s="371"/>
      <c r="BF423" s="371"/>
      <c r="BG423" s="371"/>
      <c r="BH423" s="371"/>
      <c r="BI423" s="371"/>
      <c r="BJ423" s="371"/>
      <c r="BK423" s="371"/>
      <c r="BL423" s="371"/>
    </row>
    <row r="424" spans="1:64" ht="21.95" customHeight="1" thickBot="1">
      <c r="A424" s="509" t="s">
        <v>60</v>
      </c>
      <c r="B424" s="510">
        <f>SUM(B422:B423)</f>
        <v>0</v>
      </c>
      <c r="C424" s="511"/>
      <c r="D424" s="367"/>
      <c r="E424" s="367"/>
      <c r="F424" s="367"/>
      <c r="G424" s="367"/>
      <c r="H424" s="367"/>
      <c r="I424" s="367"/>
      <c r="J424" s="367"/>
      <c r="K424" s="367"/>
      <c r="L424" s="367"/>
      <c r="M424" s="367"/>
      <c r="N424" s="367"/>
      <c r="O424" s="367"/>
      <c r="P424" s="367"/>
      <c r="Q424" s="367"/>
      <c r="R424" s="367"/>
      <c r="S424" s="367"/>
      <c r="T424" s="367"/>
      <c r="U424" s="367"/>
      <c r="V424" s="367"/>
      <c r="W424" s="367"/>
      <c r="X424" s="367"/>
      <c r="Y424" s="367"/>
      <c r="Z424" s="367"/>
      <c r="AA424" s="367"/>
      <c r="AB424" s="367"/>
      <c r="AC424" s="367"/>
      <c r="AD424" s="367"/>
      <c r="AE424" s="367"/>
      <c r="AF424" s="367"/>
      <c r="AG424" s="367"/>
      <c r="AH424" s="367"/>
      <c r="AI424" s="367"/>
      <c r="AJ424" s="367"/>
      <c r="AK424" s="367"/>
      <c r="AL424" s="367"/>
      <c r="AM424" s="367"/>
      <c r="AN424" s="367"/>
      <c r="AO424" s="367"/>
      <c r="AP424" s="367"/>
      <c r="AQ424" s="367"/>
      <c r="AR424" s="367"/>
      <c r="AS424" s="367"/>
      <c r="AT424" s="367"/>
      <c r="AU424" s="367"/>
      <c r="AV424" s="367"/>
      <c r="AW424" s="371"/>
      <c r="AX424" s="371"/>
      <c r="AY424" s="371"/>
      <c r="AZ424" s="371"/>
      <c r="BA424" s="371"/>
      <c r="BB424" s="371"/>
      <c r="BC424" s="371"/>
      <c r="BD424" s="371"/>
      <c r="BE424" s="371"/>
      <c r="BF424" s="371"/>
      <c r="BG424" s="371"/>
      <c r="BH424" s="371"/>
      <c r="BI424" s="371"/>
      <c r="BJ424" s="371"/>
      <c r="BK424" s="371"/>
      <c r="BL424" s="371"/>
    </row>
    <row r="425" spans="1:64" ht="14.1" customHeight="1">
      <c r="A425" s="367"/>
      <c r="B425" s="367"/>
      <c r="C425" s="367"/>
      <c r="D425" s="367"/>
      <c r="E425" s="367"/>
      <c r="F425" s="367"/>
      <c r="G425" s="367"/>
      <c r="H425" s="367"/>
      <c r="I425" s="367"/>
      <c r="J425" s="367"/>
      <c r="K425" s="367"/>
      <c r="L425" s="367"/>
      <c r="M425" s="367"/>
      <c r="N425" s="367"/>
      <c r="O425" s="367"/>
      <c r="P425" s="367"/>
      <c r="Q425" s="367"/>
      <c r="R425" s="367"/>
      <c r="S425" s="367"/>
      <c r="T425" s="367"/>
      <c r="U425" s="367"/>
      <c r="V425" s="367"/>
      <c r="W425" s="367"/>
      <c r="X425" s="367"/>
      <c r="Y425" s="367"/>
      <c r="Z425" s="367"/>
      <c r="AA425" s="367"/>
      <c r="AB425" s="367"/>
      <c r="AC425" s="367"/>
      <c r="AD425" s="367"/>
      <c r="AE425" s="367"/>
      <c r="AF425" s="367"/>
      <c r="AG425" s="367"/>
      <c r="AH425" s="367"/>
      <c r="AI425" s="367"/>
      <c r="AJ425" s="367"/>
      <c r="AK425" s="367"/>
      <c r="AL425" s="367"/>
      <c r="AM425" s="367"/>
      <c r="AN425" s="367"/>
      <c r="AO425" s="367"/>
      <c r="AP425" s="367"/>
      <c r="AQ425" s="367"/>
      <c r="AR425" s="367"/>
      <c r="AS425" s="367"/>
      <c r="AT425" s="367"/>
      <c r="AU425" s="367"/>
      <c r="AV425" s="367"/>
      <c r="AW425" s="371"/>
      <c r="AX425" s="371"/>
      <c r="AY425" s="371"/>
      <c r="AZ425" s="371"/>
      <c r="BA425" s="371"/>
      <c r="BB425" s="371"/>
      <c r="BC425" s="371"/>
      <c r="BD425" s="371"/>
      <c r="BE425" s="371"/>
      <c r="BF425" s="371"/>
      <c r="BG425" s="371"/>
      <c r="BH425" s="371"/>
      <c r="BI425" s="371"/>
      <c r="BJ425" s="371"/>
      <c r="BK425" s="371"/>
      <c r="BL425" s="371"/>
    </row>
    <row r="426" spans="1:64" ht="14.1" customHeight="1" thickBot="1">
      <c r="A426" s="367"/>
      <c r="B426" s="367"/>
      <c r="C426" s="367"/>
      <c r="D426" s="367"/>
      <c r="E426" s="367"/>
      <c r="F426" s="367"/>
      <c r="G426" s="367"/>
      <c r="H426" s="367"/>
      <c r="I426" s="367"/>
      <c r="J426" s="367"/>
      <c r="K426" s="367"/>
      <c r="L426" s="367"/>
      <c r="M426" s="367"/>
      <c r="N426" s="367"/>
      <c r="O426" s="367"/>
      <c r="P426" s="367"/>
      <c r="Q426" s="367"/>
      <c r="R426" s="367"/>
      <c r="S426" s="367"/>
      <c r="T426" s="367"/>
      <c r="U426" s="367"/>
      <c r="V426" s="367"/>
      <c r="W426" s="367"/>
      <c r="X426" s="367"/>
      <c r="Y426" s="367"/>
      <c r="Z426" s="367"/>
      <c r="AA426" s="367"/>
      <c r="AB426" s="367"/>
      <c r="AC426" s="367"/>
      <c r="AD426" s="367"/>
      <c r="AE426" s="367"/>
      <c r="AF426" s="367"/>
      <c r="AG426" s="367"/>
      <c r="AH426" s="367"/>
      <c r="AI426" s="367"/>
      <c r="AJ426" s="367"/>
      <c r="AK426" s="367"/>
      <c r="AL426" s="367"/>
      <c r="AM426" s="367"/>
      <c r="AN426" s="367"/>
      <c r="AO426" s="367"/>
      <c r="AP426" s="367"/>
      <c r="AQ426" s="367"/>
      <c r="AR426" s="367"/>
      <c r="AS426" s="367"/>
      <c r="AT426" s="367"/>
      <c r="AU426" s="367"/>
      <c r="AV426" s="367"/>
      <c r="AW426" s="371"/>
      <c r="AX426" s="371"/>
      <c r="AY426" s="371"/>
      <c r="AZ426" s="371"/>
      <c r="BA426" s="371"/>
      <c r="BB426" s="371"/>
      <c r="BC426" s="371"/>
      <c r="BD426" s="371"/>
      <c r="BE426" s="371"/>
      <c r="BF426" s="371"/>
      <c r="BG426" s="371"/>
      <c r="BH426" s="371"/>
      <c r="BI426" s="371"/>
      <c r="BJ426" s="371"/>
      <c r="BK426" s="371"/>
      <c r="BL426" s="371"/>
    </row>
    <row r="427" spans="1:64" ht="24.95" customHeight="1" thickTop="1" thickBot="1">
      <c r="A427" s="375" t="s">
        <v>74</v>
      </c>
      <c r="B427" s="376"/>
      <c r="C427" s="372"/>
      <c r="D427" s="377"/>
      <c r="E427" s="372"/>
      <c r="F427" s="372"/>
      <c r="G427" s="372"/>
      <c r="H427" s="372"/>
      <c r="I427" s="372"/>
      <c r="J427" s="372"/>
      <c r="K427" s="372"/>
      <c r="L427" s="372"/>
      <c r="M427" s="372"/>
      <c r="N427" s="372"/>
      <c r="O427" s="372"/>
      <c r="P427" s="372"/>
      <c r="Q427" s="372"/>
      <c r="R427" s="372"/>
      <c r="S427" s="372"/>
      <c r="T427" s="372"/>
      <c r="U427" s="372"/>
      <c r="V427" s="372"/>
      <c r="W427" s="372"/>
      <c r="X427" s="372"/>
      <c r="Y427" s="372"/>
      <c r="Z427" s="372"/>
      <c r="AA427" s="372"/>
      <c r="AB427" s="372"/>
      <c r="AC427" s="372"/>
      <c r="AD427" s="372"/>
      <c r="AE427" s="372"/>
      <c r="AF427" s="372"/>
      <c r="AG427" s="372"/>
      <c r="AH427" s="372"/>
      <c r="AI427" s="372"/>
      <c r="AJ427" s="372"/>
      <c r="AK427" s="372"/>
      <c r="AL427" s="372"/>
      <c r="AM427" s="372"/>
      <c r="AN427" s="372"/>
      <c r="AO427" s="372"/>
      <c r="AP427" s="372"/>
      <c r="AQ427" s="372"/>
      <c r="AR427" s="372"/>
      <c r="AS427" s="372"/>
      <c r="AT427" s="372"/>
      <c r="AU427" s="372"/>
      <c r="AV427" s="372"/>
      <c r="AW427" s="371"/>
      <c r="AX427" s="371"/>
      <c r="AY427" s="371"/>
      <c r="AZ427" s="371"/>
      <c r="BA427" s="371"/>
      <c r="BB427" s="371"/>
      <c r="BC427" s="371"/>
      <c r="BD427" s="371"/>
      <c r="BE427" s="371"/>
      <c r="BF427" s="371"/>
      <c r="BG427" s="371"/>
      <c r="BH427" s="371"/>
      <c r="BI427" s="371"/>
      <c r="BJ427" s="371"/>
      <c r="BK427" s="371"/>
      <c r="BL427" s="371"/>
    </row>
    <row r="428" spans="1:64" ht="35.1" customHeight="1">
      <c r="A428" s="642" t="s">
        <v>9</v>
      </c>
      <c r="B428" s="781" t="s">
        <v>10</v>
      </c>
      <c r="C428" s="782" t="s">
        <v>11</v>
      </c>
      <c r="D428" s="632" t="s">
        <v>12</v>
      </c>
      <c r="E428" s="756" t="s">
        <v>13</v>
      </c>
      <c r="F428" s="367"/>
      <c r="G428" s="367"/>
      <c r="H428" s="367"/>
      <c r="I428" s="367"/>
      <c r="J428" s="367"/>
      <c r="K428" s="367"/>
      <c r="L428" s="367"/>
      <c r="M428" s="367"/>
      <c r="N428" s="367"/>
      <c r="O428" s="367"/>
      <c r="P428" s="367"/>
      <c r="Q428" s="367"/>
      <c r="R428" s="367"/>
      <c r="S428" s="367"/>
      <c r="T428" s="367"/>
      <c r="U428" s="367"/>
      <c r="V428" s="367"/>
      <c r="W428" s="367"/>
      <c r="X428" s="367"/>
      <c r="Y428" s="367"/>
      <c r="Z428" s="367"/>
      <c r="AA428" s="367"/>
      <c r="AB428" s="367"/>
      <c r="AC428" s="367"/>
      <c r="AD428" s="367"/>
      <c r="AE428" s="367"/>
      <c r="AF428" s="367"/>
      <c r="AG428" s="367"/>
      <c r="AH428" s="367"/>
      <c r="AI428" s="367"/>
      <c r="AJ428" s="367"/>
      <c r="AK428" s="367"/>
      <c r="AL428" s="367"/>
      <c r="AM428" s="367"/>
      <c r="AN428" s="367"/>
      <c r="AO428" s="367"/>
      <c r="AP428" s="367"/>
      <c r="AQ428" s="367"/>
      <c r="AR428" s="367"/>
      <c r="AS428" s="367"/>
      <c r="AT428" s="367"/>
      <c r="AU428" s="367"/>
      <c r="AV428" s="367"/>
      <c r="AW428" s="371"/>
      <c r="AX428" s="371"/>
      <c r="AY428" s="371"/>
      <c r="AZ428" s="371"/>
      <c r="BA428" s="371"/>
      <c r="BB428" s="371"/>
      <c r="BC428" s="371"/>
      <c r="BD428" s="371"/>
      <c r="BE428" s="371"/>
      <c r="BF428" s="371"/>
      <c r="BG428" s="371"/>
      <c r="BH428" s="371"/>
      <c r="BI428" s="371"/>
      <c r="BJ428" s="371"/>
      <c r="BK428" s="371"/>
      <c r="BL428" s="371"/>
    </row>
    <row r="429" spans="1:64" ht="35.1" customHeight="1" thickBot="1">
      <c r="A429" s="363"/>
      <c r="B429" s="363"/>
      <c r="C429" s="335"/>
      <c r="D429" s="335"/>
      <c r="E429" s="757"/>
      <c r="F429" s="367"/>
      <c r="G429" s="367"/>
      <c r="H429" s="367"/>
      <c r="I429" s="367"/>
      <c r="J429" s="367"/>
      <c r="K429" s="367"/>
      <c r="L429" s="367"/>
      <c r="M429" s="367"/>
      <c r="N429" s="367"/>
      <c r="O429" s="367"/>
      <c r="P429" s="367"/>
      <c r="Q429" s="367"/>
      <c r="R429" s="367"/>
      <c r="S429" s="367"/>
      <c r="T429" s="367"/>
      <c r="U429" s="367"/>
      <c r="V429" s="367"/>
      <c r="W429" s="367"/>
      <c r="X429" s="367"/>
      <c r="Y429" s="367"/>
      <c r="Z429" s="367"/>
      <c r="AA429" s="367"/>
      <c r="AB429" s="367"/>
      <c r="AC429" s="367"/>
      <c r="AD429" s="367"/>
      <c r="AE429" s="367"/>
      <c r="AF429" s="367"/>
      <c r="AG429" s="367"/>
      <c r="AH429" s="367"/>
      <c r="AI429" s="367"/>
      <c r="AJ429" s="367"/>
      <c r="AK429" s="367"/>
      <c r="AL429" s="367"/>
      <c r="AM429" s="367"/>
      <c r="AN429" s="367"/>
      <c r="AO429" s="367"/>
      <c r="AP429" s="367"/>
      <c r="AQ429" s="367"/>
      <c r="AR429" s="367"/>
      <c r="AS429" s="367"/>
      <c r="AT429" s="367"/>
      <c r="AU429" s="367"/>
      <c r="AV429" s="367"/>
      <c r="AW429" s="371"/>
      <c r="AX429" s="371"/>
      <c r="AY429" s="371"/>
      <c r="AZ429" s="371"/>
      <c r="BA429" s="371"/>
      <c r="BB429" s="371"/>
      <c r="BC429" s="371"/>
      <c r="BD429" s="371"/>
      <c r="BE429" s="371"/>
      <c r="BF429" s="371"/>
      <c r="BG429" s="371"/>
      <c r="BH429" s="371"/>
      <c r="BI429" s="371"/>
      <c r="BJ429" s="371"/>
      <c r="BK429" s="371"/>
      <c r="BL429" s="371"/>
    </row>
    <row r="430" spans="1:64" ht="35.1" customHeight="1">
      <c r="A430" s="793" t="s">
        <v>14</v>
      </c>
      <c r="B430" s="488" t="s">
        <v>15</v>
      </c>
      <c r="C430" s="489" t="s">
        <v>16</v>
      </c>
      <c r="D430" s="490" t="s">
        <v>17</v>
      </c>
      <c r="E430" s="758" t="s">
        <v>18</v>
      </c>
      <c r="F430" s="367"/>
      <c r="G430" s="367"/>
      <c r="H430" s="367"/>
      <c r="I430" s="367"/>
      <c r="J430" s="367"/>
      <c r="K430" s="367"/>
      <c r="L430" s="367"/>
      <c r="M430" s="367"/>
      <c r="N430" s="367"/>
      <c r="O430" s="367"/>
      <c r="P430" s="367"/>
      <c r="Q430" s="367"/>
      <c r="R430" s="367"/>
      <c r="S430" s="367"/>
      <c r="T430" s="367"/>
      <c r="U430" s="367"/>
      <c r="V430" s="367"/>
      <c r="W430" s="367"/>
      <c r="X430" s="367"/>
      <c r="Y430" s="367"/>
      <c r="Z430" s="367"/>
      <c r="AA430" s="367"/>
      <c r="AB430" s="367"/>
      <c r="AC430" s="367"/>
      <c r="AD430" s="367"/>
      <c r="AE430" s="367"/>
      <c r="AF430" s="367"/>
      <c r="AG430" s="367"/>
      <c r="AH430" s="367"/>
      <c r="AI430" s="367"/>
      <c r="AJ430" s="367"/>
      <c r="AK430" s="367"/>
      <c r="AL430" s="367"/>
      <c r="AM430" s="367"/>
      <c r="AN430" s="367"/>
      <c r="AO430" s="367"/>
      <c r="AP430" s="367"/>
      <c r="AQ430" s="367"/>
      <c r="AR430" s="367"/>
      <c r="AS430" s="367"/>
      <c r="AT430" s="367"/>
      <c r="AU430" s="367"/>
      <c r="AV430" s="367"/>
      <c r="AW430" s="371"/>
      <c r="AX430" s="371"/>
      <c r="AY430" s="371"/>
      <c r="AZ430" s="371"/>
      <c r="BA430" s="371"/>
      <c r="BB430" s="371"/>
      <c r="BC430" s="371"/>
      <c r="BD430" s="371"/>
      <c r="BE430" s="371"/>
      <c r="BF430" s="371"/>
      <c r="BG430" s="371"/>
      <c r="BH430" s="371"/>
      <c r="BI430" s="371"/>
      <c r="BJ430" s="371"/>
      <c r="BK430" s="371"/>
      <c r="BL430" s="371"/>
    </row>
    <row r="431" spans="1:64" ht="35.1" customHeight="1" thickBot="1">
      <c r="A431" s="794"/>
      <c r="B431" s="364"/>
      <c r="C431" s="364"/>
      <c r="D431" s="491" t="str">
        <f>'2. Samlet budgetoversigt'!F456</f>
        <v/>
      </c>
      <c r="E431" s="759" t="str">
        <f>'2. Samlet budgetoversigt'!F457</f>
        <v/>
      </c>
      <c r="F431" s="367"/>
      <c r="G431" s="367"/>
      <c r="H431" s="367"/>
      <c r="I431" s="367"/>
      <c r="J431" s="367"/>
      <c r="K431" s="367"/>
      <c r="L431" s="367"/>
      <c r="M431" s="367"/>
      <c r="N431" s="367"/>
      <c r="O431" s="367"/>
      <c r="P431" s="367"/>
      <c r="Q431" s="367"/>
      <c r="R431" s="367"/>
      <c r="S431" s="367"/>
      <c r="T431" s="367"/>
      <c r="U431" s="367"/>
      <c r="V431" s="367"/>
      <c r="W431" s="367"/>
      <c r="X431" s="367"/>
      <c r="Y431" s="367"/>
      <c r="Z431" s="367"/>
      <c r="AA431" s="367"/>
      <c r="AB431" s="367"/>
      <c r="AC431" s="367"/>
      <c r="AD431" s="367"/>
      <c r="AE431" s="367"/>
      <c r="AF431" s="367"/>
      <c r="AG431" s="367"/>
      <c r="AH431" s="367"/>
      <c r="AI431" s="367"/>
      <c r="AJ431" s="367"/>
      <c r="AK431" s="367"/>
      <c r="AL431" s="367"/>
      <c r="AM431" s="367"/>
      <c r="AN431" s="367"/>
      <c r="AO431" s="367"/>
      <c r="AP431" s="367"/>
      <c r="AQ431" s="367"/>
      <c r="AR431" s="367"/>
      <c r="AS431" s="367"/>
      <c r="AT431" s="367"/>
      <c r="AU431" s="367"/>
      <c r="AV431" s="367"/>
      <c r="AW431" s="371"/>
      <c r="AX431" s="371"/>
      <c r="AY431" s="371"/>
      <c r="AZ431" s="371"/>
      <c r="BA431" s="371"/>
      <c r="BB431" s="371"/>
      <c r="BC431" s="371"/>
      <c r="BD431" s="371"/>
      <c r="BE431" s="371"/>
      <c r="BF431" s="371"/>
      <c r="BG431" s="371"/>
      <c r="BH431" s="371"/>
      <c r="BI431" s="371"/>
      <c r="BJ431" s="371"/>
      <c r="BK431" s="371"/>
      <c r="BL431" s="371"/>
    </row>
    <row r="432" spans="1:64" ht="14.1" customHeight="1">
      <c r="A432" s="367"/>
      <c r="B432" s="367"/>
      <c r="C432" s="367"/>
      <c r="D432" s="367"/>
      <c r="E432" s="367"/>
      <c r="F432" s="367"/>
      <c r="G432" s="367"/>
      <c r="H432" s="367"/>
      <c r="I432" s="367"/>
      <c r="J432" s="367"/>
      <c r="K432" s="367"/>
      <c r="L432" s="367"/>
      <c r="M432" s="367"/>
      <c r="N432" s="367"/>
      <c r="O432" s="367"/>
      <c r="P432" s="367"/>
      <c r="Q432" s="367"/>
      <c r="R432" s="367"/>
      <c r="S432" s="367"/>
      <c r="T432" s="367"/>
      <c r="U432" s="367"/>
      <c r="V432" s="367"/>
      <c r="W432" s="367"/>
      <c r="X432" s="367"/>
      <c r="Y432" s="367"/>
      <c r="Z432" s="367"/>
      <c r="AA432" s="367"/>
      <c r="AB432" s="367"/>
      <c r="AC432" s="367"/>
      <c r="AD432" s="367"/>
      <c r="AE432" s="367"/>
      <c r="AF432" s="367"/>
      <c r="AG432" s="367"/>
      <c r="AH432" s="367"/>
      <c r="AI432" s="367"/>
      <c r="AJ432" s="367"/>
      <c r="AK432" s="367"/>
      <c r="AL432" s="367"/>
      <c r="AM432" s="367"/>
      <c r="AN432" s="367"/>
      <c r="AO432" s="367"/>
      <c r="AP432" s="367"/>
      <c r="AQ432" s="367"/>
      <c r="AR432" s="367"/>
      <c r="AS432" s="367"/>
      <c r="AT432" s="367"/>
      <c r="AU432" s="367"/>
      <c r="AV432" s="367"/>
      <c r="AW432" s="371"/>
      <c r="AX432" s="371"/>
      <c r="AY432" s="371"/>
      <c r="AZ432" s="371"/>
      <c r="BA432" s="371"/>
      <c r="BB432" s="371"/>
      <c r="BC432" s="371"/>
      <c r="BD432" s="371"/>
      <c r="BE432" s="371"/>
      <c r="BF432" s="371"/>
      <c r="BG432" s="371"/>
      <c r="BH432" s="371"/>
      <c r="BI432" s="371"/>
      <c r="BJ432" s="371"/>
      <c r="BK432" s="371"/>
      <c r="BL432" s="371"/>
    </row>
    <row r="433" spans="1:64" ht="15.75" customHeight="1" thickBot="1">
      <c r="A433" s="368" t="s">
        <v>19</v>
      </c>
      <c r="B433" s="368" t="s">
        <v>20</v>
      </c>
      <c r="C433" s="381" t="s">
        <v>21</v>
      </c>
      <c r="D433" s="379" t="s">
        <v>22</v>
      </c>
      <c r="E433" s="379" t="s">
        <v>23</v>
      </c>
      <c r="F433" s="379" t="s">
        <v>24</v>
      </c>
      <c r="G433" s="379" t="s">
        <v>25</v>
      </c>
      <c r="H433" s="379" t="s">
        <v>26</v>
      </c>
      <c r="I433" s="379" t="s">
        <v>27</v>
      </c>
      <c r="J433" s="379" t="s">
        <v>28</v>
      </c>
      <c r="K433" s="379" t="s">
        <v>29</v>
      </c>
      <c r="L433" s="379" t="s">
        <v>30</v>
      </c>
      <c r="M433" s="379" t="s">
        <v>31</v>
      </c>
      <c r="N433" s="379" t="s">
        <v>32</v>
      </c>
      <c r="O433" s="379" t="s">
        <v>33</v>
      </c>
      <c r="P433" s="379" t="s">
        <v>34</v>
      </c>
      <c r="Q433" s="379" t="s">
        <v>35</v>
      </c>
      <c r="R433" s="379" t="s">
        <v>36</v>
      </c>
      <c r="S433" s="379" t="s">
        <v>37</v>
      </c>
      <c r="T433" s="379" t="s">
        <v>38</v>
      </c>
      <c r="U433" s="379" t="s">
        <v>39</v>
      </c>
      <c r="V433" s="379" t="s">
        <v>40</v>
      </c>
      <c r="W433" s="379" t="s">
        <v>41</v>
      </c>
      <c r="X433" s="379" t="s">
        <v>42</v>
      </c>
      <c r="Y433" s="379" t="s">
        <v>43</v>
      </c>
      <c r="Z433" s="380" t="s">
        <v>44</v>
      </c>
      <c r="AA433" s="371"/>
      <c r="AB433" s="371"/>
      <c r="AC433" s="371"/>
      <c r="AD433" s="371"/>
      <c r="AE433" s="371"/>
      <c r="AF433" s="371"/>
      <c r="AG433" s="371"/>
      <c r="AH433" s="371"/>
      <c r="AI433" s="371"/>
      <c r="AJ433" s="371"/>
      <c r="AK433" s="371"/>
      <c r="AL433" s="371"/>
      <c r="AM433" s="371"/>
      <c r="AN433" s="371"/>
      <c r="AO433" s="371"/>
      <c r="AP433" s="371"/>
      <c r="AQ433" s="371"/>
      <c r="AR433" s="371"/>
      <c r="AS433" s="371"/>
      <c r="AT433" s="371"/>
      <c r="AU433" s="371"/>
      <c r="AV433" s="371"/>
      <c r="AW433" s="371"/>
      <c r="AX433" s="371"/>
      <c r="AY433" s="371"/>
      <c r="AZ433" s="371"/>
      <c r="BA433" s="371"/>
      <c r="BB433" s="371"/>
      <c r="BC433" s="371"/>
      <c r="BD433" s="371"/>
      <c r="BE433" s="371"/>
      <c r="BF433" s="371"/>
      <c r="BG433" s="371"/>
      <c r="BH433" s="371"/>
      <c r="BI433" s="371"/>
      <c r="BJ433" s="371"/>
      <c r="BK433" s="371"/>
      <c r="BL433" s="371"/>
    </row>
    <row r="434" spans="1:64" ht="50.1" customHeight="1">
      <c r="A434" s="786" t="s">
        <v>45</v>
      </c>
      <c r="B434" s="588"/>
      <c r="C434" s="471" t="s">
        <v>46</v>
      </c>
      <c r="D434" s="90"/>
      <c r="E434" s="90"/>
      <c r="F434" s="90"/>
      <c r="G434" s="90"/>
      <c r="H434" s="90"/>
      <c r="I434" s="90"/>
      <c r="J434" s="90"/>
      <c r="K434" s="90"/>
      <c r="L434" s="90"/>
      <c r="M434" s="90"/>
      <c r="N434" s="90"/>
      <c r="O434" s="90"/>
      <c r="P434" s="90"/>
      <c r="Q434" s="90"/>
      <c r="R434" s="90"/>
      <c r="S434" s="90"/>
      <c r="T434" s="90"/>
      <c r="U434" s="90"/>
      <c r="V434" s="90"/>
      <c r="W434" s="90"/>
      <c r="X434" s="90"/>
      <c r="Y434" s="90"/>
      <c r="Z434" s="93"/>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5"/>
      <c r="AW434" s="371"/>
      <c r="AX434" s="371"/>
      <c r="AY434" s="371"/>
      <c r="AZ434" s="371"/>
      <c r="BA434" s="371"/>
      <c r="BB434" s="371"/>
      <c r="BC434" s="371"/>
      <c r="BD434" s="371"/>
      <c r="BE434" s="371"/>
      <c r="BF434" s="371"/>
      <c r="BG434" s="371"/>
      <c r="BH434" s="371"/>
      <c r="BI434" s="371"/>
      <c r="BJ434" s="371"/>
      <c r="BK434" s="371"/>
      <c r="BL434" s="371"/>
    </row>
    <row r="435" spans="1:64" ht="14.45" customHeight="1">
      <c r="A435" s="787"/>
      <c r="B435" s="589"/>
      <c r="C435" s="473" t="s">
        <v>47</v>
      </c>
      <c r="D435" s="71"/>
      <c r="E435" s="71"/>
      <c r="F435" s="71"/>
      <c r="G435" s="71"/>
      <c r="H435" s="71"/>
      <c r="I435" s="71"/>
      <c r="J435" s="71"/>
      <c r="K435" s="71"/>
      <c r="L435" s="71"/>
      <c r="M435" s="71"/>
      <c r="N435" s="71"/>
      <c r="O435" s="71"/>
      <c r="P435" s="71"/>
      <c r="Q435" s="71"/>
      <c r="R435" s="71"/>
      <c r="S435" s="71"/>
      <c r="T435" s="71"/>
      <c r="U435" s="71"/>
      <c r="V435" s="71"/>
      <c r="W435" s="71"/>
      <c r="X435" s="71"/>
      <c r="Y435" s="71"/>
      <c r="Z435" s="96"/>
      <c r="AV435" s="97"/>
      <c r="AW435" s="371"/>
      <c r="AX435" s="371"/>
      <c r="AY435" s="371"/>
      <c r="AZ435" s="371"/>
      <c r="BA435" s="371"/>
      <c r="BB435" s="371"/>
      <c r="BC435" s="371"/>
      <c r="BD435" s="371"/>
      <c r="BE435" s="371"/>
      <c r="BF435" s="371"/>
      <c r="BG435" s="371"/>
      <c r="BH435" s="371"/>
      <c r="BI435" s="371"/>
      <c r="BJ435" s="371"/>
      <c r="BK435" s="371"/>
      <c r="BL435" s="371"/>
    </row>
    <row r="436" spans="1:64" ht="14.45" customHeight="1" thickBot="1">
      <c r="A436" s="787"/>
      <c r="B436" s="590" t="str">
        <f>_xlfn.CONCAT(SUM('1. Projektets omkostninger'!D436:AV436)," timer")</f>
        <v>0 timer</v>
      </c>
      <c r="C436" s="473" t="s">
        <v>48</v>
      </c>
      <c r="D436" s="71"/>
      <c r="E436" s="71"/>
      <c r="F436" s="71"/>
      <c r="G436" s="71"/>
      <c r="H436" s="71"/>
      <c r="I436" s="71"/>
      <c r="J436" s="71"/>
      <c r="K436" s="71"/>
      <c r="L436" s="71"/>
      <c r="M436" s="71"/>
      <c r="N436" s="71"/>
      <c r="O436" s="71"/>
      <c r="P436" s="71"/>
      <c r="Q436" s="71"/>
      <c r="R436" s="71"/>
      <c r="S436" s="71"/>
      <c r="T436" s="71"/>
      <c r="U436" s="71"/>
      <c r="V436" s="71"/>
      <c r="W436" s="71"/>
      <c r="X436" s="71"/>
      <c r="Y436" s="71"/>
      <c r="Z436" s="96"/>
      <c r="AV436" s="97"/>
      <c r="AW436" s="371"/>
      <c r="AX436" s="371"/>
      <c r="AY436" s="371"/>
      <c r="AZ436" s="371"/>
      <c r="BA436" s="371"/>
      <c r="BB436" s="371"/>
      <c r="BC436" s="371"/>
      <c r="BD436" s="371"/>
      <c r="BE436" s="371"/>
      <c r="BF436" s="371"/>
      <c r="BG436" s="371"/>
      <c r="BH436" s="371"/>
      <c r="BI436" s="371"/>
      <c r="BJ436" s="371"/>
      <c r="BK436" s="371"/>
      <c r="BL436" s="371"/>
    </row>
    <row r="437" spans="1:64" s="599" customFormat="1" ht="14.45" customHeight="1" thickBot="1">
      <c r="A437" s="788"/>
      <c r="B437" s="591">
        <f>SUM('1. Projektets omkostninger'!D437:AV437)</f>
        <v>0</v>
      </c>
      <c r="C437" s="631" t="s">
        <v>49</v>
      </c>
      <c r="D437" s="481" t="str">
        <f>IF(D435*D436=0,"",(D435*D436))</f>
        <v/>
      </c>
      <c r="E437" s="481" t="str">
        <f t="shared" ref="E437:AV437" si="28">IF(E435*E436=0,"",(E435*E436))</f>
        <v/>
      </c>
      <c r="F437" s="481" t="str">
        <f t="shared" si="28"/>
        <v/>
      </c>
      <c r="G437" s="481" t="str">
        <f t="shared" si="28"/>
        <v/>
      </c>
      <c r="H437" s="481" t="str">
        <f t="shared" si="28"/>
        <v/>
      </c>
      <c r="I437" s="481" t="str">
        <f t="shared" si="28"/>
        <v/>
      </c>
      <c r="J437" s="481" t="str">
        <f t="shared" si="28"/>
        <v/>
      </c>
      <c r="K437" s="481" t="str">
        <f t="shared" si="28"/>
        <v/>
      </c>
      <c r="L437" s="481" t="str">
        <f t="shared" si="28"/>
        <v/>
      </c>
      <c r="M437" s="481" t="str">
        <f t="shared" si="28"/>
        <v/>
      </c>
      <c r="N437" s="481" t="str">
        <f t="shared" si="28"/>
        <v/>
      </c>
      <c r="O437" s="481" t="str">
        <f t="shared" si="28"/>
        <v/>
      </c>
      <c r="P437" s="481" t="str">
        <f t="shared" si="28"/>
        <v/>
      </c>
      <c r="Q437" s="481" t="str">
        <f t="shared" si="28"/>
        <v/>
      </c>
      <c r="R437" s="481" t="str">
        <f t="shared" si="28"/>
        <v/>
      </c>
      <c r="S437" s="481" t="str">
        <f t="shared" si="28"/>
        <v/>
      </c>
      <c r="T437" s="481" t="str">
        <f t="shared" si="28"/>
        <v/>
      </c>
      <c r="U437" s="481" t="str">
        <f t="shared" si="28"/>
        <v/>
      </c>
      <c r="V437" s="481" t="str">
        <f t="shared" si="28"/>
        <v/>
      </c>
      <c r="W437" s="481" t="str">
        <f t="shared" si="28"/>
        <v/>
      </c>
      <c r="X437" s="481" t="str">
        <f t="shared" si="28"/>
        <v/>
      </c>
      <c r="Y437" s="481" t="str">
        <f t="shared" si="28"/>
        <v/>
      </c>
      <c r="Z437" s="482" t="str">
        <f t="shared" si="28"/>
        <v/>
      </c>
      <c r="AA437" s="483" t="str">
        <f t="shared" si="28"/>
        <v/>
      </c>
      <c r="AB437" s="483" t="str">
        <f t="shared" si="28"/>
        <v/>
      </c>
      <c r="AC437" s="483" t="str">
        <f t="shared" si="28"/>
        <v/>
      </c>
      <c r="AD437" s="483" t="str">
        <f t="shared" si="28"/>
        <v/>
      </c>
      <c r="AE437" s="483" t="str">
        <f t="shared" si="28"/>
        <v/>
      </c>
      <c r="AF437" s="483" t="str">
        <f t="shared" si="28"/>
        <v/>
      </c>
      <c r="AG437" s="483" t="str">
        <f t="shared" si="28"/>
        <v/>
      </c>
      <c r="AH437" s="483" t="str">
        <f t="shared" si="28"/>
        <v/>
      </c>
      <c r="AI437" s="483" t="str">
        <f t="shared" si="28"/>
        <v/>
      </c>
      <c r="AJ437" s="483" t="str">
        <f t="shared" si="28"/>
        <v/>
      </c>
      <c r="AK437" s="483" t="str">
        <f t="shared" si="28"/>
        <v/>
      </c>
      <c r="AL437" s="483" t="str">
        <f t="shared" si="28"/>
        <v/>
      </c>
      <c r="AM437" s="483" t="str">
        <f t="shared" si="28"/>
        <v/>
      </c>
      <c r="AN437" s="483" t="str">
        <f t="shared" si="28"/>
        <v/>
      </c>
      <c r="AO437" s="483" t="str">
        <f t="shared" si="28"/>
        <v/>
      </c>
      <c r="AP437" s="483" t="str">
        <f t="shared" si="28"/>
        <v/>
      </c>
      <c r="AQ437" s="483" t="str">
        <f t="shared" si="28"/>
        <v/>
      </c>
      <c r="AR437" s="483" t="str">
        <f t="shared" si="28"/>
        <v/>
      </c>
      <c r="AS437" s="483" t="str">
        <f t="shared" si="28"/>
        <v/>
      </c>
      <c r="AT437" s="483" t="str">
        <f t="shared" si="28"/>
        <v/>
      </c>
      <c r="AU437" s="483" t="str">
        <f t="shared" si="28"/>
        <v/>
      </c>
      <c r="AV437" s="484" t="str">
        <f t="shared" si="28"/>
        <v/>
      </c>
    </row>
    <row r="438" spans="1:64" ht="50.1" customHeight="1">
      <c r="A438" s="787" t="s">
        <v>50</v>
      </c>
      <c r="B438" s="592"/>
      <c r="C438" s="471" t="s">
        <v>46</v>
      </c>
      <c r="D438" s="91"/>
      <c r="E438" s="91"/>
      <c r="F438" s="91"/>
      <c r="G438" s="91"/>
      <c r="H438" s="91"/>
      <c r="I438" s="91"/>
      <c r="J438" s="91"/>
      <c r="K438" s="91"/>
      <c r="L438" s="91"/>
      <c r="M438" s="91"/>
      <c r="N438" s="91"/>
      <c r="O438" s="91"/>
      <c r="P438" s="91"/>
      <c r="Q438" s="91"/>
      <c r="R438" s="91"/>
      <c r="S438" s="91"/>
      <c r="T438" s="91"/>
      <c r="U438" s="91"/>
      <c r="V438" s="91"/>
      <c r="W438" s="91"/>
      <c r="X438" s="91"/>
      <c r="Y438" s="91"/>
      <c r="Z438" s="96"/>
      <c r="AV438" s="97"/>
      <c r="AW438" s="371"/>
      <c r="AX438" s="371"/>
      <c r="AY438" s="371"/>
      <c r="AZ438" s="371"/>
      <c r="BA438" s="371"/>
      <c r="BB438" s="371"/>
      <c r="BC438" s="371"/>
      <c r="BD438" s="371"/>
      <c r="BE438" s="371"/>
      <c r="BF438" s="371"/>
      <c r="BG438" s="371"/>
      <c r="BH438" s="371"/>
      <c r="BI438" s="371"/>
      <c r="BJ438" s="371"/>
      <c r="BK438" s="371"/>
      <c r="BL438" s="371"/>
    </row>
    <row r="439" spans="1:64" ht="14.45" customHeight="1">
      <c r="A439" s="787"/>
      <c r="B439" s="593"/>
      <c r="C439" s="473" t="s">
        <v>47</v>
      </c>
      <c r="D439" s="71"/>
      <c r="E439" s="71"/>
      <c r="F439" s="71"/>
      <c r="G439" s="71"/>
      <c r="H439" s="71"/>
      <c r="I439" s="71"/>
      <c r="J439" s="71"/>
      <c r="K439" s="71"/>
      <c r="L439" s="71"/>
      <c r="M439" s="71"/>
      <c r="N439" s="71"/>
      <c r="O439" s="71"/>
      <c r="P439" s="71"/>
      <c r="Q439" s="71"/>
      <c r="R439" s="71"/>
      <c r="S439" s="71"/>
      <c r="T439" s="71"/>
      <c r="U439" s="71"/>
      <c r="V439" s="71"/>
      <c r="W439" s="71"/>
      <c r="X439" s="71"/>
      <c r="Y439" s="71"/>
      <c r="Z439" s="96"/>
      <c r="AV439" s="97"/>
      <c r="AW439" s="371"/>
      <c r="AX439" s="371"/>
      <c r="AY439" s="371"/>
      <c r="AZ439" s="371"/>
      <c r="BA439" s="371"/>
      <c r="BB439" s="371"/>
      <c r="BC439" s="371"/>
      <c r="BD439" s="371"/>
      <c r="BE439" s="371"/>
      <c r="BF439" s="371"/>
      <c r="BG439" s="371"/>
      <c r="BH439" s="371"/>
      <c r="BI439" s="371"/>
      <c r="BJ439" s="371"/>
      <c r="BK439" s="371"/>
      <c r="BL439" s="371"/>
    </row>
    <row r="440" spans="1:64" ht="14.45" customHeight="1">
      <c r="A440" s="787"/>
      <c r="B440" s="593"/>
      <c r="C440" s="473" t="s">
        <v>48</v>
      </c>
      <c r="D440" s="71"/>
      <c r="E440" s="71"/>
      <c r="F440" s="71"/>
      <c r="G440" s="71"/>
      <c r="H440" s="71"/>
      <c r="I440" s="71"/>
      <c r="J440" s="71"/>
      <c r="K440" s="71"/>
      <c r="L440" s="71"/>
      <c r="M440" s="71"/>
      <c r="N440" s="71"/>
      <c r="O440" s="71"/>
      <c r="P440" s="71"/>
      <c r="Q440" s="71"/>
      <c r="R440" s="71"/>
      <c r="S440" s="71"/>
      <c r="T440" s="71"/>
      <c r="U440" s="71"/>
      <c r="V440" s="71"/>
      <c r="W440" s="71"/>
      <c r="X440" s="71"/>
      <c r="Y440" s="71"/>
      <c r="Z440" s="96"/>
      <c r="AV440" s="97"/>
      <c r="AW440" s="371"/>
      <c r="AX440" s="371"/>
      <c r="AY440" s="371"/>
      <c r="AZ440" s="371"/>
      <c r="BA440" s="371"/>
      <c r="BB440" s="371"/>
      <c r="BC440" s="371"/>
      <c r="BD440" s="371"/>
      <c r="BE440" s="371"/>
      <c r="BF440" s="371"/>
      <c r="BG440" s="371"/>
      <c r="BH440" s="371"/>
      <c r="BI440" s="371"/>
      <c r="BJ440" s="371"/>
      <c r="BK440" s="371"/>
      <c r="BL440" s="371"/>
    </row>
    <row r="441" spans="1:64" s="599" customFormat="1" ht="14.45" customHeight="1" thickBot="1">
      <c r="A441" s="787"/>
      <c r="B441" s="594">
        <f>SUM('1. Projektets omkostninger'!D441:AV441)</f>
        <v>0</v>
      </c>
      <c r="C441" s="631" t="s">
        <v>49</v>
      </c>
      <c r="D441" s="485" t="str">
        <f t="shared" ref="D441:AV441" si="29">IF(D439*D440=0,"",(D439*D440))</f>
        <v/>
      </c>
      <c r="E441" s="485" t="str">
        <f t="shared" si="29"/>
        <v/>
      </c>
      <c r="F441" s="485" t="str">
        <f t="shared" si="29"/>
        <v/>
      </c>
      <c r="G441" s="485" t="str">
        <f t="shared" si="29"/>
        <v/>
      </c>
      <c r="H441" s="485" t="str">
        <f t="shared" si="29"/>
        <v/>
      </c>
      <c r="I441" s="485" t="str">
        <f t="shared" si="29"/>
        <v/>
      </c>
      <c r="J441" s="485" t="str">
        <f t="shared" si="29"/>
        <v/>
      </c>
      <c r="K441" s="485" t="str">
        <f t="shared" si="29"/>
        <v/>
      </c>
      <c r="L441" s="485" t="str">
        <f t="shared" si="29"/>
        <v/>
      </c>
      <c r="M441" s="485" t="str">
        <f t="shared" si="29"/>
        <v/>
      </c>
      <c r="N441" s="485" t="str">
        <f t="shared" si="29"/>
        <v/>
      </c>
      <c r="O441" s="485" t="str">
        <f t="shared" si="29"/>
        <v/>
      </c>
      <c r="P441" s="485" t="str">
        <f t="shared" si="29"/>
        <v/>
      </c>
      <c r="Q441" s="485" t="str">
        <f t="shared" si="29"/>
        <v/>
      </c>
      <c r="R441" s="485" t="str">
        <f t="shared" si="29"/>
        <v/>
      </c>
      <c r="S441" s="485" t="str">
        <f t="shared" si="29"/>
        <v/>
      </c>
      <c r="T441" s="485" t="str">
        <f t="shared" si="29"/>
        <v/>
      </c>
      <c r="U441" s="485" t="str">
        <f t="shared" si="29"/>
        <v/>
      </c>
      <c r="V441" s="485" t="str">
        <f t="shared" si="29"/>
        <v/>
      </c>
      <c r="W441" s="485" t="str">
        <f t="shared" si="29"/>
        <v/>
      </c>
      <c r="X441" s="485" t="str">
        <f t="shared" si="29"/>
        <v/>
      </c>
      <c r="Y441" s="485" t="str">
        <f t="shared" si="29"/>
        <v/>
      </c>
      <c r="Z441" s="482" t="str">
        <f t="shared" si="29"/>
        <v/>
      </c>
      <c r="AA441" s="483" t="str">
        <f t="shared" si="29"/>
        <v/>
      </c>
      <c r="AB441" s="483" t="str">
        <f t="shared" si="29"/>
        <v/>
      </c>
      <c r="AC441" s="483" t="str">
        <f t="shared" si="29"/>
        <v/>
      </c>
      <c r="AD441" s="483" t="str">
        <f t="shared" si="29"/>
        <v/>
      </c>
      <c r="AE441" s="483" t="str">
        <f t="shared" si="29"/>
        <v/>
      </c>
      <c r="AF441" s="483" t="str">
        <f t="shared" si="29"/>
        <v/>
      </c>
      <c r="AG441" s="483" t="str">
        <f t="shared" si="29"/>
        <v/>
      </c>
      <c r="AH441" s="483" t="str">
        <f t="shared" si="29"/>
        <v/>
      </c>
      <c r="AI441" s="483" t="str">
        <f t="shared" si="29"/>
        <v/>
      </c>
      <c r="AJ441" s="483" t="str">
        <f t="shared" si="29"/>
        <v/>
      </c>
      <c r="AK441" s="483" t="str">
        <f t="shared" si="29"/>
        <v/>
      </c>
      <c r="AL441" s="483" t="str">
        <f t="shared" si="29"/>
        <v/>
      </c>
      <c r="AM441" s="483" t="str">
        <f t="shared" si="29"/>
        <v/>
      </c>
      <c r="AN441" s="483" t="str">
        <f t="shared" si="29"/>
        <v/>
      </c>
      <c r="AO441" s="483" t="str">
        <f t="shared" si="29"/>
        <v/>
      </c>
      <c r="AP441" s="483" t="str">
        <f t="shared" si="29"/>
        <v/>
      </c>
      <c r="AQ441" s="483" t="str">
        <f t="shared" si="29"/>
        <v/>
      </c>
      <c r="AR441" s="483" t="str">
        <f t="shared" si="29"/>
        <v/>
      </c>
      <c r="AS441" s="483" t="str">
        <f t="shared" si="29"/>
        <v/>
      </c>
      <c r="AT441" s="483" t="str">
        <f t="shared" si="29"/>
        <v/>
      </c>
      <c r="AU441" s="483" t="str">
        <f t="shared" si="29"/>
        <v/>
      </c>
      <c r="AV441" s="484" t="str">
        <f t="shared" si="29"/>
        <v/>
      </c>
    </row>
    <row r="442" spans="1:64" ht="50.1" customHeight="1" thickBot="1">
      <c r="A442" s="789" t="s">
        <v>51</v>
      </c>
      <c r="B442" s="592"/>
      <c r="C442" s="478" t="s">
        <v>52</v>
      </c>
      <c r="D442" s="90"/>
      <c r="E442" s="90"/>
      <c r="F442" s="90"/>
      <c r="G442" s="90"/>
      <c r="H442" s="90"/>
      <c r="I442" s="90"/>
      <c r="J442" s="90"/>
      <c r="K442" s="90"/>
      <c r="L442" s="90"/>
      <c r="M442" s="90"/>
      <c r="N442" s="90"/>
      <c r="O442" s="90"/>
      <c r="P442" s="90"/>
      <c r="Q442" s="90"/>
      <c r="R442" s="90"/>
      <c r="S442" s="90"/>
      <c r="T442" s="90"/>
      <c r="U442" s="90"/>
      <c r="V442" s="90"/>
      <c r="W442" s="90"/>
      <c r="X442" s="90"/>
      <c r="Y442" s="90"/>
      <c r="Z442" s="96"/>
      <c r="AV442" s="97"/>
      <c r="AW442" s="371"/>
      <c r="AX442" s="371"/>
      <c r="AY442" s="371"/>
      <c r="AZ442" s="371"/>
      <c r="BA442" s="371"/>
      <c r="BB442" s="371"/>
      <c r="BC442" s="371"/>
      <c r="BD442" s="371"/>
      <c r="BE442" s="371"/>
      <c r="BF442" s="371"/>
      <c r="BG442" s="371"/>
      <c r="BH442" s="371"/>
      <c r="BI442" s="371"/>
      <c r="BJ442" s="371"/>
      <c r="BK442" s="371"/>
      <c r="BL442" s="371"/>
    </row>
    <row r="443" spans="1:64" s="340" customFormat="1" ht="14.45" customHeight="1" thickBot="1">
      <c r="A443" s="789"/>
      <c r="B443" s="595">
        <f>SUM('1. Projektets omkostninger'!D443:AV443)</f>
        <v>0</v>
      </c>
      <c r="C443" s="631" t="s">
        <v>49</v>
      </c>
      <c r="D443" s="746"/>
      <c r="E443" s="746"/>
      <c r="F443" s="746"/>
      <c r="G443" s="746"/>
      <c r="H443" s="746"/>
      <c r="I443" s="746"/>
      <c r="J443" s="746"/>
      <c r="K443" s="746"/>
      <c r="L443" s="746"/>
      <c r="M443" s="746"/>
      <c r="N443" s="746"/>
      <c r="O443" s="746"/>
      <c r="P443" s="746"/>
      <c r="Q443" s="746"/>
      <c r="R443" s="746"/>
      <c r="S443" s="746"/>
      <c r="T443" s="746"/>
      <c r="U443" s="746"/>
      <c r="V443" s="746"/>
      <c r="W443" s="746"/>
      <c r="X443" s="746"/>
      <c r="Y443" s="746"/>
      <c r="Z443" s="535"/>
      <c r="AV443" s="747"/>
      <c r="AW443" s="748"/>
      <c r="AX443" s="748"/>
      <c r="AY443" s="748"/>
      <c r="AZ443" s="748"/>
      <c r="BA443" s="748"/>
      <c r="BB443" s="748"/>
      <c r="BC443" s="748"/>
      <c r="BD443" s="748"/>
      <c r="BE443" s="748"/>
      <c r="BF443" s="748"/>
      <c r="BG443" s="748"/>
      <c r="BH443" s="748"/>
      <c r="BI443" s="748"/>
      <c r="BJ443" s="748"/>
      <c r="BK443" s="748"/>
      <c r="BL443" s="748"/>
    </row>
    <row r="444" spans="1:64" ht="50.1" customHeight="1" thickBot="1">
      <c r="A444" s="789" t="s">
        <v>53</v>
      </c>
      <c r="B444" s="592"/>
      <c r="C444" s="478" t="s">
        <v>52</v>
      </c>
      <c r="D444" s="90"/>
      <c r="E444" s="90"/>
      <c r="F444" s="90"/>
      <c r="G444" s="90"/>
      <c r="H444" s="90"/>
      <c r="I444" s="90"/>
      <c r="J444" s="90"/>
      <c r="K444" s="90"/>
      <c r="L444" s="90"/>
      <c r="M444" s="90"/>
      <c r="N444" s="90"/>
      <c r="O444" s="90"/>
      <c r="P444" s="90"/>
      <c r="Q444" s="90"/>
      <c r="R444" s="90"/>
      <c r="S444" s="90"/>
      <c r="T444" s="90"/>
      <c r="U444" s="90"/>
      <c r="V444" s="90"/>
      <c r="W444" s="90"/>
      <c r="X444" s="90"/>
      <c r="Y444" s="90"/>
      <c r="Z444" s="96"/>
      <c r="AV444" s="97"/>
      <c r="AW444" s="371"/>
      <c r="AX444" s="371"/>
      <c r="AY444" s="371"/>
      <c r="AZ444" s="371"/>
      <c r="BA444" s="371"/>
      <c r="BB444" s="371"/>
      <c r="BC444" s="371"/>
      <c r="BD444" s="371"/>
      <c r="BE444" s="371"/>
      <c r="BF444" s="371"/>
      <c r="BG444" s="371"/>
      <c r="BH444" s="371"/>
      <c r="BI444" s="371"/>
      <c r="BJ444" s="371"/>
      <c r="BK444" s="371"/>
      <c r="BL444" s="371"/>
    </row>
    <row r="445" spans="1:64" s="340" customFormat="1" ht="14.45" customHeight="1" thickBot="1">
      <c r="A445" s="789"/>
      <c r="B445" s="595">
        <f>SUM('1. Projektets omkostninger'!D445:AV445)</f>
        <v>0</v>
      </c>
      <c r="C445" s="631" t="s">
        <v>49</v>
      </c>
      <c r="D445" s="746"/>
      <c r="E445" s="746"/>
      <c r="F445" s="746"/>
      <c r="G445" s="746"/>
      <c r="H445" s="746"/>
      <c r="I445" s="746"/>
      <c r="J445" s="746"/>
      <c r="K445" s="746"/>
      <c r="L445" s="746"/>
      <c r="M445" s="746"/>
      <c r="N445" s="746"/>
      <c r="O445" s="746"/>
      <c r="P445" s="746"/>
      <c r="Q445" s="746"/>
      <c r="R445" s="746"/>
      <c r="S445" s="746"/>
      <c r="T445" s="746"/>
      <c r="U445" s="746"/>
      <c r="V445" s="746"/>
      <c r="W445" s="746"/>
      <c r="X445" s="746"/>
      <c r="Y445" s="746"/>
      <c r="Z445" s="535"/>
      <c r="AV445" s="747"/>
      <c r="AW445" s="748"/>
      <c r="AX445" s="748"/>
      <c r="AY445" s="748"/>
      <c r="AZ445" s="748"/>
      <c r="BA445" s="748"/>
      <c r="BB445" s="748"/>
      <c r="BC445" s="748"/>
      <c r="BD445" s="748"/>
      <c r="BE445" s="748"/>
      <c r="BF445" s="748"/>
      <c r="BG445" s="748"/>
      <c r="BH445" s="748"/>
      <c r="BI445" s="748"/>
      <c r="BJ445" s="748"/>
      <c r="BK445" s="748"/>
      <c r="BL445" s="748"/>
    </row>
    <row r="446" spans="1:64" ht="50.1" customHeight="1">
      <c r="A446" s="786" t="s">
        <v>54</v>
      </c>
      <c r="B446" s="592"/>
      <c r="C446" s="478" t="s">
        <v>55</v>
      </c>
      <c r="D446" s="204"/>
      <c r="E446" s="204"/>
      <c r="F446" s="204"/>
      <c r="G446" s="204"/>
      <c r="H446" s="204"/>
      <c r="I446" s="204"/>
      <c r="J446" s="204"/>
      <c r="K446" s="204"/>
      <c r="L446" s="204"/>
      <c r="M446" s="204"/>
      <c r="N446" s="204"/>
      <c r="O446" s="204"/>
      <c r="P446" s="204"/>
      <c r="Q446" s="204"/>
      <c r="R446" s="204"/>
      <c r="S446" s="204"/>
      <c r="T446" s="204"/>
      <c r="U446" s="204"/>
      <c r="V446" s="204"/>
      <c r="W446" s="204"/>
      <c r="X446" s="204"/>
      <c r="Y446" s="204"/>
      <c r="Z446" s="205"/>
      <c r="AA446" s="206"/>
      <c r="AB446" s="206"/>
      <c r="AC446" s="206"/>
      <c r="AD446" s="206"/>
      <c r="AE446" s="206"/>
      <c r="AF446" s="206"/>
      <c r="AG446" s="206"/>
      <c r="AH446" s="206"/>
      <c r="AI446" s="206"/>
      <c r="AJ446" s="206"/>
      <c r="AK446" s="206"/>
      <c r="AL446" s="206"/>
      <c r="AM446" s="206"/>
      <c r="AN446" s="206"/>
      <c r="AO446" s="206"/>
      <c r="AP446" s="206"/>
      <c r="AQ446" s="206"/>
      <c r="AR446" s="206"/>
      <c r="AS446" s="206"/>
      <c r="AT446" s="206"/>
      <c r="AU446" s="206"/>
      <c r="AV446" s="207"/>
      <c r="AW446" s="371"/>
      <c r="AX446" s="371"/>
      <c r="AY446" s="371"/>
      <c r="AZ446" s="371"/>
      <c r="BA446" s="371"/>
      <c r="BB446" s="371"/>
      <c r="BC446" s="371"/>
      <c r="BD446" s="371"/>
      <c r="BE446" s="371"/>
      <c r="BF446" s="371"/>
      <c r="BG446" s="371"/>
      <c r="BH446" s="371"/>
      <c r="BI446" s="371"/>
      <c r="BJ446" s="371"/>
      <c r="BK446" s="371"/>
      <c r="BL446" s="371"/>
    </row>
    <row r="447" spans="1:64" s="340" customFormat="1" ht="14.45" customHeight="1" thickBot="1">
      <c r="A447" s="788"/>
      <c r="B447" s="594">
        <f>SUM('1. Projektets omkostninger'!D447:AV447)</f>
        <v>0</v>
      </c>
      <c r="C447" s="479" t="s">
        <v>54</v>
      </c>
      <c r="D447" s="749"/>
      <c r="E447" s="750"/>
      <c r="F447" s="750"/>
      <c r="G447" s="750"/>
      <c r="H447" s="750"/>
      <c r="I447" s="750"/>
      <c r="J447" s="750"/>
      <c r="K447" s="750"/>
      <c r="L447" s="750"/>
      <c r="M447" s="750"/>
      <c r="N447" s="750"/>
      <c r="O447" s="750"/>
      <c r="P447" s="750"/>
      <c r="Q447" s="750"/>
      <c r="R447" s="750"/>
      <c r="S447" s="750"/>
      <c r="T447" s="750"/>
      <c r="U447" s="750"/>
      <c r="V447" s="750"/>
      <c r="W447" s="750"/>
      <c r="X447" s="750"/>
      <c r="Y447" s="750"/>
      <c r="Z447" s="535"/>
      <c r="AV447" s="747"/>
      <c r="AW447" s="748"/>
      <c r="AX447" s="748"/>
      <c r="AY447" s="748"/>
      <c r="AZ447" s="748"/>
      <c r="BA447" s="748"/>
      <c r="BB447" s="748"/>
      <c r="BC447" s="748"/>
      <c r="BD447" s="748"/>
      <c r="BE447" s="748"/>
      <c r="BF447" s="748"/>
      <c r="BG447" s="748"/>
      <c r="BH447" s="748"/>
      <c r="BI447" s="748"/>
      <c r="BJ447" s="748"/>
      <c r="BK447" s="748"/>
      <c r="BL447" s="748"/>
    </row>
    <row r="448" spans="1:64" ht="50.1" customHeight="1">
      <c r="A448" s="786" t="s">
        <v>56</v>
      </c>
      <c r="B448" s="592"/>
      <c r="C448" s="478" t="s">
        <v>52</v>
      </c>
      <c r="D448" s="204"/>
      <c r="E448" s="204"/>
      <c r="F448" s="204"/>
      <c r="G448" s="204"/>
      <c r="H448" s="204"/>
      <c r="I448" s="204"/>
      <c r="J448" s="204"/>
      <c r="K448" s="204"/>
      <c r="L448" s="204"/>
      <c r="M448" s="204"/>
      <c r="N448" s="204"/>
      <c r="O448" s="204"/>
      <c r="P448" s="204"/>
      <c r="Q448" s="204"/>
      <c r="R448" s="204"/>
      <c r="S448" s="204"/>
      <c r="T448" s="204"/>
      <c r="U448" s="204"/>
      <c r="V448" s="204"/>
      <c r="W448" s="204"/>
      <c r="X448" s="204"/>
      <c r="Y448" s="204"/>
      <c r="Z448" s="205"/>
      <c r="AA448" s="206"/>
      <c r="AB448" s="206"/>
      <c r="AC448" s="206"/>
      <c r="AD448" s="206"/>
      <c r="AE448" s="206"/>
      <c r="AF448" s="206"/>
      <c r="AG448" s="206"/>
      <c r="AH448" s="206"/>
      <c r="AI448" s="206"/>
      <c r="AJ448" s="206"/>
      <c r="AK448" s="206"/>
      <c r="AL448" s="206"/>
      <c r="AM448" s="206"/>
      <c r="AN448" s="206"/>
      <c r="AO448" s="206"/>
      <c r="AP448" s="206"/>
      <c r="AQ448" s="206"/>
      <c r="AR448" s="206"/>
      <c r="AS448" s="206"/>
      <c r="AT448" s="206"/>
      <c r="AU448" s="206"/>
      <c r="AV448" s="207"/>
      <c r="AW448" s="371"/>
      <c r="AX448" s="371"/>
      <c r="AY448" s="371"/>
      <c r="AZ448" s="371"/>
      <c r="BA448" s="371"/>
      <c r="BB448" s="371"/>
      <c r="BC448" s="371"/>
      <c r="BD448" s="371"/>
      <c r="BE448" s="371"/>
      <c r="BF448" s="371"/>
      <c r="BG448" s="371"/>
      <c r="BH448" s="371"/>
      <c r="BI448" s="371"/>
      <c r="BJ448" s="371"/>
      <c r="BK448" s="371"/>
      <c r="BL448" s="371"/>
    </row>
    <row r="449" spans="1:64" s="340" customFormat="1" ht="14.45" customHeight="1" thickBot="1">
      <c r="A449" s="788"/>
      <c r="B449" s="594">
        <f>SUM('1. Projektets omkostninger'!D449:AV449)</f>
        <v>0</v>
      </c>
      <c r="C449" s="631" t="s">
        <v>49</v>
      </c>
      <c r="D449" s="751"/>
      <c r="E449" s="751"/>
      <c r="F449" s="751"/>
      <c r="G449" s="751"/>
      <c r="H449" s="751"/>
      <c r="I449" s="751"/>
      <c r="J449" s="751"/>
      <c r="K449" s="751"/>
      <c r="L449" s="751"/>
      <c r="M449" s="751"/>
      <c r="N449" s="751"/>
      <c r="O449" s="751"/>
      <c r="P449" s="751"/>
      <c r="Q449" s="751"/>
      <c r="R449" s="751"/>
      <c r="S449" s="751"/>
      <c r="T449" s="751"/>
      <c r="U449" s="751"/>
      <c r="V449" s="751"/>
      <c r="W449" s="751"/>
      <c r="X449" s="751"/>
      <c r="Y449" s="751"/>
      <c r="Z449" s="535"/>
      <c r="AV449" s="747"/>
      <c r="AW449" s="748"/>
      <c r="AX449" s="748"/>
      <c r="AY449" s="748"/>
      <c r="AZ449" s="748"/>
      <c r="BA449" s="748"/>
      <c r="BB449" s="748"/>
      <c r="BC449" s="748"/>
      <c r="BD449" s="748"/>
      <c r="BE449" s="748"/>
      <c r="BF449" s="748"/>
      <c r="BG449" s="748"/>
      <c r="BH449" s="748"/>
      <c r="BI449" s="748"/>
      <c r="BJ449" s="748"/>
      <c r="BK449" s="748"/>
      <c r="BL449" s="748"/>
    </row>
    <row r="450" spans="1:64" ht="50.1" customHeight="1" thickBot="1">
      <c r="A450" s="789" t="s">
        <v>57</v>
      </c>
      <c r="B450" s="592"/>
      <c r="C450" s="478" t="s">
        <v>52</v>
      </c>
      <c r="D450" s="90"/>
      <c r="E450" s="90"/>
      <c r="F450" s="90"/>
      <c r="G450" s="90"/>
      <c r="H450" s="90"/>
      <c r="I450" s="90"/>
      <c r="J450" s="90"/>
      <c r="K450" s="90"/>
      <c r="L450" s="90"/>
      <c r="M450" s="90"/>
      <c r="N450" s="90"/>
      <c r="O450" s="90"/>
      <c r="P450" s="90"/>
      <c r="Q450" s="90"/>
      <c r="R450" s="90"/>
      <c r="S450" s="90"/>
      <c r="T450" s="90"/>
      <c r="U450" s="90"/>
      <c r="V450" s="90"/>
      <c r="W450" s="90"/>
      <c r="X450" s="90"/>
      <c r="Y450" s="90"/>
      <c r="Z450" s="96"/>
      <c r="AV450" s="97"/>
      <c r="AW450" s="371"/>
      <c r="AX450" s="371"/>
      <c r="AY450" s="371"/>
      <c r="AZ450" s="371"/>
      <c r="BA450" s="371"/>
      <c r="BB450" s="371"/>
      <c r="BC450" s="371"/>
      <c r="BD450" s="371"/>
      <c r="BE450" s="371"/>
      <c r="BF450" s="371"/>
      <c r="BG450" s="371"/>
      <c r="BH450" s="371"/>
      <c r="BI450" s="371"/>
      <c r="BJ450" s="371"/>
      <c r="BK450" s="371"/>
      <c r="BL450" s="371"/>
    </row>
    <row r="451" spans="1:64" s="340" customFormat="1" ht="14.45" customHeight="1" thickBot="1">
      <c r="A451" s="789"/>
      <c r="B451" s="595">
        <f>SUM('1. Projektets omkostninger'!D451:AV451)</f>
        <v>0</v>
      </c>
      <c r="C451" s="631" t="s">
        <v>49</v>
      </c>
      <c r="D451" s="752"/>
      <c r="E451" s="746"/>
      <c r="F451" s="746"/>
      <c r="G451" s="746"/>
      <c r="H451" s="746"/>
      <c r="I451" s="746"/>
      <c r="J451" s="746"/>
      <c r="K451" s="746"/>
      <c r="L451" s="746"/>
      <c r="M451" s="746"/>
      <c r="N451" s="746"/>
      <c r="O451" s="746"/>
      <c r="P451" s="746"/>
      <c r="Q451" s="746"/>
      <c r="R451" s="746"/>
      <c r="S451" s="746"/>
      <c r="T451" s="746"/>
      <c r="U451" s="746"/>
      <c r="V451" s="746"/>
      <c r="W451" s="746"/>
      <c r="X451" s="746"/>
      <c r="Y451" s="746"/>
      <c r="Z451" s="753"/>
      <c r="AA451" s="754"/>
      <c r="AB451" s="754"/>
      <c r="AC451" s="754"/>
      <c r="AD451" s="754"/>
      <c r="AE451" s="754"/>
      <c r="AF451" s="754"/>
      <c r="AG451" s="754"/>
      <c r="AH451" s="754"/>
      <c r="AI451" s="754"/>
      <c r="AJ451" s="754"/>
      <c r="AK451" s="754"/>
      <c r="AL451" s="754"/>
      <c r="AM451" s="754"/>
      <c r="AN451" s="754"/>
      <c r="AO451" s="754"/>
      <c r="AP451" s="754"/>
      <c r="AQ451" s="754"/>
      <c r="AR451" s="754"/>
      <c r="AS451" s="754"/>
      <c r="AT451" s="754"/>
      <c r="AU451" s="754"/>
      <c r="AV451" s="755"/>
      <c r="AW451" s="748"/>
      <c r="AX451" s="748"/>
      <c r="AY451" s="748"/>
      <c r="AZ451" s="748"/>
      <c r="BA451" s="748"/>
      <c r="BB451" s="748"/>
      <c r="BC451" s="748"/>
      <c r="BD451" s="748"/>
      <c r="BE451" s="748"/>
      <c r="BF451" s="748"/>
      <c r="BG451" s="748"/>
      <c r="BH451" s="748"/>
      <c r="BI451" s="748"/>
      <c r="BJ451" s="748"/>
      <c r="BK451" s="748"/>
      <c r="BL451" s="748"/>
    </row>
    <row r="452" spans="1:64" ht="21.95" customHeight="1" thickBot="1">
      <c r="A452" s="480" t="s">
        <v>58</v>
      </c>
      <c r="B452" s="596">
        <f>SUM(B437,B441,B443,B445,B451)-B447-B449</f>
        <v>0</v>
      </c>
      <c r="C452" s="479"/>
      <c r="D452" s="367"/>
      <c r="E452" s="367"/>
      <c r="F452" s="367"/>
      <c r="G452" s="367"/>
      <c r="H452" s="367"/>
      <c r="I452" s="367"/>
      <c r="J452" s="367"/>
      <c r="K452" s="367"/>
      <c r="L452" s="367"/>
      <c r="M452" s="367"/>
      <c r="N452" s="367"/>
      <c r="O452" s="367"/>
      <c r="P452" s="367"/>
      <c r="Q452" s="367"/>
      <c r="R452" s="367"/>
      <c r="S452" s="367"/>
      <c r="T452" s="367"/>
      <c r="U452" s="367"/>
      <c r="V452" s="367"/>
      <c r="W452" s="367"/>
      <c r="X452" s="367"/>
      <c r="Y452" s="367"/>
      <c r="Z452" s="367"/>
      <c r="AA452" s="367"/>
      <c r="AB452" s="367"/>
      <c r="AC452" s="367"/>
      <c r="AD452" s="367"/>
      <c r="AE452" s="367"/>
      <c r="AF452" s="367"/>
      <c r="AG452" s="367"/>
      <c r="AH452" s="367"/>
      <c r="AI452" s="367"/>
      <c r="AJ452" s="367"/>
      <c r="AK452" s="367"/>
      <c r="AL452" s="367"/>
      <c r="AM452" s="367"/>
      <c r="AN452" s="367"/>
      <c r="AO452" s="367"/>
      <c r="AP452" s="367"/>
      <c r="AQ452" s="367"/>
      <c r="AR452" s="367"/>
      <c r="AS452" s="367"/>
      <c r="AT452" s="367"/>
      <c r="AU452" s="367"/>
      <c r="AV452" s="367"/>
      <c r="AW452" s="371"/>
      <c r="AX452" s="371"/>
      <c r="AY452" s="371"/>
      <c r="AZ452" s="371"/>
      <c r="BA452" s="371"/>
      <c r="BB452" s="371"/>
      <c r="BC452" s="371"/>
      <c r="BD452" s="371"/>
      <c r="BE452" s="371"/>
      <c r="BF452" s="371"/>
      <c r="BG452" s="371"/>
      <c r="BH452" s="371"/>
      <c r="BI452" s="371"/>
      <c r="BJ452" s="371"/>
      <c r="BK452" s="371"/>
      <c r="BL452" s="371"/>
    </row>
    <row r="453" spans="1:64" ht="30" customHeight="1" thickBot="1">
      <c r="A453" s="297" t="s">
        <v>59</v>
      </c>
      <c r="B453" s="602"/>
      <c r="C453" s="597">
        <f>IF(B453="",0,IF(OR(D429="Privat Forsknings- og videnformidlingsinstitution",D429="Offentlig Forsknings- og videnformidlingsinstitution"),IF(B452=0,0,B453/B452),IF(B437=0,0,B453/B437)))</f>
        <v>0</v>
      </c>
      <c r="D453" s="367"/>
      <c r="E453" s="367"/>
      <c r="F453" s="367"/>
      <c r="G453" s="367"/>
      <c r="H453" s="367"/>
      <c r="I453" s="367"/>
      <c r="J453" s="367"/>
      <c r="K453" s="367"/>
      <c r="L453" s="367"/>
      <c r="M453" s="367"/>
      <c r="N453" s="367"/>
      <c r="O453" s="367"/>
      <c r="P453" s="367"/>
      <c r="Q453" s="367"/>
      <c r="R453" s="367"/>
      <c r="S453" s="367"/>
      <c r="T453" s="367"/>
      <c r="U453" s="367"/>
      <c r="V453" s="367"/>
      <c r="W453" s="367"/>
      <c r="X453" s="367"/>
      <c r="Y453" s="367"/>
      <c r="Z453" s="367"/>
      <c r="AA453" s="367"/>
      <c r="AB453" s="367"/>
      <c r="AC453" s="367"/>
      <c r="AD453" s="367"/>
      <c r="AE453" s="367"/>
      <c r="AF453" s="367"/>
      <c r="AG453" s="367"/>
      <c r="AH453" s="367"/>
      <c r="AI453" s="367"/>
      <c r="AJ453" s="367"/>
      <c r="AK453" s="367"/>
      <c r="AL453" s="367"/>
      <c r="AM453" s="367"/>
      <c r="AN453" s="367"/>
      <c r="AO453" s="367"/>
      <c r="AP453" s="367"/>
      <c r="AQ453" s="367"/>
      <c r="AR453" s="367"/>
      <c r="AS453" s="367"/>
      <c r="AT453" s="367"/>
      <c r="AU453" s="367"/>
      <c r="AV453" s="367"/>
      <c r="AW453" s="371"/>
      <c r="AX453" s="371"/>
      <c r="AY453" s="371"/>
      <c r="AZ453" s="371"/>
      <c r="BA453" s="371"/>
      <c r="BB453" s="371"/>
      <c r="BC453" s="371"/>
      <c r="BD453" s="371"/>
      <c r="BE453" s="371"/>
      <c r="BF453" s="371"/>
      <c r="BG453" s="371"/>
      <c r="BH453" s="371"/>
      <c r="BI453" s="371"/>
      <c r="BJ453" s="371"/>
      <c r="BK453" s="371"/>
      <c r="BL453" s="371"/>
    </row>
    <row r="454" spans="1:64" ht="21.95" customHeight="1" thickBot="1">
      <c r="A454" s="509" t="s">
        <v>60</v>
      </c>
      <c r="B454" s="510">
        <f>SUM(B452:B453)</f>
        <v>0</v>
      </c>
      <c r="C454" s="511"/>
      <c r="D454" s="367"/>
      <c r="E454" s="367"/>
      <c r="F454" s="367"/>
      <c r="G454" s="367"/>
      <c r="H454" s="367"/>
      <c r="I454" s="367"/>
      <c r="J454" s="367"/>
      <c r="K454" s="367"/>
      <c r="L454" s="367"/>
      <c r="M454" s="367"/>
      <c r="N454" s="367"/>
      <c r="O454" s="367"/>
      <c r="P454" s="367"/>
      <c r="Q454" s="367"/>
      <c r="R454" s="367"/>
      <c r="S454" s="367"/>
      <c r="T454" s="367"/>
      <c r="U454" s="367"/>
      <c r="V454" s="367"/>
      <c r="W454" s="367"/>
      <c r="X454" s="367"/>
      <c r="Y454" s="367"/>
      <c r="Z454" s="367"/>
      <c r="AA454" s="367"/>
      <c r="AB454" s="367"/>
      <c r="AC454" s="367"/>
      <c r="AD454" s="367"/>
      <c r="AE454" s="367"/>
      <c r="AF454" s="367"/>
      <c r="AG454" s="367"/>
      <c r="AH454" s="367"/>
      <c r="AI454" s="367"/>
      <c r="AJ454" s="367"/>
      <c r="AK454" s="367"/>
      <c r="AL454" s="367"/>
      <c r="AM454" s="367"/>
      <c r="AN454" s="367"/>
      <c r="AO454" s="367"/>
      <c r="AP454" s="367"/>
      <c r="AQ454" s="367"/>
      <c r="AR454" s="367"/>
      <c r="AS454" s="367"/>
      <c r="AT454" s="367"/>
      <c r="AU454" s="367"/>
      <c r="AV454" s="367"/>
      <c r="AW454" s="371"/>
      <c r="AX454" s="371"/>
      <c r="AY454" s="371"/>
      <c r="AZ454" s="371"/>
      <c r="BA454" s="371"/>
      <c r="BB454" s="371"/>
      <c r="BC454" s="371"/>
      <c r="BD454" s="371"/>
      <c r="BE454" s="371"/>
      <c r="BF454" s="371"/>
      <c r="BG454" s="371"/>
      <c r="BH454" s="371"/>
      <c r="BI454" s="371"/>
      <c r="BJ454" s="371"/>
      <c r="BK454" s="371"/>
      <c r="BL454" s="371"/>
    </row>
    <row r="455" spans="1:64" ht="14.1" customHeight="1">
      <c r="A455" s="367"/>
      <c r="B455" s="367"/>
      <c r="C455" s="367"/>
      <c r="D455" s="367"/>
      <c r="E455" s="367"/>
      <c r="F455" s="367"/>
      <c r="G455" s="367"/>
      <c r="H455" s="367"/>
      <c r="I455" s="367"/>
      <c r="J455" s="367"/>
      <c r="K455" s="367"/>
      <c r="L455" s="367"/>
      <c r="M455" s="367"/>
      <c r="N455" s="367"/>
      <c r="O455" s="367"/>
      <c r="P455" s="367"/>
      <c r="Q455" s="367"/>
      <c r="R455" s="367"/>
      <c r="S455" s="367"/>
      <c r="T455" s="367"/>
      <c r="U455" s="367"/>
      <c r="V455" s="367"/>
      <c r="W455" s="367"/>
      <c r="X455" s="367"/>
      <c r="Y455" s="367"/>
      <c r="Z455" s="367"/>
      <c r="AA455" s="367"/>
      <c r="AB455" s="367"/>
      <c r="AC455" s="367"/>
      <c r="AD455" s="367"/>
      <c r="AE455" s="367"/>
      <c r="AF455" s="367"/>
      <c r="AG455" s="367"/>
      <c r="AH455" s="367"/>
      <c r="AI455" s="367"/>
      <c r="AJ455" s="367"/>
      <c r="AK455" s="367"/>
      <c r="AL455" s="367"/>
      <c r="AM455" s="367"/>
      <c r="AN455" s="367"/>
      <c r="AO455" s="367"/>
      <c r="AP455" s="367"/>
      <c r="AQ455" s="367"/>
      <c r="AR455" s="367"/>
      <c r="AS455" s="367"/>
      <c r="AT455" s="367"/>
      <c r="AU455" s="367"/>
      <c r="AV455" s="367"/>
      <c r="AW455" s="371"/>
      <c r="AX455" s="371"/>
      <c r="AY455" s="371"/>
      <c r="AZ455" s="371"/>
      <c r="BA455" s="371"/>
      <c r="BB455" s="371"/>
      <c r="BC455" s="371"/>
      <c r="BD455" s="371"/>
      <c r="BE455" s="371"/>
      <c r="BF455" s="371"/>
      <c r="BG455" s="371"/>
      <c r="BH455" s="371"/>
      <c r="BI455" s="371"/>
      <c r="BJ455" s="371"/>
      <c r="BK455" s="371"/>
      <c r="BL455" s="371"/>
    </row>
    <row r="456" spans="1:64" ht="14.1" customHeight="1" thickBot="1">
      <c r="A456" s="367"/>
      <c r="B456" s="367"/>
      <c r="C456" s="367"/>
      <c r="D456" s="367"/>
      <c r="E456" s="367"/>
      <c r="F456" s="367"/>
      <c r="G456" s="367"/>
      <c r="H456" s="367"/>
      <c r="I456" s="367"/>
      <c r="J456" s="367"/>
      <c r="K456" s="367"/>
      <c r="L456" s="367"/>
      <c r="M456" s="367"/>
      <c r="N456" s="367"/>
      <c r="O456" s="367"/>
      <c r="P456" s="367"/>
      <c r="Q456" s="367"/>
      <c r="R456" s="367"/>
      <c r="S456" s="367"/>
      <c r="T456" s="367"/>
      <c r="U456" s="367"/>
      <c r="V456" s="367"/>
      <c r="W456" s="367"/>
      <c r="X456" s="367"/>
      <c r="Y456" s="367"/>
      <c r="Z456" s="367"/>
      <c r="AA456" s="367"/>
      <c r="AB456" s="367"/>
      <c r="AC456" s="367"/>
      <c r="AD456" s="367"/>
      <c r="AE456" s="367"/>
      <c r="AF456" s="367"/>
      <c r="AG456" s="367"/>
      <c r="AH456" s="367"/>
      <c r="AI456" s="367"/>
      <c r="AJ456" s="367"/>
      <c r="AK456" s="367"/>
      <c r="AL456" s="367"/>
      <c r="AM456" s="367"/>
      <c r="AN456" s="367"/>
      <c r="AO456" s="367"/>
      <c r="AP456" s="367"/>
      <c r="AQ456" s="367"/>
      <c r="AR456" s="367"/>
      <c r="AS456" s="367"/>
      <c r="AT456" s="367"/>
      <c r="AU456" s="367"/>
      <c r="AV456" s="367"/>
      <c r="AW456" s="371"/>
      <c r="AX456" s="371"/>
      <c r="AY456" s="371"/>
      <c r="AZ456" s="371"/>
      <c r="BA456" s="371"/>
      <c r="BB456" s="371"/>
      <c r="BC456" s="371"/>
      <c r="BD456" s="371"/>
      <c r="BE456" s="371"/>
      <c r="BF456" s="371"/>
      <c r="BG456" s="371"/>
      <c r="BH456" s="371"/>
      <c r="BI456" s="371"/>
      <c r="BJ456" s="371"/>
      <c r="BK456" s="371"/>
      <c r="BL456" s="371"/>
    </row>
    <row r="457" spans="1:64" ht="24.95" customHeight="1" thickTop="1" thickBot="1">
      <c r="A457" s="375" t="s">
        <v>75</v>
      </c>
      <c r="B457" s="376"/>
      <c r="C457" s="372"/>
      <c r="D457" s="377"/>
      <c r="E457" s="372"/>
      <c r="F457" s="372"/>
      <c r="G457" s="372"/>
      <c r="H457" s="372"/>
      <c r="I457" s="372"/>
      <c r="J457" s="372"/>
      <c r="K457" s="372"/>
      <c r="L457" s="372"/>
      <c r="M457" s="372"/>
      <c r="N457" s="372"/>
      <c r="O457" s="372"/>
      <c r="P457" s="372"/>
      <c r="Q457" s="372"/>
      <c r="R457" s="372"/>
      <c r="S457" s="372"/>
      <c r="T457" s="372"/>
      <c r="U457" s="372"/>
      <c r="V457" s="372"/>
      <c r="W457" s="372"/>
      <c r="X457" s="372"/>
      <c r="Y457" s="372"/>
      <c r="Z457" s="372"/>
      <c r="AA457" s="372"/>
      <c r="AB457" s="372"/>
      <c r="AC457" s="372"/>
      <c r="AD457" s="372"/>
      <c r="AE457" s="372"/>
      <c r="AF457" s="372"/>
      <c r="AG457" s="372"/>
      <c r="AH457" s="372"/>
      <c r="AI457" s="372"/>
      <c r="AJ457" s="372"/>
      <c r="AK457" s="372"/>
      <c r="AL457" s="372"/>
      <c r="AM457" s="372"/>
      <c r="AN457" s="372"/>
      <c r="AO457" s="372"/>
      <c r="AP457" s="372"/>
      <c r="AQ457" s="372"/>
      <c r="AR457" s="372"/>
      <c r="AS457" s="372"/>
      <c r="AT457" s="372"/>
      <c r="AU457" s="372"/>
      <c r="AV457" s="372"/>
      <c r="AW457" s="371"/>
      <c r="AX457" s="371"/>
      <c r="AY457" s="371"/>
      <c r="AZ457" s="371"/>
      <c r="BA457" s="371"/>
      <c r="BB457" s="371"/>
      <c r="BC457" s="371"/>
      <c r="BD457" s="371"/>
      <c r="BE457" s="371"/>
      <c r="BF457" s="371"/>
      <c r="BG457" s="371"/>
      <c r="BH457" s="371"/>
      <c r="BI457" s="371"/>
      <c r="BJ457" s="371"/>
      <c r="BK457" s="371"/>
      <c r="BL457" s="371"/>
    </row>
    <row r="458" spans="1:64" ht="35.1" customHeight="1">
      <c r="A458" s="642" t="s">
        <v>9</v>
      </c>
      <c r="B458" s="781" t="s">
        <v>10</v>
      </c>
      <c r="C458" s="782" t="s">
        <v>11</v>
      </c>
      <c r="D458" s="632" t="s">
        <v>12</v>
      </c>
      <c r="E458" s="756" t="s">
        <v>13</v>
      </c>
      <c r="F458" s="367"/>
      <c r="G458" s="367"/>
      <c r="H458" s="367"/>
      <c r="I458" s="367"/>
      <c r="J458" s="367"/>
      <c r="K458" s="367"/>
      <c r="L458" s="367"/>
      <c r="M458" s="367"/>
      <c r="N458" s="367"/>
      <c r="O458" s="367"/>
      <c r="P458" s="367"/>
      <c r="Q458" s="367"/>
      <c r="R458" s="367"/>
      <c r="S458" s="367"/>
      <c r="T458" s="367"/>
      <c r="U458" s="367"/>
      <c r="V458" s="367"/>
      <c r="W458" s="367"/>
      <c r="X458" s="367"/>
      <c r="Y458" s="367"/>
      <c r="Z458" s="367"/>
      <c r="AA458" s="367"/>
      <c r="AB458" s="367"/>
      <c r="AC458" s="367"/>
      <c r="AD458" s="367"/>
      <c r="AE458" s="367"/>
      <c r="AF458" s="367"/>
      <c r="AG458" s="367"/>
      <c r="AH458" s="367"/>
      <c r="AI458" s="367"/>
      <c r="AJ458" s="367"/>
      <c r="AK458" s="367"/>
      <c r="AL458" s="367"/>
      <c r="AM458" s="367"/>
      <c r="AN458" s="367"/>
      <c r="AO458" s="367"/>
      <c r="AP458" s="367"/>
      <c r="AQ458" s="367"/>
      <c r="AR458" s="367"/>
      <c r="AS458" s="367"/>
      <c r="AT458" s="367"/>
      <c r="AU458" s="367"/>
      <c r="AV458" s="367"/>
      <c r="AW458" s="371"/>
      <c r="AX458" s="371"/>
      <c r="AY458" s="371"/>
      <c r="AZ458" s="371"/>
      <c r="BA458" s="371"/>
      <c r="BB458" s="371"/>
      <c r="BC458" s="371"/>
      <c r="BD458" s="371"/>
      <c r="BE458" s="371"/>
      <c r="BF458" s="371"/>
      <c r="BG458" s="371"/>
      <c r="BH458" s="371"/>
      <c r="BI458" s="371"/>
      <c r="BJ458" s="371"/>
      <c r="BK458" s="371"/>
      <c r="BL458" s="371"/>
    </row>
    <row r="459" spans="1:64" ht="35.1" customHeight="1" thickBot="1">
      <c r="A459" s="363"/>
      <c r="B459" s="363"/>
      <c r="C459" s="335"/>
      <c r="D459" s="335"/>
      <c r="E459" s="757"/>
      <c r="F459" s="367"/>
      <c r="G459" s="367"/>
      <c r="H459" s="367"/>
      <c r="I459" s="367"/>
      <c r="J459" s="367"/>
      <c r="K459" s="367"/>
      <c r="L459" s="367"/>
      <c r="M459" s="367"/>
      <c r="N459" s="367"/>
      <c r="O459" s="367"/>
      <c r="P459" s="367"/>
      <c r="Q459" s="367"/>
      <c r="R459" s="367"/>
      <c r="S459" s="367"/>
      <c r="T459" s="367"/>
      <c r="U459" s="367"/>
      <c r="V459" s="367"/>
      <c r="W459" s="367"/>
      <c r="X459" s="367"/>
      <c r="Y459" s="367"/>
      <c r="Z459" s="367"/>
      <c r="AA459" s="367"/>
      <c r="AB459" s="367"/>
      <c r="AC459" s="367"/>
      <c r="AD459" s="367"/>
      <c r="AE459" s="367"/>
      <c r="AF459" s="367"/>
      <c r="AG459" s="367"/>
      <c r="AH459" s="367"/>
      <c r="AI459" s="367"/>
      <c r="AJ459" s="367"/>
      <c r="AK459" s="367"/>
      <c r="AL459" s="367"/>
      <c r="AM459" s="367"/>
      <c r="AN459" s="367"/>
      <c r="AO459" s="367"/>
      <c r="AP459" s="367"/>
      <c r="AQ459" s="367"/>
      <c r="AR459" s="367"/>
      <c r="AS459" s="367"/>
      <c r="AT459" s="367"/>
      <c r="AU459" s="367"/>
      <c r="AV459" s="367"/>
      <c r="AW459" s="371"/>
      <c r="AX459" s="371"/>
      <c r="AY459" s="371"/>
      <c r="AZ459" s="371"/>
      <c r="BA459" s="371"/>
      <c r="BB459" s="371"/>
      <c r="BC459" s="371"/>
      <c r="BD459" s="371"/>
      <c r="BE459" s="371"/>
      <c r="BF459" s="371"/>
      <c r="BG459" s="371"/>
      <c r="BH459" s="371"/>
      <c r="BI459" s="371"/>
      <c r="BJ459" s="371"/>
      <c r="BK459" s="371"/>
      <c r="BL459" s="371"/>
    </row>
    <row r="460" spans="1:64" ht="35.1" customHeight="1">
      <c r="A460" s="793" t="s">
        <v>14</v>
      </c>
      <c r="B460" s="488" t="s">
        <v>15</v>
      </c>
      <c r="C460" s="489" t="s">
        <v>16</v>
      </c>
      <c r="D460" s="490" t="s">
        <v>17</v>
      </c>
      <c r="E460" s="758" t="s">
        <v>18</v>
      </c>
      <c r="F460" s="367"/>
      <c r="G460" s="367"/>
      <c r="H460" s="367"/>
      <c r="I460" s="367"/>
      <c r="J460" s="367"/>
      <c r="K460" s="367"/>
      <c r="L460" s="367"/>
      <c r="M460" s="367"/>
      <c r="N460" s="367"/>
      <c r="O460" s="367"/>
      <c r="P460" s="367"/>
      <c r="Q460" s="367"/>
      <c r="R460" s="367"/>
      <c r="S460" s="367"/>
      <c r="T460" s="367"/>
      <c r="U460" s="367"/>
      <c r="V460" s="367"/>
      <c r="W460" s="367"/>
      <c r="X460" s="367"/>
      <c r="Y460" s="367"/>
      <c r="Z460" s="367"/>
      <c r="AA460" s="367"/>
      <c r="AB460" s="367"/>
      <c r="AC460" s="367"/>
      <c r="AD460" s="367"/>
      <c r="AE460" s="367"/>
      <c r="AF460" s="367"/>
      <c r="AG460" s="367"/>
      <c r="AH460" s="367"/>
      <c r="AI460" s="367"/>
      <c r="AJ460" s="367"/>
      <c r="AK460" s="367"/>
      <c r="AL460" s="367"/>
      <c r="AM460" s="367"/>
      <c r="AN460" s="367"/>
      <c r="AO460" s="367"/>
      <c r="AP460" s="367"/>
      <c r="AQ460" s="367"/>
      <c r="AR460" s="367"/>
      <c r="AS460" s="367"/>
      <c r="AT460" s="367"/>
      <c r="AU460" s="367"/>
      <c r="AV460" s="367"/>
      <c r="AW460" s="371"/>
      <c r="AX460" s="371"/>
      <c r="AY460" s="371"/>
      <c r="AZ460" s="371"/>
      <c r="BA460" s="371"/>
      <c r="BB460" s="371"/>
      <c r="BC460" s="371"/>
      <c r="BD460" s="371"/>
      <c r="BE460" s="371"/>
      <c r="BF460" s="371"/>
      <c r="BG460" s="371"/>
      <c r="BH460" s="371"/>
      <c r="BI460" s="371"/>
      <c r="BJ460" s="371"/>
      <c r="BK460" s="371"/>
      <c r="BL460" s="371"/>
    </row>
    <row r="461" spans="1:64" ht="35.1" customHeight="1" thickBot="1">
      <c r="A461" s="794"/>
      <c r="B461" s="364"/>
      <c r="C461" s="364"/>
      <c r="D461" s="491" t="str">
        <f>'2. Samlet budgetoversigt'!F486</f>
        <v/>
      </c>
      <c r="E461" s="759" t="str">
        <f>'2. Samlet budgetoversigt'!F487</f>
        <v/>
      </c>
      <c r="F461" s="367"/>
      <c r="G461" s="367"/>
      <c r="H461" s="367"/>
      <c r="I461" s="367"/>
      <c r="J461" s="367"/>
      <c r="K461" s="367"/>
      <c r="L461" s="367"/>
      <c r="M461" s="367"/>
      <c r="N461" s="367"/>
      <c r="O461" s="367"/>
      <c r="P461" s="367"/>
      <c r="Q461" s="367"/>
      <c r="R461" s="367"/>
      <c r="S461" s="367"/>
      <c r="T461" s="367"/>
      <c r="U461" s="367"/>
      <c r="V461" s="367"/>
      <c r="W461" s="367"/>
      <c r="X461" s="367"/>
      <c r="Y461" s="367"/>
      <c r="Z461" s="367"/>
      <c r="AA461" s="367"/>
      <c r="AB461" s="367"/>
      <c r="AC461" s="367"/>
      <c r="AD461" s="367"/>
      <c r="AE461" s="367"/>
      <c r="AF461" s="367"/>
      <c r="AG461" s="367"/>
      <c r="AH461" s="367"/>
      <c r="AI461" s="367"/>
      <c r="AJ461" s="367"/>
      <c r="AK461" s="367"/>
      <c r="AL461" s="367"/>
      <c r="AM461" s="367"/>
      <c r="AN461" s="367"/>
      <c r="AO461" s="367"/>
      <c r="AP461" s="367"/>
      <c r="AQ461" s="367"/>
      <c r="AR461" s="367"/>
      <c r="AS461" s="367"/>
      <c r="AT461" s="367"/>
      <c r="AU461" s="367"/>
      <c r="AV461" s="367"/>
      <c r="AW461" s="371"/>
      <c r="AX461" s="371"/>
      <c r="AY461" s="371"/>
      <c r="AZ461" s="371"/>
      <c r="BA461" s="371"/>
      <c r="BB461" s="371"/>
      <c r="BC461" s="371"/>
      <c r="BD461" s="371"/>
      <c r="BE461" s="371"/>
      <c r="BF461" s="371"/>
      <c r="BG461" s="371"/>
      <c r="BH461" s="371"/>
      <c r="BI461" s="371"/>
      <c r="BJ461" s="371"/>
      <c r="BK461" s="371"/>
      <c r="BL461" s="371"/>
    </row>
    <row r="462" spans="1:64" ht="14.1" customHeight="1">
      <c r="A462" s="367"/>
      <c r="B462" s="367"/>
      <c r="C462" s="367"/>
      <c r="D462" s="367"/>
      <c r="E462" s="367"/>
      <c r="F462" s="367"/>
      <c r="G462" s="367"/>
      <c r="H462" s="367"/>
      <c r="I462" s="367"/>
      <c r="J462" s="367"/>
      <c r="K462" s="367"/>
      <c r="L462" s="367"/>
      <c r="M462" s="367"/>
      <c r="N462" s="367"/>
      <c r="O462" s="367"/>
      <c r="P462" s="367"/>
      <c r="Q462" s="367"/>
      <c r="R462" s="367"/>
      <c r="S462" s="367"/>
      <c r="T462" s="367"/>
      <c r="U462" s="367"/>
      <c r="V462" s="367"/>
      <c r="W462" s="367"/>
      <c r="X462" s="367"/>
      <c r="Y462" s="367"/>
      <c r="Z462" s="367"/>
      <c r="AA462" s="367"/>
      <c r="AB462" s="367"/>
      <c r="AC462" s="367"/>
      <c r="AD462" s="367"/>
      <c r="AE462" s="367"/>
      <c r="AF462" s="367"/>
      <c r="AG462" s="367"/>
      <c r="AH462" s="367"/>
      <c r="AI462" s="367"/>
      <c r="AJ462" s="367"/>
      <c r="AK462" s="367"/>
      <c r="AL462" s="367"/>
      <c r="AM462" s="367"/>
      <c r="AN462" s="367"/>
      <c r="AO462" s="367"/>
      <c r="AP462" s="367"/>
      <c r="AQ462" s="367"/>
      <c r="AR462" s="367"/>
      <c r="AS462" s="367"/>
      <c r="AT462" s="367"/>
      <c r="AU462" s="367"/>
      <c r="AV462" s="367"/>
      <c r="AW462" s="371"/>
      <c r="AX462" s="371"/>
      <c r="AY462" s="371"/>
      <c r="AZ462" s="371"/>
      <c r="BA462" s="371"/>
      <c r="BB462" s="371"/>
      <c r="BC462" s="371"/>
      <c r="BD462" s="371"/>
      <c r="BE462" s="371"/>
      <c r="BF462" s="371"/>
      <c r="BG462" s="371"/>
      <c r="BH462" s="371"/>
      <c r="BI462" s="371"/>
      <c r="BJ462" s="371"/>
      <c r="BK462" s="371"/>
      <c r="BL462" s="371"/>
    </row>
    <row r="463" spans="1:64" ht="16.5" thickBot="1">
      <c r="A463" s="368" t="s">
        <v>19</v>
      </c>
      <c r="B463" s="368" t="s">
        <v>20</v>
      </c>
      <c r="C463" s="381" t="s">
        <v>21</v>
      </c>
      <c r="D463" s="379" t="s">
        <v>22</v>
      </c>
      <c r="E463" s="379" t="s">
        <v>23</v>
      </c>
      <c r="F463" s="379" t="s">
        <v>24</v>
      </c>
      <c r="G463" s="379" t="s">
        <v>25</v>
      </c>
      <c r="H463" s="379" t="s">
        <v>26</v>
      </c>
      <c r="I463" s="379" t="s">
        <v>27</v>
      </c>
      <c r="J463" s="379" t="s">
        <v>28</v>
      </c>
      <c r="K463" s="379" t="s">
        <v>29</v>
      </c>
      <c r="L463" s="379" t="s">
        <v>30</v>
      </c>
      <c r="M463" s="379" t="s">
        <v>31</v>
      </c>
      <c r="N463" s="379" t="s">
        <v>32</v>
      </c>
      <c r="O463" s="379" t="s">
        <v>33</v>
      </c>
      <c r="P463" s="379" t="s">
        <v>34</v>
      </c>
      <c r="Q463" s="379" t="s">
        <v>35</v>
      </c>
      <c r="R463" s="379" t="s">
        <v>36</v>
      </c>
      <c r="S463" s="379" t="s">
        <v>37</v>
      </c>
      <c r="T463" s="379" t="s">
        <v>38</v>
      </c>
      <c r="U463" s="379" t="s">
        <v>39</v>
      </c>
      <c r="V463" s="379" t="s">
        <v>40</v>
      </c>
      <c r="W463" s="379" t="s">
        <v>41</v>
      </c>
      <c r="X463" s="379" t="s">
        <v>42</v>
      </c>
      <c r="Y463" s="379" t="s">
        <v>43</v>
      </c>
      <c r="Z463" s="380" t="s">
        <v>44</v>
      </c>
      <c r="AA463" s="371"/>
      <c r="AB463" s="371"/>
      <c r="AC463" s="371"/>
      <c r="AD463" s="371"/>
      <c r="AE463" s="371"/>
      <c r="AF463" s="371"/>
      <c r="AG463" s="371"/>
      <c r="AH463" s="371"/>
      <c r="AI463" s="371"/>
      <c r="AJ463" s="371"/>
      <c r="AK463" s="371"/>
      <c r="AL463" s="371"/>
      <c r="AM463" s="371"/>
      <c r="AN463" s="371"/>
      <c r="AO463" s="371"/>
      <c r="AP463" s="371"/>
      <c r="AQ463" s="371"/>
      <c r="AR463" s="371"/>
      <c r="AS463" s="371"/>
      <c r="AT463" s="371"/>
      <c r="AU463" s="371"/>
      <c r="AV463" s="371"/>
      <c r="AW463" s="371"/>
      <c r="AX463" s="371"/>
      <c r="AY463" s="371"/>
      <c r="AZ463" s="371"/>
      <c r="BA463" s="371"/>
      <c r="BB463" s="371"/>
      <c r="BC463" s="371"/>
      <c r="BD463" s="371"/>
      <c r="BE463" s="371"/>
      <c r="BF463" s="371"/>
      <c r="BG463" s="371"/>
      <c r="BH463" s="371"/>
      <c r="BI463" s="371"/>
      <c r="BJ463" s="371"/>
      <c r="BK463" s="371"/>
      <c r="BL463" s="371"/>
    </row>
    <row r="464" spans="1:64" ht="50.1" customHeight="1">
      <c r="A464" s="786" t="s">
        <v>45</v>
      </c>
      <c r="B464" s="588"/>
      <c r="C464" s="471" t="s">
        <v>46</v>
      </c>
      <c r="D464" s="90"/>
      <c r="E464" s="90"/>
      <c r="F464" s="90"/>
      <c r="G464" s="90"/>
      <c r="H464" s="90"/>
      <c r="I464" s="90"/>
      <c r="J464" s="90"/>
      <c r="K464" s="90"/>
      <c r="L464" s="90"/>
      <c r="M464" s="90"/>
      <c r="N464" s="90"/>
      <c r="O464" s="90"/>
      <c r="P464" s="90"/>
      <c r="Q464" s="90"/>
      <c r="R464" s="90"/>
      <c r="S464" s="90"/>
      <c r="T464" s="90"/>
      <c r="U464" s="90"/>
      <c r="V464" s="90"/>
      <c r="W464" s="90"/>
      <c r="X464" s="90"/>
      <c r="Y464" s="90"/>
      <c r="Z464" s="93"/>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5"/>
      <c r="AW464" s="371"/>
      <c r="AX464" s="371"/>
      <c r="AY464" s="371"/>
      <c r="AZ464" s="371"/>
      <c r="BA464" s="371"/>
      <c r="BB464" s="371"/>
      <c r="BC464" s="371"/>
      <c r="BD464" s="371"/>
      <c r="BE464" s="371"/>
      <c r="BF464" s="371"/>
      <c r="BG464" s="371"/>
      <c r="BH464" s="371"/>
      <c r="BI464" s="371"/>
      <c r="BJ464" s="371"/>
      <c r="BK464" s="371"/>
      <c r="BL464" s="371"/>
    </row>
    <row r="465" spans="1:64" ht="14.45" customHeight="1">
      <c r="A465" s="787"/>
      <c r="B465" s="589"/>
      <c r="C465" s="473" t="s">
        <v>47</v>
      </c>
      <c r="D465" s="71"/>
      <c r="E465" s="71"/>
      <c r="F465" s="71"/>
      <c r="G465" s="71"/>
      <c r="H465" s="71"/>
      <c r="I465" s="71"/>
      <c r="J465" s="71"/>
      <c r="K465" s="71"/>
      <c r="L465" s="71"/>
      <c r="M465" s="71"/>
      <c r="N465" s="71"/>
      <c r="O465" s="71"/>
      <c r="P465" s="71"/>
      <c r="Q465" s="71"/>
      <c r="R465" s="71"/>
      <c r="S465" s="71"/>
      <c r="T465" s="71"/>
      <c r="U465" s="71"/>
      <c r="V465" s="71"/>
      <c r="W465" s="71"/>
      <c r="X465" s="71"/>
      <c r="Y465" s="71"/>
      <c r="Z465" s="96"/>
      <c r="AV465" s="97"/>
      <c r="AW465" s="371"/>
      <c r="AX465" s="371"/>
      <c r="AY465" s="371"/>
      <c r="AZ465" s="371"/>
      <c r="BA465" s="371"/>
      <c r="BB465" s="371"/>
      <c r="BC465" s="371"/>
      <c r="BD465" s="371"/>
      <c r="BE465" s="371"/>
      <c r="BF465" s="371"/>
      <c r="BG465" s="371"/>
      <c r="BH465" s="371"/>
      <c r="BI465" s="371"/>
      <c r="BJ465" s="371"/>
      <c r="BK465" s="371"/>
      <c r="BL465" s="371"/>
    </row>
    <row r="466" spans="1:64" ht="14.45" customHeight="1" thickBot="1">
      <c r="A466" s="787"/>
      <c r="B466" s="590" t="str">
        <f>_xlfn.CONCAT(SUM('1. Projektets omkostninger'!D466:AV466)," timer")</f>
        <v>0 timer</v>
      </c>
      <c r="C466" s="473" t="s">
        <v>48</v>
      </c>
      <c r="D466" s="71"/>
      <c r="E466" s="71"/>
      <c r="F466" s="71"/>
      <c r="G466" s="71"/>
      <c r="H466" s="71"/>
      <c r="I466" s="71"/>
      <c r="J466" s="71"/>
      <c r="K466" s="71"/>
      <c r="L466" s="71"/>
      <c r="M466" s="71"/>
      <c r="N466" s="71"/>
      <c r="O466" s="71"/>
      <c r="P466" s="71"/>
      <c r="Q466" s="71"/>
      <c r="R466" s="71"/>
      <c r="S466" s="71"/>
      <c r="T466" s="71"/>
      <c r="U466" s="71"/>
      <c r="V466" s="71"/>
      <c r="W466" s="71"/>
      <c r="X466" s="71"/>
      <c r="Y466" s="71"/>
      <c r="Z466" s="96"/>
      <c r="AV466" s="97"/>
      <c r="AW466" s="371"/>
      <c r="AX466" s="371"/>
      <c r="AY466" s="371"/>
      <c r="AZ466" s="371"/>
      <c r="BA466" s="371"/>
      <c r="BB466" s="371"/>
      <c r="BC466" s="371"/>
      <c r="BD466" s="371"/>
      <c r="BE466" s="371"/>
      <c r="BF466" s="371"/>
      <c r="BG466" s="371"/>
      <c r="BH466" s="371"/>
      <c r="BI466" s="371"/>
      <c r="BJ466" s="371"/>
      <c r="BK466" s="371"/>
      <c r="BL466" s="371"/>
    </row>
    <row r="467" spans="1:64" s="599" customFormat="1" ht="14.45" customHeight="1" thickBot="1">
      <c r="A467" s="788"/>
      <c r="B467" s="591">
        <f>SUM('1. Projektets omkostninger'!D467:AV467)</f>
        <v>0</v>
      </c>
      <c r="C467" s="631" t="s">
        <v>49</v>
      </c>
      <c r="D467" s="481" t="str">
        <f>IF(D465*D466=0,"",(D465*D466))</f>
        <v/>
      </c>
      <c r="E467" s="481" t="str">
        <f t="shared" ref="E467:AV467" si="30">IF(E465*E466=0,"",(E465*E466))</f>
        <v/>
      </c>
      <c r="F467" s="481" t="str">
        <f t="shared" si="30"/>
        <v/>
      </c>
      <c r="G467" s="481" t="str">
        <f t="shared" si="30"/>
        <v/>
      </c>
      <c r="H467" s="481" t="str">
        <f t="shared" si="30"/>
        <v/>
      </c>
      <c r="I467" s="481" t="str">
        <f t="shared" si="30"/>
        <v/>
      </c>
      <c r="J467" s="481" t="str">
        <f t="shared" si="30"/>
        <v/>
      </c>
      <c r="K467" s="481" t="str">
        <f t="shared" si="30"/>
        <v/>
      </c>
      <c r="L467" s="481" t="str">
        <f t="shared" si="30"/>
        <v/>
      </c>
      <c r="M467" s="481" t="str">
        <f t="shared" si="30"/>
        <v/>
      </c>
      <c r="N467" s="481" t="str">
        <f t="shared" si="30"/>
        <v/>
      </c>
      <c r="O467" s="481" t="str">
        <f t="shared" si="30"/>
        <v/>
      </c>
      <c r="P467" s="481" t="str">
        <f t="shared" si="30"/>
        <v/>
      </c>
      <c r="Q467" s="481" t="str">
        <f t="shared" si="30"/>
        <v/>
      </c>
      <c r="R467" s="481" t="str">
        <f t="shared" si="30"/>
        <v/>
      </c>
      <c r="S467" s="481" t="str">
        <f t="shared" si="30"/>
        <v/>
      </c>
      <c r="T467" s="481" t="str">
        <f t="shared" si="30"/>
        <v/>
      </c>
      <c r="U467" s="481" t="str">
        <f t="shared" si="30"/>
        <v/>
      </c>
      <c r="V467" s="481" t="str">
        <f t="shared" si="30"/>
        <v/>
      </c>
      <c r="W467" s="481" t="str">
        <f t="shared" si="30"/>
        <v/>
      </c>
      <c r="X467" s="481" t="str">
        <f t="shared" si="30"/>
        <v/>
      </c>
      <c r="Y467" s="481" t="str">
        <f t="shared" si="30"/>
        <v/>
      </c>
      <c r="Z467" s="482" t="str">
        <f t="shared" si="30"/>
        <v/>
      </c>
      <c r="AA467" s="483" t="str">
        <f t="shared" si="30"/>
        <v/>
      </c>
      <c r="AB467" s="483" t="str">
        <f t="shared" si="30"/>
        <v/>
      </c>
      <c r="AC467" s="483" t="str">
        <f t="shared" si="30"/>
        <v/>
      </c>
      <c r="AD467" s="483" t="str">
        <f t="shared" si="30"/>
        <v/>
      </c>
      <c r="AE467" s="483" t="str">
        <f t="shared" si="30"/>
        <v/>
      </c>
      <c r="AF467" s="483" t="str">
        <f t="shared" si="30"/>
        <v/>
      </c>
      <c r="AG467" s="483" t="str">
        <f t="shared" si="30"/>
        <v/>
      </c>
      <c r="AH467" s="483" t="str">
        <f t="shared" si="30"/>
        <v/>
      </c>
      <c r="AI467" s="483" t="str">
        <f t="shared" si="30"/>
        <v/>
      </c>
      <c r="AJ467" s="483" t="str">
        <f t="shared" si="30"/>
        <v/>
      </c>
      <c r="AK467" s="483" t="str">
        <f t="shared" si="30"/>
        <v/>
      </c>
      <c r="AL467" s="483" t="str">
        <f t="shared" si="30"/>
        <v/>
      </c>
      <c r="AM467" s="483" t="str">
        <f t="shared" si="30"/>
        <v/>
      </c>
      <c r="AN467" s="483" t="str">
        <f t="shared" si="30"/>
        <v/>
      </c>
      <c r="AO467" s="483" t="str">
        <f t="shared" si="30"/>
        <v/>
      </c>
      <c r="AP467" s="483" t="str">
        <f t="shared" si="30"/>
        <v/>
      </c>
      <c r="AQ467" s="483" t="str">
        <f t="shared" si="30"/>
        <v/>
      </c>
      <c r="AR467" s="483" t="str">
        <f t="shared" si="30"/>
        <v/>
      </c>
      <c r="AS467" s="483" t="str">
        <f t="shared" si="30"/>
        <v/>
      </c>
      <c r="AT467" s="483" t="str">
        <f t="shared" si="30"/>
        <v/>
      </c>
      <c r="AU467" s="483" t="str">
        <f t="shared" si="30"/>
        <v/>
      </c>
      <c r="AV467" s="484" t="str">
        <f t="shared" si="30"/>
        <v/>
      </c>
    </row>
    <row r="468" spans="1:64" ht="50.1" customHeight="1">
      <c r="A468" s="787" t="s">
        <v>50</v>
      </c>
      <c r="B468" s="592"/>
      <c r="C468" s="471" t="s">
        <v>46</v>
      </c>
      <c r="D468" s="91"/>
      <c r="E468" s="91"/>
      <c r="F468" s="91"/>
      <c r="G468" s="91"/>
      <c r="H468" s="91"/>
      <c r="I468" s="91"/>
      <c r="J468" s="91"/>
      <c r="K468" s="91"/>
      <c r="L468" s="91"/>
      <c r="M468" s="91"/>
      <c r="N468" s="91"/>
      <c r="O468" s="91"/>
      <c r="P468" s="91"/>
      <c r="Q468" s="91"/>
      <c r="R468" s="91"/>
      <c r="S468" s="91"/>
      <c r="T468" s="91"/>
      <c r="U468" s="91"/>
      <c r="V468" s="91"/>
      <c r="W468" s="91"/>
      <c r="X468" s="91"/>
      <c r="Y468" s="91"/>
      <c r="Z468" s="96"/>
      <c r="AV468" s="97"/>
      <c r="AW468" s="371"/>
      <c r="AX468" s="371"/>
      <c r="AY468" s="371"/>
      <c r="AZ468" s="371"/>
      <c r="BA468" s="371"/>
      <c r="BB468" s="371"/>
      <c r="BC468" s="371"/>
      <c r="BD468" s="371"/>
      <c r="BE468" s="371"/>
      <c r="BF468" s="371"/>
      <c r="BG468" s="371"/>
      <c r="BH468" s="371"/>
      <c r="BI468" s="371"/>
      <c r="BJ468" s="371"/>
      <c r="BK468" s="371"/>
      <c r="BL468" s="371"/>
    </row>
    <row r="469" spans="1:64" ht="14.45" customHeight="1">
      <c r="A469" s="787"/>
      <c r="B469" s="593"/>
      <c r="C469" s="473" t="s">
        <v>47</v>
      </c>
      <c r="D469" s="71"/>
      <c r="E469" s="71"/>
      <c r="F469" s="71"/>
      <c r="G469" s="71"/>
      <c r="H469" s="71"/>
      <c r="I469" s="71"/>
      <c r="J469" s="71"/>
      <c r="K469" s="71"/>
      <c r="L469" s="71"/>
      <c r="M469" s="71"/>
      <c r="N469" s="71"/>
      <c r="O469" s="71"/>
      <c r="P469" s="71"/>
      <c r="Q469" s="71"/>
      <c r="R469" s="71"/>
      <c r="S469" s="71"/>
      <c r="T469" s="71"/>
      <c r="U469" s="71"/>
      <c r="V469" s="71"/>
      <c r="W469" s="71"/>
      <c r="X469" s="71"/>
      <c r="Y469" s="71"/>
      <c r="Z469" s="96"/>
      <c r="AV469" s="97"/>
      <c r="AW469" s="371"/>
      <c r="AX469" s="371"/>
      <c r="AY469" s="371"/>
      <c r="AZ469" s="371"/>
      <c r="BA469" s="371"/>
      <c r="BB469" s="371"/>
      <c r="BC469" s="371"/>
      <c r="BD469" s="371"/>
      <c r="BE469" s="371"/>
      <c r="BF469" s="371"/>
      <c r="BG469" s="371"/>
      <c r="BH469" s="371"/>
      <c r="BI469" s="371"/>
      <c r="BJ469" s="371"/>
      <c r="BK469" s="371"/>
      <c r="BL469" s="371"/>
    </row>
    <row r="470" spans="1:64" ht="14.45" customHeight="1">
      <c r="A470" s="787"/>
      <c r="B470" s="593"/>
      <c r="C470" s="473" t="s">
        <v>48</v>
      </c>
      <c r="D470" s="71"/>
      <c r="E470" s="71"/>
      <c r="F470" s="71"/>
      <c r="G470" s="71"/>
      <c r="H470" s="71"/>
      <c r="I470" s="71"/>
      <c r="J470" s="71"/>
      <c r="K470" s="71"/>
      <c r="L470" s="71"/>
      <c r="M470" s="71"/>
      <c r="N470" s="71"/>
      <c r="O470" s="71"/>
      <c r="P470" s="71"/>
      <c r="Q470" s="71"/>
      <c r="R470" s="71"/>
      <c r="S470" s="71"/>
      <c r="T470" s="71"/>
      <c r="U470" s="71"/>
      <c r="V470" s="71"/>
      <c r="W470" s="71"/>
      <c r="X470" s="71"/>
      <c r="Y470" s="71"/>
      <c r="Z470" s="96"/>
      <c r="AV470" s="97"/>
      <c r="AW470" s="371"/>
      <c r="AX470" s="371"/>
      <c r="AY470" s="371"/>
      <c r="AZ470" s="371"/>
      <c r="BA470" s="371"/>
      <c r="BB470" s="371"/>
      <c r="BC470" s="371"/>
      <c r="BD470" s="371"/>
      <c r="BE470" s="371"/>
      <c r="BF470" s="371"/>
      <c r="BG470" s="371"/>
      <c r="BH470" s="371"/>
      <c r="BI470" s="371"/>
      <c r="BJ470" s="371"/>
      <c r="BK470" s="371"/>
      <c r="BL470" s="371"/>
    </row>
    <row r="471" spans="1:64" s="599" customFormat="1" ht="14.45" customHeight="1" thickBot="1">
      <c r="A471" s="787"/>
      <c r="B471" s="594">
        <f>SUM('1. Projektets omkostninger'!D471:AV471)</f>
        <v>0</v>
      </c>
      <c r="C471" s="631" t="s">
        <v>49</v>
      </c>
      <c r="D471" s="485" t="str">
        <f t="shared" ref="D471:AV471" si="31">IF(D469*D470=0,"",(D469*D470))</f>
        <v/>
      </c>
      <c r="E471" s="485" t="str">
        <f t="shared" si="31"/>
        <v/>
      </c>
      <c r="F471" s="485" t="str">
        <f t="shared" si="31"/>
        <v/>
      </c>
      <c r="G471" s="485" t="str">
        <f t="shared" si="31"/>
        <v/>
      </c>
      <c r="H471" s="485" t="str">
        <f t="shared" si="31"/>
        <v/>
      </c>
      <c r="I471" s="485" t="str">
        <f t="shared" si="31"/>
        <v/>
      </c>
      <c r="J471" s="485" t="str">
        <f t="shared" si="31"/>
        <v/>
      </c>
      <c r="K471" s="485" t="str">
        <f t="shared" si="31"/>
        <v/>
      </c>
      <c r="L471" s="485" t="str">
        <f t="shared" si="31"/>
        <v/>
      </c>
      <c r="M471" s="485" t="str">
        <f t="shared" si="31"/>
        <v/>
      </c>
      <c r="N471" s="485" t="str">
        <f t="shared" si="31"/>
        <v/>
      </c>
      <c r="O471" s="485" t="str">
        <f t="shared" si="31"/>
        <v/>
      </c>
      <c r="P471" s="485" t="str">
        <f t="shared" si="31"/>
        <v/>
      </c>
      <c r="Q471" s="485" t="str">
        <f t="shared" si="31"/>
        <v/>
      </c>
      <c r="R471" s="485" t="str">
        <f t="shared" si="31"/>
        <v/>
      </c>
      <c r="S471" s="485" t="str">
        <f t="shared" si="31"/>
        <v/>
      </c>
      <c r="T471" s="485" t="str">
        <f t="shared" si="31"/>
        <v/>
      </c>
      <c r="U471" s="485" t="str">
        <f t="shared" si="31"/>
        <v/>
      </c>
      <c r="V471" s="485" t="str">
        <f t="shared" si="31"/>
        <v/>
      </c>
      <c r="W471" s="485" t="str">
        <f t="shared" si="31"/>
        <v/>
      </c>
      <c r="X471" s="485" t="str">
        <f t="shared" si="31"/>
        <v/>
      </c>
      <c r="Y471" s="485" t="str">
        <f t="shared" si="31"/>
        <v/>
      </c>
      <c r="Z471" s="482" t="str">
        <f t="shared" si="31"/>
        <v/>
      </c>
      <c r="AA471" s="483" t="str">
        <f t="shared" si="31"/>
        <v/>
      </c>
      <c r="AB471" s="483" t="str">
        <f t="shared" si="31"/>
        <v/>
      </c>
      <c r="AC471" s="483" t="str">
        <f t="shared" si="31"/>
        <v/>
      </c>
      <c r="AD471" s="483" t="str">
        <f t="shared" si="31"/>
        <v/>
      </c>
      <c r="AE471" s="483" t="str">
        <f t="shared" si="31"/>
        <v/>
      </c>
      <c r="AF471" s="483" t="str">
        <f t="shared" si="31"/>
        <v/>
      </c>
      <c r="AG471" s="483" t="str">
        <f t="shared" si="31"/>
        <v/>
      </c>
      <c r="AH471" s="483" t="str">
        <f t="shared" si="31"/>
        <v/>
      </c>
      <c r="AI471" s="483" t="str">
        <f t="shared" si="31"/>
        <v/>
      </c>
      <c r="AJ471" s="483" t="str">
        <f t="shared" si="31"/>
        <v/>
      </c>
      <c r="AK471" s="483" t="str">
        <f t="shared" si="31"/>
        <v/>
      </c>
      <c r="AL471" s="483" t="str">
        <f t="shared" si="31"/>
        <v/>
      </c>
      <c r="AM471" s="483" t="str">
        <f t="shared" si="31"/>
        <v/>
      </c>
      <c r="AN471" s="483" t="str">
        <f t="shared" si="31"/>
        <v/>
      </c>
      <c r="AO471" s="483" t="str">
        <f t="shared" si="31"/>
        <v/>
      </c>
      <c r="AP471" s="483" t="str">
        <f t="shared" si="31"/>
        <v/>
      </c>
      <c r="AQ471" s="483" t="str">
        <f t="shared" si="31"/>
        <v/>
      </c>
      <c r="AR471" s="483" t="str">
        <f t="shared" si="31"/>
        <v/>
      </c>
      <c r="AS471" s="483" t="str">
        <f t="shared" si="31"/>
        <v/>
      </c>
      <c r="AT471" s="483" t="str">
        <f t="shared" si="31"/>
        <v/>
      </c>
      <c r="AU471" s="483" t="str">
        <f t="shared" si="31"/>
        <v/>
      </c>
      <c r="AV471" s="484" t="str">
        <f t="shared" si="31"/>
        <v/>
      </c>
    </row>
    <row r="472" spans="1:64" ht="50.1" customHeight="1" thickBot="1">
      <c r="A472" s="789" t="s">
        <v>51</v>
      </c>
      <c r="B472" s="592"/>
      <c r="C472" s="478" t="s">
        <v>52</v>
      </c>
      <c r="D472" s="90"/>
      <c r="E472" s="90"/>
      <c r="F472" s="90"/>
      <c r="G472" s="90"/>
      <c r="H472" s="90"/>
      <c r="I472" s="90"/>
      <c r="J472" s="90"/>
      <c r="K472" s="90"/>
      <c r="L472" s="90"/>
      <c r="M472" s="90"/>
      <c r="N472" s="90"/>
      <c r="O472" s="90"/>
      <c r="P472" s="90"/>
      <c r="Q472" s="90"/>
      <c r="R472" s="90"/>
      <c r="S472" s="90"/>
      <c r="T472" s="90"/>
      <c r="U472" s="90"/>
      <c r="V472" s="90"/>
      <c r="W472" s="90"/>
      <c r="X472" s="90"/>
      <c r="Y472" s="90"/>
      <c r="Z472" s="96"/>
      <c r="AV472" s="97"/>
      <c r="AW472" s="371"/>
      <c r="AX472" s="371"/>
      <c r="AY472" s="371"/>
      <c r="AZ472" s="371"/>
      <c r="BA472" s="371"/>
      <c r="BB472" s="371"/>
      <c r="BC472" s="371"/>
      <c r="BD472" s="371"/>
      <c r="BE472" s="371"/>
      <c r="BF472" s="371"/>
      <c r="BG472" s="371"/>
      <c r="BH472" s="371"/>
      <c r="BI472" s="371"/>
      <c r="BJ472" s="371"/>
      <c r="BK472" s="371"/>
      <c r="BL472" s="371"/>
    </row>
    <row r="473" spans="1:64" s="340" customFormat="1" ht="14.45" customHeight="1" thickBot="1">
      <c r="A473" s="789"/>
      <c r="B473" s="595">
        <f>SUM('1. Projektets omkostninger'!D473:AV473)</f>
        <v>0</v>
      </c>
      <c r="C473" s="631" t="s">
        <v>49</v>
      </c>
      <c r="D473" s="746"/>
      <c r="E473" s="746"/>
      <c r="F473" s="746"/>
      <c r="G473" s="746"/>
      <c r="H473" s="746"/>
      <c r="I473" s="746"/>
      <c r="J473" s="746"/>
      <c r="K473" s="746"/>
      <c r="L473" s="746"/>
      <c r="M473" s="746"/>
      <c r="N473" s="746"/>
      <c r="O473" s="746"/>
      <c r="P473" s="746"/>
      <c r="Q473" s="746"/>
      <c r="R473" s="746"/>
      <c r="S473" s="746"/>
      <c r="T473" s="746"/>
      <c r="U473" s="746"/>
      <c r="V473" s="746"/>
      <c r="W473" s="746"/>
      <c r="X473" s="746"/>
      <c r="Y473" s="746"/>
      <c r="Z473" s="535"/>
      <c r="AV473" s="747"/>
      <c r="AW473" s="748"/>
      <c r="AX473" s="748"/>
      <c r="AY473" s="748"/>
      <c r="AZ473" s="748"/>
      <c r="BA473" s="748"/>
      <c r="BB473" s="748"/>
      <c r="BC473" s="748"/>
      <c r="BD473" s="748"/>
      <c r="BE473" s="748"/>
      <c r="BF473" s="748"/>
      <c r="BG473" s="748"/>
      <c r="BH473" s="748"/>
      <c r="BI473" s="748"/>
      <c r="BJ473" s="748"/>
      <c r="BK473" s="748"/>
      <c r="BL473" s="748"/>
    </row>
    <row r="474" spans="1:64" ht="50.1" customHeight="1" thickBot="1">
      <c r="A474" s="789" t="s">
        <v>53</v>
      </c>
      <c r="B474" s="592"/>
      <c r="C474" s="478" t="s">
        <v>52</v>
      </c>
      <c r="D474" s="90"/>
      <c r="E474" s="90"/>
      <c r="F474" s="90"/>
      <c r="G474" s="90"/>
      <c r="H474" s="90"/>
      <c r="I474" s="90"/>
      <c r="J474" s="90"/>
      <c r="K474" s="90"/>
      <c r="L474" s="90"/>
      <c r="M474" s="90"/>
      <c r="N474" s="90"/>
      <c r="O474" s="90"/>
      <c r="P474" s="90"/>
      <c r="Q474" s="90"/>
      <c r="R474" s="90"/>
      <c r="S474" s="90"/>
      <c r="T474" s="90"/>
      <c r="U474" s="90"/>
      <c r="V474" s="90"/>
      <c r="W474" s="90"/>
      <c r="X474" s="90"/>
      <c r="Y474" s="90"/>
      <c r="Z474" s="96"/>
      <c r="AV474" s="97"/>
      <c r="AW474" s="371"/>
      <c r="AX474" s="371"/>
      <c r="AY474" s="371"/>
      <c r="AZ474" s="371"/>
      <c r="BA474" s="371"/>
      <c r="BB474" s="371"/>
      <c r="BC474" s="371"/>
      <c r="BD474" s="371"/>
      <c r="BE474" s="371"/>
      <c r="BF474" s="371"/>
      <c r="BG474" s="371"/>
      <c r="BH474" s="371"/>
      <c r="BI474" s="371"/>
      <c r="BJ474" s="371"/>
      <c r="BK474" s="371"/>
      <c r="BL474" s="371"/>
    </row>
    <row r="475" spans="1:64" s="340" customFormat="1" ht="14.45" customHeight="1" thickBot="1">
      <c r="A475" s="789"/>
      <c r="B475" s="595">
        <f>SUM('1. Projektets omkostninger'!D475:AV475)</f>
        <v>0</v>
      </c>
      <c r="C475" s="631" t="s">
        <v>49</v>
      </c>
      <c r="D475" s="746"/>
      <c r="E475" s="746"/>
      <c r="F475" s="746"/>
      <c r="G475" s="746"/>
      <c r="H475" s="746"/>
      <c r="I475" s="746"/>
      <c r="J475" s="746"/>
      <c r="K475" s="746"/>
      <c r="L475" s="746"/>
      <c r="M475" s="746"/>
      <c r="N475" s="746"/>
      <c r="O475" s="746"/>
      <c r="P475" s="746"/>
      <c r="Q475" s="746"/>
      <c r="R475" s="746"/>
      <c r="S475" s="746"/>
      <c r="T475" s="746"/>
      <c r="U475" s="746"/>
      <c r="V475" s="746"/>
      <c r="W475" s="746"/>
      <c r="X475" s="746"/>
      <c r="Y475" s="746"/>
      <c r="Z475" s="535"/>
      <c r="AV475" s="747"/>
      <c r="AW475" s="748"/>
      <c r="AX475" s="748"/>
      <c r="AY475" s="748"/>
      <c r="AZ475" s="748"/>
      <c r="BA475" s="748"/>
      <c r="BB475" s="748"/>
      <c r="BC475" s="748"/>
      <c r="BD475" s="748"/>
      <c r="BE475" s="748"/>
      <c r="BF475" s="748"/>
      <c r="BG475" s="748"/>
      <c r="BH475" s="748"/>
      <c r="BI475" s="748"/>
      <c r="BJ475" s="748"/>
      <c r="BK475" s="748"/>
      <c r="BL475" s="748"/>
    </row>
    <row r="476" spans="1:64" ht="50.1" customHeight="1">
      <c r="A476" s="786" t="s">
        <v>54</v>
      </c>
      <c r="B476" s="592"/>
      <c r="C476" s="478" t="s">
        <v>55</v>
      </c>
      <c r="D476" s="204"/>
      <c r="E476" s="204"/>
      <c r="F476" s="204"/>
      <c r="G476" s="204"/>
      <c r="H476" s="204"/>
      <c r="I476" s="204"/>
      <c r="J476" s="204"/>
      <c r="K476" s="204"/>
      <c r="L476" s="204"/>
      <c r="M476" s="204"/>
      <c r="N476" s="204"/>
      <c r="O476" s="204"/>
      <c r="P476" s="204"/>
      <c r="Q476" s="204"/>
      <c r="R476" s="204"/>
      <c r="S476" s="204"/>
      <c r="T476" s="204"/>
      <c r="U476" s="204"/>
      <c r="V476" s="204"/>
      <c r="W476" s="204"/>
      <c r="X476" s="204"/>
      <c r="Y476" s="204"/>
      <c r="Z476" s="205"/>
      <c r="AA476" s="206"/>
      <c r="AB476" s="206"/>
      <c r="AC476" s="206"/>
      <c r="AD476" s="206"/>
      <c r="AE476" s="206"/>
      <c r="AF476" s="206"/>
      <c r="AG476" s="206"/>
      <c r="AH476" s="206"/>
      <c r="AI476" s="206"/>
      <c r="AJ476" s="206"/>
      <c r="AK476" s="206"/>
      <c r="AL476" s="206"/>
      <c r="AM476" s="206"/>
      <c r="AN476" s="206"/>
      <c r="AO476" s="206"/>
      <c r="AP476" s="206"/>
      <c r="AQ476" s="206"/>
      <c r="AR476" s="206"/>
      <c r="AS476" s="206"/>
      <c r="AT476" s="206"/>
      <c r="AU476" s="206"/>
      <c r="AV476" s="207"/>
      <c r="AW476" s="371"/>
      <c r="AX476" s="371"/>
      <c r="AY476" s="371"/>
      <c r="AZ476" s="371"/>
      <c r="BA476" s="371"/>
      <c r="BB476" s="371"/>
      <c r="BC476" s="371"/>
      <c r="BD476" s="371"/>
      <c r="BE476" s="371"/>
      <c r="BF476" s="371"/>
      <c r="BG476" s="371"/>
      <c r="BH476" s="371"/>
      <c r="BI476" s="371"/>
      <c r="BJ476" s="371"/>
      <c r="BK476" s="371"/>
      <c r="BL476" s="371"/>
    </row>
    <row r="477" spans="1:64" s="340" customFormat="1" ht="14.45" customHeight="1" thickBot="1">
      <c r="A477" s="788"/>
      <c r="B477" s="594">
        <f>SUM('1. Projektets omkostninger'!D477:AV477)</f>
        <v>0</v>
      </c>
      <c r="C477" s="479" t="s">
        <v>54</v>
      </c>
      <c r="D477" s="749"/>
      <c r="E477" s="750"/>
      <c r="F477" s="750"/>
      <c r="G477" s="750"/>
      <c r="H477" s="750"/>
      <c r="I477" s="750"/>
      <c r="J477" s="750"/>
      <c r="K477" s="750"/>
      <c r="L477" s="750"/>
      <c r="M477" s="750"/>
      <c r="N477" s="750"/>
      <c r="O477" s="750"/>
      <c r="P477" s="750"/>
      <c r="Q477" s="750"/>
      <c r="R477" s="750"/>
      <c r="S477" s="750"/>
      <c r="T477" s="750"/>
      <c r="U477" s="750"/>
      <c r="V477" s="750"/>
      <c r="W477" s="750"/>
      <c r="X477" s="750"/>
      <c r="Y477" s="750"/>
      <c r="Z477" s="535"/>
      <c r="AV477" s="747"/>
      <c r="AW477" s="748"/>
      <c r="AX477" s="748"/>
      <c r="AY477" s="748"/>
      <c r="AZ477" s="748"/>
      <c r="BA477" s="748"/>
      <c r="BB477" s="748"/>
      <c r="BC477" s="748"/>
      <c r="BD477" s="748"/>
      <c r="BE477" s="748"/>
      <c r="BF477" s="748"/>
      <c r="BG477" s="748"/>
      <c r="BH477" s="748"/>
      <c r="BI477" s="748"/>
      <c r="BJ477" s="748"/>
      <c r="BK477" s="748"/>
      <c r="BL477" s="748"/>
    </row>
    <row r="478" spans="1:64" ht="50.1" customHeight="1">
      <c r="A478" s="786" t="s">
        <v>56</v>
      </c>
      <c r="B478" s="592"/>
      <c r="C478" s="478" t="s">
        <v>52</v>
      </c>
      <c r="D478" s="204"/>
      <c r="E478" s="204"/>
      <c r="F478" s="204"/>
      <c r="G478" s="204"/>
      <c r="H478" s="204"/>
      <c r="I478" s="204"/>
      <c r="J478" s="204"/>
      <c r="K478" s="204"/>
      <c r="L478" s="204"/>
      <c r="M478" s="204"/>
      <c r="N478" s="204"/>
      <c r="O478" s="204"/>
      <c r="P478" s="204"/>
      <c r="Q478" s="204"/>
      <c r="R478" s="204"/>
      <c r="S478" s="204"/>
      <c r="T478" s="204"/>
      <c r="U478" s="204"/>
      <c r="V478" s="204"/>
      <c r="W478" s="204"/>
      <c r="X478" s="204"/>
      <c r="Y478" s="204"/>
      <c r="Z478" s="205"/>
      <c r="AA478" s="206"/>
      <c r="AB478" s="206"/>
      <c r="AC478" s="206"/>
      <c r="AD478" s="206"/>
      <c r="AE478" s="206"/>
      <c r="AF478" s="206"/>
      <c r="AG478" s="206"/>
      <c r="AH478" s="206"/>
      <c r="AI478" s="206"/>
      <c r="AJ478" s="206"/>
      <c r="AK478" s="206"/>
      <c r="AL478" s="206"/>
      <c r="AM478" s="206"/>
      <c r="AN478" s="206"/>
      <c r="AO478" s="206"/>
      <c r="AP478" s="206"/>
      <c r="AQ478" s="206"/>
      <c r="AR478" s="206"/>
      <c r="AS478" s="206"/>
      <c r="AT478" s="206"/>
      <c r="AU478" s="206"/>
      <c r="AV478" s="207"/>
      <c r="AW478" s="371"/>
      <c r="AX478" s="371"/>
      <c r="AY478" s="371"/>
      <c r="AZ478" s="371"/>
      <c r="BA478" s="371"/>
      <c r="BB478" s="371"/>
      <c r="BC478" s="371"/>
      <c r="BD478" s="371"/>
      <c r="BE478" s="371"/>
      <c r="BF478" s="371"/>
      <c r="BG478" s="371"/>
      <c r="BH478" s="371"/>
      <c r="BI478" s="371"/>
      <c r="BJ478" s="371"/>
      <c r="BK478" s="371"/>
      <c r="BL478" s="371"/>
    </row>
    <row r="479" spans="1:64" s="340" customFormat="1" ht="14.45" customHeight="1" thickBot="1">
      <c r="A479" s="788"/>
      <c r="B479" s="594">
        <f>SUM('1. Projektets omkostninger'!D479:AV479)</f>
        <v>0</v>
      </c>
      <c r="C479" s="631" t="s">
        <v>49</v>
      </c>
      <c r="D479" s="751"/>
      <c r="E479" s="751"/>
      <c r="F479" s="751"/>
      <c r="G479" s="751"/>
      <c r="H479" s="751"/>
      <c r="I479" s="751"/>
      <c r="J479" s="751"/>
      <c r="K479" s="751"/>
      <c r="L479" s="751"/>
      <c r="M479" s="751"/>
      <c r="N479" s="751"/>
      <c r="O479" s="751"/>
      <c r="P479" s="751"/>
      <c r="Q479" s="751"/>
      <c r="R479" s="751"/>
      <c r="S479" s="751"/>
      <c r="T479" s="751"/>
      <c r="U479" s="751"/>
      <c r="V479" s="751"/>
      <c r="W479" s="751"/>
      <c r="X479" s="751"/>
      <c r="Y479" s="751"/>
      <c r="Z479" s="535"/>
      <c r="AV479" s="747"/>
      <c r="AW479" s="748"/>
      <c r="AX479" s="748"/>
      <c r="AY479" s="748"/>
      <c r="AZ479" s="748"/>
      <c r="BA479" s="748"/>
      <c r="BB479" s="748"/>
      <c r="BC479" s="748"/>
      <c r="BD479" s="748"/>
      <c r="BE479" s="748"/>
      <c r="BF479" s="748"/>
      <c r="BG479" s="748"/>
      <c r="BH479" s="748"/>
      <c r="BI479" s="748"/>
      <c r="BJ479" s="748"/>
      <c r="BK479" s="748"/>
      <c r="BL479" s="748"/>
    </row>
    <row r="480" spans="1:64" ht="50.1" customHeight="1" thickBot="1">
      <c r="A480" s="789" t="s">
        <v>57</v>
      </c>
      <c r="B480" s="592"/>
      <c r="C480" s="478" t="s">
        <v>52</v>
      </c>
      <c r="D480" s="90"/>
      <c r="E480" s="90"/>
      <c r="F480" s="90"/>
      <c r="G480" s="90"/>
      <c r="H480" s="90"/>
      <c r="I480" s="90"/>
      <c r="J480" s="90"/>
      <c r="K480" s="90"/>
      <c r="L480" s="90"/>
      <c r="M480" s="90"/>
      <c r="N480" s="90"/>
      <c r="O480" s="90"/>
      <c r="P480" s="90"/>
      <c r="Q480" s="90"/>
      <c r="R480" s="90"/>
      <c r="S480" s="90"/>
      <c r="T480" s="90"/>
      <c r="U480" s="90"/>
      <c r="V480" s="90"/>
      <c r="W480" s="90"/>
      <c r="X480" s="90"/>
      <c r="Y480" s="90"/>
      <c r="Z480" s="96"/>
      <c r="AV480" s="97"/>
      <c r="AW480" s="371"/>
      <c r="AX480" s="371"/>
      <c r="AY480" s="371"/>
      <c r="AZ480" s="371"/>
      <c r="BA480" s="371"/>
      <c r="BB480" s="371"/>
      <c r="BC480" s="371"/>
      <c r="BD480" s="371"/>
      <c r="BE480" s="371"/>
      <c r="BF480" s="371"/>
      <c r="BG480" s="371"/>
      <c r="BH480" s="371"/>
      <c r="BI480" s="371"/>
      <c r="BJ480" s="371"/>
      <c r="BK480" s="371"/>
      <c r="BL480" s="371"/>
    </row>
    <row r="481" spans="1:64" s="340" customFormat="1" ht="14.45" customHeight="1" thickBot="1">
      <c r="A481" s="789"/>
      <c r="B481" s="595">
        <f>SUM('1. Projektets omkostninger'!D481:AV481)</f>
        <v>0</v>
      </c>
      <c r="C481" s="631" t="s">
        <v>49</v>
      </c>
      <c r="D481" s="752"/>
      <c r="E481" s="746"/>
      <c r="F481" s="746"/>
      <c r="G481" s="746"/>
      <c r="H481" s="746"/>
      <c r="I481" s="746"/>
      <c r="J481" s="746"/>
      <c r="K481" s="746"/>
      <c r="L481" s="746"/>
      <c r="M481" s="746"/>
      <c r="N481" s="746"/>
      <c r="O481" s="746"/>
      <c r="P481" s="746"/>
      <c r="Q481" s="746"/>
      <c r="R481" s="746"/>
      <c r="S481" s="746"/>
      <c r="T481" s="746"/>
      <c r="U481" s="746"/>
      <c r="V481" s="746"/>
      <c r="W481" s="746"/>
      <c r="X481" s="746"/>
      <c r="Y481" s="746"/>
      <c r="Z481" s="753"/>
      <c r="AA481" s="754"/>
      <c r="AB481" s="754"/>
      <c r="AC481" s="754"/>
      <c r="AD481" s="754"/>
      <c r="AE481" s="754"/>
      <c r="AF481" s="754"/>
      <c r="AG481" s="754"/>
      <c r="AH481" s="754"/>
      <c r="AI481" s="754"/>
      <c r="AJ481" s="754"/>
      <c r="AK481" s="754"/>
      <c r="AL481" s="754"/>
      <c r="AM481" s="754"/>
      <c r="AN481" s="754"/>
      <c r="AO481" s="754"/>
      <c r="AP481" s="754"/>
      <c r="AQ481" s="754"/>
      <c r="AR481" s="754"/>
      <c r="AS481" s="754"/>
      <c r="AT481" s="754"/>
      <c r="AU481" s="754"/>
      <c r="AV481" s="755"/>
      <c r="AW481" s="748"/>
      <c r="AX481" s="748"/>
      <c r="AY481" s="748"/>
      <c r="AZ481" s="748"/>
      <c r="BA481" s="748"/>
      <c r="BB481" s="748"/>
      <c r="BC481" s="748"/>
      <c r="BD481" s="748"/>
      <c r="BE481" s="748"/>
      <c r="BF481" s="748"/>
      <c r="BG481" s="748"/>
      <c r="BH481" s="748"/>
      <c r="BI481" s="748"/>
      <c r="BJ481" s="748"/>
      <c r="BK481" s="748"/>
      <c r="BL481" s="748"/>
    </row>
    <row r="482" spans="1:64" ht="21.95" customHeight="1" thickBot="1">
      <c r="A482" s="480" t="s">
        <v>58</v>
      </c>
      <c r="B482" s="596">
        <f>SUM(B467,B471,B473,B475,B481)-B477-B479</f>
        <v>0</v>
      </c>
      <c r="C482" s="479"/>
      <c r="D482" s="367"/>
      <c r="E482" s="367"/>
      <c r="F482" s="367"/>
      <c r="G482" s="367"/>
      <c r="H482" s="367"/>
      <c r="I482" s="367"/>
      <c r="J482" s="367"/>
      <c r="K482" s="367"/>
      <c r="L482" s="367"/>
      <c r="M482" s="367"/>
      <c r="N482" s="367"/>
      <c r="O482" s="367"/>
      <c r="P482" s="367"/>
      <c r="Q482" s="367"/>
      <c r="R482" s="367"/>
      <c r="S482" s="367"/>
      <c r="T482" s="367"/>
      <c r="U482" s="367"/>
      <c r="V482" s="367"/>
      <c r="W482" s="367"/>
      <c r="X482" s="367"/>
      <c r="Y482" s="367"/>
      <c r="Z482" s="367"/>
      <c r="AA482" s="367"/>
      <c r="AB482" s="367"/>
      <c r="AC482" s="367"/>
      <c r="AD482" s="367"/>
      <c r="AE482" s="367"/>
      <c r="AF482" s="367"/>
      <c r="AG482" s="367"/>
      <c r="AH482" s="367"/>
      <c r="AI482" s="367"/>
      <c r="AJ482" s="367"/>
      <c r="AK482" s="367"/>
      <c r="AL482" s="367"/>
      <c r="AM482" s="367"/>
      <c r="AN482" s="367"/>
      <c r="AO482" s="367"/>
      <c r="AP482" s="367"/>
      <c r="AQ482" s="367"/>
      <c r="AR482" s="367"/>
      <c r="AS482" s="367"/>
      <c r="AT482" s="367"/>
      <c r="AU482" s="367"/>
      <c r="AV482" s="367"/>
      <c r="AW482" s="371"/>
      <c r="AX482" s="371"/>
      <c r="AY482" s="371"/>
      <c r="AZ482" s="371"/>
      <c r="BA482" s="371"/>
      <c r="BB482" s="371"/>
      <c r="BC482" s="371"/>
      <c r="BD482" s="371"/>
      <c r="BE482" s="371"/>
      <c r="BF482" s="371"/>
      <c r="BG482" s="371"/>
      <c r="BH482" s="371"/>
      <c r="BI482" s="371"/>
      <c r="BJ482" s="371"/>
      <c r="BK482" s="371"/>
      <c r="BL482" s="371"/>
    </row>
    <row r="483" spans="1:64" ht="30" customHeight="1" thickBot="1">
      <c r="A483" s="297" t="s">
        <v>59</v>
      </c>
      <c r="B483" s="606"/>
      <c r="C483" s="597">
        <f>IF(B483="",0,IF(OR(D459="Privat Forsknings- og videnformidlingsinstitution",D459="Offentlig Forsknings- og videnformidlingsinstitution"),IF(B482=0,0,B483/B482),IF(B467=0,0,B483/B467)))</f>
        <v>0</v>
      </c>
      <c r="D483" s="367"/>
      <c r="E483" s="367"/>
      <c r="F483" s="367"/>
      <c r="G483" s="367"/>
      <c r="H483" s="367"/>
      <c r="I483" s="367"/>
      <c r="J483" s="367"/>
      <c r="K483" s="367"/>
      <c r="L483" s="367"/>
      <c r="M483" s="367"/>
      <c r="N483" s="367"/>
      <c r="O483" s="367"/>
      <c r="P483" s="367"/>
      <c r="Q483" s="367"/>
      <c r="R483" s="367"/>
      <c r="S483" s="367"/>
      <c r="T483" s="367"/>
      <c r="U483" s="367"/>
      <c r="V483" s="367"/>
      <c r="W483" s="367"/>
      <c r="X483" s="367"/>
      <c r="Y483" s="367"/>
      <c r="Z483" s="367"/>
      <c r="AA483" s="367"/>
      <c r="AB483" s="367"/>
      <c r="AC483" s="367"/>
      <c r="AD483" s="367"/>
      <c r="AE483" s="367"/>
      <c r="AF483" s="367"/>
      <c r="AG483" s="367"/>
      <c r="AH483" s="367"/>
      <c r="AI483" s="367"/>
      <c r="AJ483" s="367"/>
      <c r="AK483" s="367"/>
      <c r="AL483" s="367"/>
      <c r="AM483" s="367"/>
      <c r="AN483" s="367"/>
      <c r="AO483" s="367"/>
      <c r="AP483" s="367"/>
      <c r="AQ483" s="367"/>
      <c r="AR483" s="367"/>
      <c r="AS483" s="367"/>
      <c r="AT483" s="367"/>
      <c r="AU483" s="367"/>
      <c r="AV483" s="367"/>
      <c r="AW483" s="371"/>
      <c r="AX483" s="371"/>
      <c r="AY483" s="371"/>
      <c r="AZ483" s="371"/>
      <c r="BA483" s="371"/>
      <c r="BB483" s="371"/>
      <c r="BC483" s="371"/>
      <c r="BD483" s="371"/>
      <c r="BE483" s="371"/>
      <c r="BF483" s="371"/>
      <c r="BG483" s="371"/>
      <c r="BH483" s="371"/>
      <c r="BI483" s="371"/>
      <c r="BJ483" s="371"/>
      <c r="BK483" s="371"/>
      <c r="BL483" s="371"/>
    </row>
    <row r="484" spans="1:64" ht="21.95" customHeight="1" thickBot="1">
      <c r="A484" s="509" t="s">
        <v>60</v>
      </c>
      <c r="B484" s="510">
        <f>SUM(B482:B483)</f>
        <v>0</v>
      </c>
      <c r="C484" s="511"/>
      <c r="D484" s="367"/>
      <c r="E484" s="367"/>
      <c r="F484" s="367"/>
      <c r="G484" s="367"/>
      <c r="H484" s="367"/>
      <c r="I484" s="367"/>
      <c r="J484" s="367"/>
      <c r="K484" s="367"/>
      <c r="L484" s="367"/>
      <c r="M484" s="367"/>
      <c r="N484" s="367"/>
      <c r="O484" s="367"/>
      <c r="P484" s="367"/>
      <c r="Q484" s="367"/>
      <c r="R484" s="367"/>
      <c r="S484" s="367"/>
      <c r="T484" s="367"/>
      <c r="U484" s="367"/>
      <c r="V484" s="367"/>
      <c r="W484" s="367"/>
      <c r="X484" s="367"/>
      <c r="Y484" s="367"/>
      <c r="Z484" s="367"/>
      <c r="AA484" s="367"/>
      <c r="AB484" s="367"/>
      <c r="AC484" s="367"/>
      <c r="AD484" s="367"/>
      <c r="AE484" s="367"/>
      <c r="AF484" s="367"/>
      <c r="AG484" s="367"/>
      <c r="AH484" s="367"/>
      <c r="AI484" s="367"/>
      <c r="AJ484" s="367"/>
      <c r="AK484" s="367"/>
      <c r="AL484" s="367"/>
      <c r="AM484" s="367"/>
      <c r="AN484" s="367"/>
      <c r="AO484" s="367"/>
      <c r="AP484" s="367"/>
      <c r="AQ484" s="367"/>
      <c r="AR484" s="367"/>
      <c r="AS484" s="367"/>
      <c r="AT484" s="367"/>
      <c r="AU484" s="367"/>
      <c r="AV484" s="367"/>
      <c r="AW484" s="371"/>
      <c r="AX484" s="371"/>
      <c r="AY484" s="371"/>
      <c r="AZ484" s="371"/>
      <c r="BA484" s="371"/>
      <c r="BB484" s="371"/>
      <c r="BC484" s="371"/>
      <c r="BD484" s="371"/>
      <c r="BE484" s="371"/>
      <c r="BF484" s="371"/>
      <c r="BG484" s="371"/>
      <c r="BH484" s="371"/>
      <c r="BI484" s="371"/>
      <c r="BJ484" s="371"/>
      <c r="BK484" s="371"/>
      <c r="BL484" s="371"/>
    </row>
    <row r="485" spans="1:64">
      <c r="A485" s="367"/>
      <c r="B485" s="367"/>
      <c r="C485" s="367"/>
      <c r="D485" s="367"/>
      <c r="E485" s="367"/>
      <c r="F485" s="367"/>
      <c r="G485" s="367"/>
      <c r="H485" s="367"/>
      <c r="I485" s="367"/>
      <c r="J485" s="367"/>
      <c r="K485" s="367"/>
      <c r="L485" s="367"/>
      <c r="M485" s="367"/>
      <c r="N485" s="367"/>
      <c r="O485" s="367"/>
      <c r="P485" s="367"/>
      <c r="Q485" s="367"/>
      <c r="R485" s="367"/>
      <c r="S485" s="367"/>
      <c r="T485" s="367"/>
      <c r="U485" s="367"/>
      <c r="V485" s="367"/>
      <c r="W485" s="367"/>
      <c r="X485" s="367"/>
      <c r="Y485" s="367"/>
      <c r="Z485" s="367"/>
      <c r="AA485" s="367"/>
      <c r="AB485" s="367"/>
      <c r="AC485" s="367"/>
      <c r="AD485" s="367"/>
      <c r="AE485" s="367"/>
      <c r="AF485" s="367"/>
      <c r="AG485" s="367"/>
      <c r="AH485" s="367"/>
      <c r="AI485" s="367"/>
      <c r="AJ485" s="367"/>
      <c r="AK485" s="367"/>
      <c r="AL485" s="367"/>
      <c r="AM485" s="367"/>
      <c r="AN485" s="367"/>
      <c r="AO485" s="367"/>
      <c r="AP485" s="367"/>
      <c r="AQ485" s="367"/>
      <c r="AR485" s="367"/>
      <c r="AS485" s="367"/>
      <c r="AT485" s="367"/>
      <c r="AU485" s="367"/>
      <c r="AV485" s="367"/>
      <c r="AW485" s="371"/>
      <c r="AX485" s="371"/>
      <c r="AY485" s="371"/>
      <c r="AZ485" s="371"/>
      <c r="BA485" s="371"/>
      <c r="BB485" s="371"/>
      <c r="BC485" s="371"/>
      <c r="BD485" s="371"/>
      <c r="BE485" s="371"/>
      <c r="BF485" s="371"/>
      <c r="BG485" s="371"/>
      <c r="BH485" s="371"/>
      <c r="BI485" s="371"/>
      <c r="BJ485" s="371"/>
      <c r="BK485" s="371"/>
      <c r="BL485" s="371"/>
    </row>
    <row r="486" spans="1:64" ht="15" thickBot="1">
      <c r="A486" s="367"/>
      <c r="B486" s="367"/>
      <c r="C486" s="367"/>
      <c r="D486" s="367"/>
      <c r="E486" s="367"/>
      <c r="F486" s="367"/>
      <c r="G486" s="367"/>
      <c r="H486" s="367"/>
      <c r="I486" s="367"/>
      <c r="J486" s="367"/>
      <c r="K486" s="367"/>
      <c r="L486" s="367"/>
      <c r="M486" s="367"/>
      <c r="N486" s="367"/>
      <c r="O486" s="367"/>
      <c r="P486" s="367"/>
      <c r="Q486" s="367"/>
      <c r="R486" s="367"/>
      <c r="S486" s="367"/>
      <c r="T486" s="367"/>
      <c r="U486" s="367"/>
      <c r="V486" s="367"/>
      <c r="W486" s="367"/>
      <c r="X486" s="367"/>
      <c r="Y486" s="367"/>
      <c r="Z486" s="367"/>
      <c r="AA486" s="367"/>
      <c r="AB486" s="367"/>
      <c r="AC486" s="367"/>
      <c r="AD486" s="367"/>
      <c r="AE486" s="367"/>
      <c r="AF486" s="367"/>
      <c r="AG486" s="367"/>
      <c r="AH486" s="367"/>
      <c r="AI486" s="367"/>
      <c r="AJ486" s="367"/>
      <c r="AK486" s="367"/>
      <c r="AL486" s="367"/>
      <c r="AM486" s="367"/>
      <c r="AN486" s="367"/>
      <c r="AO486" s="367"/>
      <c r="AP486" s="367"/>
      <c r="AQ486" s="367"/>
      <c r="AR486" s="367"/>
      <c r="AS486" s="367"/>
      <c r="AT486" s="367"/>
      <c r="AU486" s="367"/>
      <c r="AV486" s="367"/>
      <c r="AW486" s="371"/>
      <c r="AX486" s="371"/>
      <c r="AY486" s="371"/>
      <c r="AZ486" s="371"/>
      <c r="BA486" s="371"/>
      <c r="BB486" s="371"/>
      <c r="BC486" s="371"/>
      <c r="BD486" s="371"/>
      <c r="BE486" s="371"/>
      <c r="BF486" s="371"/>
      <c r="BG486" s="371"/>
      <c r="BH486" s="371"/>
      <c r="BI486" s="371"/>
      <c r="BJ486" s="371"/>
      <c r="BK486" s="371"/>
      <c r="BL486" s="371"/>
    </row>
    <row r="487" spans="1:64" ht="24.75" thickTop="1" thickBot="1">
      <c r="A487" s="375" t="s">
        <v>76</v>
      </c>
      <c r="B487" s="376"/>
      <c r="C487" s="372"/>
      <c r="D487" s="377"/>
      <c r="E487" s="372"/>
      <c r="F487" s="372"/>
      <c r="G487" s="372"/>
      <c r="H487" s="372"/>
      <c r="I487" s="372"/>
      <c r="J487" s="372"/>
      <c r="K487" s="372"/>
      <c r="L487" s="372"/>
      <c r="M487" s="372"/>
      <c r="N487" s="372"/>
      <c r="O487" s="372"/>
      <c r="P487" s="372"/>
      <c r="Q487" s="372"/>
      <c r="R487" s="372"/>
      <c r="S487" s="372"/>
      <c r="T487" s="372"/>
      <c r="U487" s="372"/>
      <c r="V487" s="372"/>
      <c r="W487" s="372"/>
      <c r="X487" s="372"/>
      <c r="Y487" s="372"/>
      <c r="Z487" s="372"/>
      <c r="AA487" s="372"/>
      <c r="AB487" s="372"/>
      <c r="AC487" s="372"/>
      <c r="AD487" s="372"/>
      <c r="AE487" s="372"/>
      <c r="AF487" s="372"/>
      <c r="AG487" s="372"/>
      <c r="AH487" s="372"/>
      <c r="AI487" s="372"/>
      <c r="AJ487" s="372"/>
      <c r="AK487" s="372"/>
      <c r="AL487" s="372"/>
      <c r="AM487" s="372"/>
      <c r="AN487" s="372"/>
      <c r="AO487" s="372"/>
      <c r="AP487" s="372"/>
      <c r="AQ487" s="372"/>
      <c r="AR487" s="372"/>
      <c r="AS487" s="372"/>
      <c r="AT487" s="372"/>
      <c r="AU487" s="372"/>
      <c r="AV487" s="372"/>
      <c r="AW487" s="371"/>
      <c r="AX487" s="371"/>
      <c r="AY487" s="371"/>
      <c r="AZ487" s="371"/>
      <c r="BA487" s="371"/>
      <c r="BB487" s="371"/>
      <c r="BC487" s="371"/>
      <c r="BD487" s="371"/>
      <c r="BE487" s="371"/>
      <c r="BF487" s="371"/>
      <c r="BG487" s="371"/>
      <c r="BH487" s="371"/>
      <c r="BI487" s="371"/>
      <c r="BJ487" s="371"/>
      <c r="BK487" s="371"/>
      <c r="BL487" s="371"/>
    </row>
    <row r="488" spans="1:64" ht="35.1" customHeight="1">
      <c r="A488" s="642" t="s">
        <v>9</v>
      </c>
      <c r="B488" s="781" t="s">
        <v>10</v>
      </c>
      <c r="C488" s="782" t="s">
        <v>11</v>
      </c>
      <c r="D488" s="632" t="s">
        <v>12</v>
      </c>
      <c r="E488" s="756" t="s">
        <v>13</v>
      </c>
      <c r="F488" s="367"/>
      <c r="G488" s="367"/>
      <c r="H488" s="367"/>
      <c r="I488" s="367"/>
      <c r="J488" s="367"/>
      <c r="K488" s="367"/>
      <c r="L488" s="367"/>
      <c r="M488" s="367"/>
      <c r="N488" s="367"/>
      <c r="O488" s="367"/>
      <c r="P488" s="367"/>
      <c r="Q488" s="367"/>
      <c r="R488" s="367"/>
      <c r="S488" s="367"/>
      <c r="T488" s="367"/>
      <c r="U488" s="367"/>
      <c r="V488" s="367"/>
      <c r="W488" s="367"/>
      <c r="X488" s="367"/>
      <c r="Y488" s="367"/>
      <c r="Z488" s="367"/>
      <c r="AA488" s="367"/>
      <c r="AB488" s="367"/>
      <c r="AC488" s="367"/>
      <c r="AD488" s="367"/>
      <c r="AE488" s="367"/>
      <c r="AF488" s="367"/>
      <c r="AG488" s="367"/>
      <c r="AH488" s="367"/>
      <c r="AI488" s="367"/>
      <c r="AJ488" s="367"/>
      <c r="AK488" s="367"/>
      <c r="AL488" s="367"/>
      <c r="AM488" s="367"/>
      <c r="AN488" s="367"/>
      <c r="AO488" s="367"/>
      <c r="AP488" s="367"/>
      <c r="AQ488" s="367"/>
      <c r="AR488" s="367"/>
      <c r="AS488" s="367"/>
      <c r="AT488" s="367"/>
      <c r="AU488" s="367"/>
      <c r="AV488" s="367"/>
      <c r="AW488" s="371"/>
      <c r="AX488" s="371"/>
      <c r="AY488" s="371"/>
      <c r="AZ488" s="371"/>
      <c r="BA488" s="371"/>
      <c r="BB488" s="371"/>
      <c r="BC488" s="371"/>
      <c r="BD488" s="371"/>
      <c r="BE488" s="371"/>
      <c r="BF488" s="371"/>
      <c r="BG488" s="371"/>
      <c r="BH488" s="371"/>
      <c r="BI488" s="371"/>
      <c r="BJ488" s="371"/>
      <c r="BK488" s="371"/>
      <c r="BL488" s="371"/>
    </row>
    <row r="489" spans="1:64" ht="35.1" customHeight="1" thickBot="1">
      <c r="A489" s="363"/>
      <c r="B489" s="363"/>
      <c r="C489" s="335"/>
      <c r="D489" s="335"/>
      <c r="E489" s="757"/>
      <c r="F489" s="367"/>
      <c r="G489" s="367"/>
      <c r="H489" s="367"/>
      <c r="I489" s="367"/>
      <c r="J489" s="367"/>
      <c r="K489" s="367"/>
      <c r="L489" s="367"/>
      <c r="M489" s="367"/>
      <c r="N489" s="367"/>
      <c r="O489" s="367"/>
      <c r="P489" s="367"/>
      <c r="Q489" s="367"/>
      <c r="R489" s="367"/>
      <c r="S489" s="367"/>
      <c r="T489" s="367"/>
      <c r="U489" s="367"/>
      <c r="V489" s="367"/>
      <c r="W489" s="367"/>
      <c r="X489" s="367"/>
      <c r="Y489" s="367"/>
      <c r="Z489" s="367"/>
      <c r="AA489" s="367"/>
      <c r="AB489" s="367"/>
      <c r="AC489" s="367"/>
      <c r="AD489" s="367"/>
      <c r="AE489" s="367"/>
      <c r="AF489" s="367"/>
      <c r="AG489" s="367"/>
      <c r="AH489" s="367"/>
      <c r="AI489" s="367"/>
      <c r="AJ489" s="367"/>
      <c r="AK489" s="367"/>
      <c r="AL489" s="367"/>
      <c r="AM489" s="367"/>
      <c r="AN489" s="367"/>
      <c r="AO489" s="367"/>
      <c r="AP489" s="367"/>
      <c r="AQ489" s="367"/>
      <c r="AR489" s="367"/>
      <c r="AS489" s="367"/>
      <c r="AT489" s="367"/>
      <c r="AU489" s="367"/>
      <c r="AV489" s="367"/>
      <c r="AW489" s="371"/>
      <c r="AX489" s="371"/>
      <c r="AY489" s="371"/>
      <c r="AZ489" s="371"/>
      <c r="BA489" s="371"/>
      <c r="BB489" s="371"/>
      <c r="BC489" s="371"/>
      <c r="BD489" s="371"/>
      <c r="BE489" s="371"/>
      <c r="BF489" s="371"/>
      <c r="BG489" s="371"/>
      <c r="BH489" s="371"/>
      <c r="BI489" s="371"/>
      <c r="BJ489" s="371"/>
      <c r="BK489" s="371"/>
      <c r="BL489" s="371"/>
    </row>
    <row r="490" spans="1:64" ht="35.1" customHeight="1">
      <c r="A490" s="793" t="s">
        <v>14</v>
      </c>
      <c r="B490" s="488" t="s">
        <v>15</v>
      </c>
      <c r="C490" s="489" t="s">
        <v>16</v>
      </c>
      <c r="D490" s="490" t="s">
        <v>17</v>
      </c>
      <c r="E490" s="758" t="s">
        <v>18</v>
      </c>
      <c r="F490" s="367"/>
      <c r="G490" s="367"/>
      <c r="H490" s="367"/>
      <c r="I490" s="367"/>
      <c r="J490" s="367"/>
      <c r="K490" s="367"/>
      <c r="L490" s="367"/>
      <c r="M490" s="367"/>
      <c r="N490" s="367"/>
      <c r="O490" s="367"/>
      <c r="P490" s="367"/>
      <c r="Q490" s="367"/>
      <c r="R490" s="367"/>
      <c r="S490" s="367"/>
      <c r="T490" s="367"/>
      <c r="U490" s="367"/>
      <c r="V490" s="367"/>
      <c r="W490" s="367"/>
      <c r="X490" s="367"/>
      <c r="Y490" s="367"/>
      <c r="Z490" s="367"/>
      <c r="AA490" s="367"/>
      <c r="AB490" s="367"/>
      <c r="AC490" s="367"/>
      <c r="AD490" s="367"/>
      <c r="AE490" s="367"/>
      <c r="AF490" s="367"/>
      <c r="AG490" s="367"/>
      <c r="AH490" s="367"/>
      <c r="AI490" s="367"/>
      <c r="AJ490" s="367"/>
      <c r="AK490" s="367"/>
      <c r="AL490" s="367"/>
      <c r="AM490" s="367"/>
      <c r="AN490" s="367"/>
      <c r="AO490" s="367"/>
      <c r="AP490" s="367"/>
      <c r="AQ490" s="367"/>
      <c r="AR490" s="367"/>
      <c r="AS490" s="367"/>
      <c r="AT490" s="367"/>
      <c r="AU490" s="367"/>
      <c r="AV490" s="367"/>
      <c r="AW490" s="371"/>
      <c r="AX490" s="371"/>
      <c r="AY490" s="371"/>
      <c r="AZ490" s="371"/>
      <c r="BA490" s="371"/>
      <c r="BB490" s="371"/>
      <c r="BC490" s="371"/>
      <c r="BD490" s="371"/>
      <c r="BE490" s="371"/>
      <c r="BF490" s="371"/>
      <c r="BG490" s="371"/>
      <c r="BH490" s="371"/>
      <c r="BI490" s="371"/>
      <c r="BJ490" s="371"/>
      <c r="BK490" s="371"/>
      <c r="BL490" s="371"/>
    </row>
    <row r="491" spans="1:64" ht="35.1" customHeight="1" thickBot="1">
      <c r="A491" s="794"/>
      <c r="B491" s="364"/>
      <c r="C491" s="364"/>
      <c r="D491" s="491" t="str">
        <f>'2. Samlet budgetoversigt'!F516</f>
        <v/>
      </c>
      <c r="E491" s="759" t="str">
        <f>'2. Samlet budgetoversigt'!F517</f>
        <v/>
      </c>
      <c r="F491" s="367"/>
      <c r="G491" s="367"/>
      <c r="H491" s="367"/>
      <c r="I491" s="367"/>
      <c r="J491" s="367"/>
      <c r="K491" s="367"/>
      <c r="L491" s="367"/>
      <c r="M491" s="367"/>
      <c r="N491" s="367"/>
      <c r="O491" s="367"/>
      <c r="P491" s="367"/>
      <c r="Q491" s="367"/>
      <c r="R491" s="367"/>
      <c r="S491" s="367"/>
      <c r="T491" s="367"/>
      <c r="U491" s="367"/>
      <c r="V491" s="367"/>
      <c r="W491" s="367"/>
      <c r="X491" s="367"/>
      <c r="Y491" s="367"/>
      <c r="Z491" s="367"/>
      <c r="AA491" s="367"/>
      <c r="AB491" s="367"/>
      <c r="AC491" s="367"/>
      <c r="AD491" s="367"/>
      <c r="AE491" s="367"/>
      <c r="AF491" s="367"/>
      <c r="AG491" s="367"/>
      <c r="AH491" s="367"/>
      <c r="AI491" s="367"/>
      <c r="AJ491" s="367"/>
      <c r="AK491" s="367"/>
      <c r="AL491" s="367"/>
      <c r="AM491" s="367"/>
      <c r="AN491" s="367"/>
      <c r="AO491" s="367"/>
      <c r="AP491" s="367"/>
      <c r="AQ491" s="367"/>
      <c r="AR491" s="367"/>
      <c r="AS491" s="367"/>
      <c r="AT491" s="367"/>
      <c r="AU491" s="367"/>
      <c r="AV491" s="367"/>
      <c r="AW491" s="371"/>
      <c r="AX491" s="371"/>
      <c r="AY491" s="371"/>
      <c r="AZ491" s="371"/>
      <c r="BA491" s="371"/>
      <c r="BB491" s="371"/>
      <c r="BC491" s="371"/>
      <c r="BD491" s="371"/>
      <c r="BE491" s="371"/>
      <c r="BF491" s="371"/>
      <c r="BG491" s="371"/>
      <c r="BH491" s="371"/>
      <c r="BI491" s="371"/>
      <c r="BJ491" s="371"/>
      <c r="BK491" s="371"/>
      <c r="BL491" s="371"/>
    </row>
    <row r="492" spans="1:64">
      <c r="A492" s="367"/>
      <c r="B492" s="367"/>
      <c r="C492" s="367"/>
      <c r="D492" s="367"/>
      <c r="E492" s="367"/>
      <c r="F492" s="367"/>
      <c r="G492" s="367"/>
      <c r="H492" s="367"/>
      <c r="I492" s="367"/>
      <c r="J492" s="367"/>
      <c r="K492" s="367"/>
      <c r="L492" s="367"/>
      <c r="M492" s="367"/>
      <c r="N492" s="367"/>
      <c r="O492" s="367"/>
      <c r="P492" s="367"/>
      <c r="Q492" s="367"/>
      <c r="R492" s="367"/>
      <c r="S492" s="367"/>
      <c r="T492" s="367"/>
      <c r="U492" s="367"/>
      <c r="V492" s="367"/>
      <c r="W492" s="367"/>
      <c r="X492" s="367"/>
      <c r="Y492" s="367"/>
      <c r="Z492" s="367"/>
      <c r="AA492" s="367"/>
      <c r="AB492" s="367"/>
      <c r="AC492" s="367"/>
      <c r="AD492" s="367"/>
      <c r="AE492" s="367"/>
      <c r="AF492" s="367"/>
      <c r="AG492" s="367"/>
      <c r="AH492" s="367"/>
      <c r="AI492" s="367"/>
      <c r="AJ492" s="367"/>
      <c r="AK492" s="367"/>
      <c r="AL492" s="367"/>
      <c r="AM492" s="367"/>
      <c r="AN492" s="367"/>
      <c r="AO492" s="367"/>
      <c r="AP492" s="367"/>
      <c r="AQ492" s="367"/>
      <c r="AR492" s="367"/>
      <c r="AS492" s="367"/>
      <c r="AT492" s="367"/>
      <c r="AU492" s="367"/>
      <c r="AV492" s="367"/>
      <c r="AW492" s="371"/>
      <c r="AX492" s="371"/>
      <c r="AY492" s="371"/>
      <c r="AZ492" s="371"/>
      <c r="BA492" s="371"/>
      <c r="BB492" s="371"/>
      <c r="BC492" s="371"/>
      <c r="BD492" s="371"/>
      <c r="BE492" s="371"/>
      <c r="BF492" s="371"/>
      <c r="BG492" s="371"/>
      <c r="BH492" s="371"/>
      <c r="BI492" s="371"/>
      <c r="BJ492" s="371"/>
      <c r="BK492" s="371"/>
      <c r="BL492" s="371"/>
    </row>
    <row r="493" spans="1:64" ht="16.5" thickBot="1">
      <c r="A493" s="368" t="s">
        <v>19</v>
      </c>
      <c r="B493" s="368" t="s">
        <v>20</v>
      </c>
      <c r="C493" s="381" t="s">
        <v>21</v>
      </c>
      <c r="D493" s="379" t="s">
        <v>22</v>
      </c>
      <c r="E493" s="379" t="s">
        <v>23</v>
      </c>
      <c r="F493" s="379" t="s">
        <v>24</v>
      </c>
      <c r="G493" s="379" t="s">
        <v>25</v>
      </c>
      <c r="H493" s="379" t="s">
        <v>26</v>
      </c>
      <c r="I493" s="379" t="s">
        <v>27</v>
      </c>
      <c r="J493" s="379" t="s">
        <v>28</v>
      </c>
      <c r="K493" s="379" t="s">
        <v>29</v>
      </c>
      <c r="L493" s="379" t="s">
        <v>30</v>
      </c>
      <c r="M493" s="379" t="s">
        <v>31</v>
      </c>
      <c r="N493" s="379" t="s">
        <v>32</v>
      </c>
      <c r="O493" s="379" t="s">
        <v>33</v>
      </c>
      <c r="P493" s="379" t="s">
        <v>34</v>
      </c>
      <c r="Q493" s="379" t="s">
        <v>35</v>
      </c>
      <c r="R493" s="379" t="s">
        <v>36</v>
      </c>
      <c r="S493" s="379" t="s">
        <v>37</v>
      </c>
      <c r="T493" s="379" t="s">
        <v>38</v>
      </c>
      <c r="U493" s="379" t="s">
        <v>39</v>
      </c>
      <c r="V493" s="379" t="s">
        <v>40</v>
      </c>
      <c r="W493" s="379" t="s">
        <v>41</v>
      </c>
      <c r="X493" s="379" t="s">
        <v>42</v>
      </c>
      <c r="Y493" s="379" t="s">
        <v>43</v>
      </c>
      <c r="Z493" s="380" t="s">
        <v>44</v>
      </c>
      <c r="AA493" s="371"/>
      <c r="AB493" s="371"/>
      <c r="AC493" s="371"/>
      <c r="AD493" s="371"/>
      <c r="AE493" s="371"/>
      <c r="AF493" s="371"/>
      <c r="AG493" s="371"/>
      <c r="AH493" s="371"/>
      <c r="AI493" s="371"/>
      <c r="AJ493" s="371"/>
      <c r="AK493" s="371"/>
      <c r="AL493" s="371"/>
      <c r="AM493" s="371"/>
      <c r="AN493" s="371"/>
      <c r="AO493" s="371"/>
      <c r="AP493" s="371"/>
      <c r="AQ493" s="371"/>
      <c r="AR493" s="371"/>
      <c r="AS493" s="371"/>
      <c r="AT493" s="371"/>
      <c r="AU493" s="371"/>
      <c r="AV493" s="371"/>
      <c r="AW493" s="371"/>
      <c r="AX493" s="371"/>
      <c r="AY493" s="371"/>
      <c r="AZ493" s="371"/>
      <c r="BA493" s="371"/>
      <c r="BB493" s="371"/>
      <c r="BC493" s="371"/>
      <c r="BD493" s="371"/>
      <c r="BE493" s="371"/>
      <c r="BF493" s="371"/>
      <c r="BG493" s="371"/>
      <c r="BH493" s="371"/>
      <c r="BI493" s="371"/>
      <c r="BJ493" s="371"/>
      <c r="BK493" s="371"/>
      <c r="BL493" s="371"/>
    </row>
    <row r="494" spans="1:64" ht="50.1" customHeight="1">
      <c r="A494" s="786" t="s">
        <v>45</v>
      </c>
      <c r="B494" s="588"/>
      <c r="C494" s="471" t="s">
        <v>46</v>
      </c>
      <c r="D494" s="90"/>
      <c r="E494" s="90"/>
      <c r="F494" s="90"/>
      <c r="G494" s="90"/>
      <c r="H494" s="90"/>
      <c r="I494" s="90"/>
      <c r="J494" s="90"/>
      <c r="K494" s="90"/>
      <c r="L494" s="90"/>
      <c r="M494" s="90"/>
      <c r="N494" s="90"/>
      <c r="O494" s="90"/>
      <c r="P494" s="90"/>
      <c r="Q494" s="90"/>
      <c r="R494" s="90"/>
      <c r="S494" s="90"/>
      <c r="T494" s="90"/>
      <c r="U494" s="90"/>
      <c r="V494" s="90"/>
      <c r="W494" s="90"/>
      <c r="X494" s="90"/>
      <c r="Y494" s="90"/>
      <c r="Z494" s="93"/>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5"/>
      <c r="AW494" s="371"/>
      <c r="AX494" s="371"/>
      <c r="AY494" s="371"/>
      <c r="AZ494" s="371"/>
      <c r="BA494" s="371"/>
      <c r="BB494" s="371"/>
      <c r="BC494" s="371"/>
      <c r="BD494" s="371"/>
      <c r="BE494" s="371"/>
      <c r="BF494" s="371"/>
      <c r="BG494" s="371"/>
      <c r="BH494" s="371"/>
      <c r="BI494" s="371"/>
      <c r="BJ494" s="371"/>
      <c r="BK494" s="371"/>
      <c r="BL494" s="371"/>
    </row>
    <row r="495" spans="1:64" ht="14.45" customHeight="1">
      <c r="A495" s="787"/>
      <c r="B495" s="589"/>
      <c r="C495" s="473" t="s">
        <v>47</v>
      </c>
      <c r="D495" s="71"/>
      <c r="E495" s="71"/>
      <c r="F495" s="71"/>
      <c r="G495" s="71"/>
      <c r="H495" s="71"/>
      <c r="I495" s="71"/>
      <c r="J495" s="71"/>
      <c r="K495" s="71"/>
      <c r="L495" s="71"/>
      <c r="M495" s="71"/>
      <c r="N495" s="71"/>
      <c r="O495" s="71"/>
      <c r="P495" s="71"/>
      <c r="Q495" s="71"/>
      <c r="R495" s="71"/>
      <c r="S495" s="71"/>
      <c r="T495" s="71"/>
      <c r="U495" s="71"/>
      <c r="V495" s="71"/>
      <c r="W495" s="71"/>
      <c r="X495" s="71"/>
      <c r="Y495" s="71"/>
      <c r="Z495" s="96"/>
      <c r="AV495" s="97"/>
      <c r="AW495" s="371"/>
      <c r="AX495" s="371"/>
      <c r="AY495" s="371"/>
      <c r="AZ495" s="371"/>
      <c r="BA495" s="371"/>
      <c r="BB495" s="371"/>
      <c r="BC495" s="371"/>
      <c r="BD495" s="371"/>
      <c r="BE495" s="371"/>
      <c r="BF495" s="371"/>
      <c r="BG495" s="371"/>
      <c r="BH495" s="371"/>
      <c r="BI495" s="371"/>
      <c r="BJ495" s="371"/>
      <c r="BK495" s="371"/>
      <c r="BL495" s="371"/>
    </row>
    <row r="496" spans="1:64" ht="14.45" customHeight="1" thickBot="1">
      <c r="A496" s="787"/>
      <c r="B496" s="590" t="str">
        <f>_xlfn.CONCAT(SUM('1. Projektets omkostninger'!D496:AV496)," timer")</f>
        <v>0 timer</v>
      </c>
      <c r="C496" s="473" t="s">
        <v>48</v>
      </c>
      <c r="D496" s="71"/>
      <c r="E496" s="71"/>
      <c r="F496" s="71"/>
      <c r="G496" s="71"/>
      <c r="H496" s="71"/>
      <c r="I496" s="71"/>
      <c r="J496" s="71"/>
      <c r="K496" s="71"/>
      <c r="L496" s="71"/>
      <c r="M496" s="71"/>
      <c r="N496" s="71"/>
      <c r="O496" s="71"/>
      <c r="P496" s="71"/>
      <c r="Q496" s="71"/>
      <c r="R496" s="71"/>
      <c r="S496" s="71"/>
      <c r="T496" s="71"/>
      <c r="U496" s="71"/>
      <c r="V496" s="71"/>
      <c r="W496" s="71"/>
      <c r="X496" s="71"/>
      <c r="Y496" s="71"/>
      <c r="Z496" s="96"/>
      <c r="AV496" s="97"/>
      <c r="AW496" s="371"/>
      <c r="AX496" s="371"/>
      <c r="AY496" s="371"/>
      <c r="AZ496" s="371"/>
      <c r="BA496" s="371"/>
      <c r="BB496" s="371"/>
      <c r="BC496" s="371"/>
      <c r="BD496" s="371"/>
      <c r="BE496" s="371"/>
      <c r="BF496" s="371"/>
      <c r="BG496" s="371"/>
      <c r="BH496" s="371"/>
      <c r="BI496" s="371"/>
      <c r="BJ496" s="371"/>
      <c r="BK496" s="371"/>
      <c r="BL496" s="371"/>
    </row>
    <row r="497" spans="1:64" s="599" customFormat="1" ht="14.45" customHeight="1" thickBot="1">
      <c r="A497" s="788"/>
      <c r="B497" s="591">
        <f>SUM('1. Projektets omkostninger'!D497:AV497)</f>
        <v>0</v>
      </c>
      <c r="C497" s="631" t="s">
        <v>49</v>
      </c>
      <c r="D497" s="481" t="str">
        <f>IF(D495*D496=0,"",(D495*D496))</f>
        <v/>
      </c>
      <c r="E497" s="481" t="str">
        <f t="shared" ref="E497:AV497" si="32">IF(E495*E496=0,"",(E495*E496))</f>
        <v/>
      </c>
      <c r="F497" s="481" t="str">
        <f t="shared" si="32"/>
        <v/>
      </c>
      <c r="G497" s="481" t="str">
        <f t="shared" si="32"/>
        <v/>
      </c>
      <c r="H497" s="481" t="str">
        <f t="shared" si="32"/>
        <v/>
      </c>
      <c r="I497" s="481" t="str">
        <f t="shared" si="32"/>
        <v/>
      </c>
      <c r="J497" s="481" t="str">
        <f t="shared" si="32"/>
        <v/>
      </c>
      <c r="K497" s="481" t="str">
        <f t="shared" si="32"/>
        <v/>
      </c>
      <c r="L497" s="481" t="str">
        <f t="shared" si="32"/>
        <v/>
      </c>
      <c r="M497" s="481" t="str">
        <f t="shared" si="32"/>
        <v/>
      </c>
      <c r="N497" s="481" t="str">
        <f t="shared" si="32"/>
        <v/>
      </c>
      <c r="O497" s="481" t="str">
        <f t="shared" si="32"/>
        <v/>
      </c>
      <c r="P497" s="481" t="str">
        <f t="shared" si="32"/>
        <v/>
      </c>
      <c r="Q497" s="481" t="str">
        <f t="shared" si="32"/>
        <v/>
      </c>
      <c r="R497" s="481" t="str">
        <f t="shared" si="32"/>
        <v/>
      </c>
      <c r="S497" s="481" t="str">
        <f t="shared" si="32"/>
        <v/>
      </c>
      <c r="T497" s="481" t="str">
        <f t="shared" si="32"/>
        <v/>
      </c>
      <c r="U497" s="481" t="str">
        <f t="shared" si="32"/>
        <v/>
      </c>
      <c r="V497" s="481" t="str">
        <f t="shared" si="32"/>
        <v/>
      </c>
      <c r="W497" s="481" t="str">
        <f t="shared" si="32"/>
        <v/>
      </c>
      <c r="X497" s="481" t="str">
        <f t="shared" si="32"/>
        <v/>
      </c>
      <c r="Y497" s="481" t="str">
        <f t="shared" si="32"/>
        <v/>
      </c>
      <c r="Z497" s="482" t="str">
        <f t="shared" si="32"/>
        <v/>
      </c>
      <c r="AA497" s="483" t="str">
        <f t="shared" si="32"/>
        <v/>
      </c>
      <c r="AB497" s="483" t="str">
        <f t="shared" si="32"/>
        <v/>
      </c>
      <c r="AC497" s="483" t="str">
        <f t="shared" si="32"/>
        <v/>
      </c>
      <c r="AD497" s="483" t="str">
        <f t="shared" si="32"/>
        <v/>
      </c>
      <c r="AE497" s="483" t="str">
        <f t="shared" si="32"/>
        <v/>
      </c>
      <c r="AF497" s="483" t="str">
        <f t="shared" si="32"/>
        <v/>
      </c>
      <c r="AG497" s="483" t="str">
        <f t="shared" si="32"/>
        <v/>
      </c>
      <c r="AH497" s="483" t="str">
        <f t="shared" si="32"/>
        <v/>
      </c>
      <c r="AI497" s="483" t="str">
        <f t="shared" si="32"/>
        <v/>
      </c>
      <c r="AJ497" s="483" t="str">
        <f t="shared" si="32"/>
        <v/>
      </c>
      <c r="AK497" s="483" t="str">
        <f t="shared" si="32"/>
        <v/>
      </c>
      <c r="AL497" s="483" t="str">
        <f t="shared" si="32"/>
        <v/>
      </c>
      <c r="AM497" s="483" t="str">
        <f t="shared" si="32"/>
        <v/>
      </c>
      <c r="AN497" s="483" t="str">
        <f t="shared" si="32"/>
        <v/>
      </c>
      <c r="AO497" s="483" t="str">
        <f t="shared" si="32"/>
        <v/>
      </c>
      <c r="AP497" s="483" t="str">
        <f t="shared" si="32"/>
        <v/>
      </c>
      <c r="AQ497" s="483" t="str">
        <f t="shared" si="32"/>
        <v/>
      </c>
      <c r="AR497" s="483" t="str">
        <f t="shared" si="32"/>
        <v/>
      </c>
      <c r="AS497" s="483" t="str">
        <f t="shared" si="32"/>
        <v/>
      </c>
      <c r="AT497" s="483" t="str">
        <f t="shared" si="32"/>
        <v/>
      </c>
      <c r="AU497" s="483" t="str">
        <f t="shared" si="32"/>
        <v/>
      </c>
      <c r="AV497" s="484" t="str">
        <f t="shared" si="32"/>
        <v/>
      </c>
    </row>
    <row r="498" spans="1:64" ht="50.1" customHeight="1">
      <c r="A498" s="787" t="s">
        <v>50</v>
      </c>
      <c r="B498" s="592"/>
      <c r="C498" s="471" t="s">
        <v>46</v>
      </c>
      <c r="D498" s="91"/>
      <c r="E498" s="91"/>
      <c r="F498" s="91"/>
      <c r="G498" s="91"/>
      <c r="H498" s="91"/>
      <c r="I498" s="91"/>
      <c r="J498" s="91"/>
      <c r="K498" s="91"/>
      <c r="L498" s="91"/>
      <c r="M498" s="91"/>
      <c r="N498" s="91"/>
      <c r="O498" s="91"/>
      <c r="P498" s="91"/>
      <c r="Q498" s="91"/>
      <c r="R498" s="91"/>
      <c r="S498" s="91"/>
      <c r="T498" s="91"/>
      <c r="U498" s="91"/>
      <c r="V498" s="91"/>
      <c r="W498" s="91"/>
      <c r="X498" s="91"/>
      <c r="Y498" s="91"/>
      <c r="Z498" s="96"/>
      <c r="AV498" s="97"/>
      <c r="AW498" s="371"/>
      <c r="AX498" s="371"/>
      <c r="AY498" s="371"/>
      <c r="AZ498" s="371"/>
      <c r="BA498" s="371"/>
      <c r="BB498" s="371"/>
      <c r="BC498" s="371"/>
      <c r="BD498" s="371"/>
      <c r="BE498" s="371"/>
      <c r="BF498" s="371"/>
      <c r="BG498" s="371"/>
      <c r="BH498" s="371"/>
      <c r="BI498" s="371"/>
      <c r="BJ498" s="371"/>
      <c r="BK498" s="371"/>
      <c r="BL498" s="371"/>
    </row>
    <row r="499" spans="1:64" ht="14.45" customHeight="1">
      <c r="A499" s="787"/>
      <c r="B499" s="593"/>
      <c r="C499" s="473" t="s">
        <v>47</v>
      </c>
      <c r="D499" s="71"/>
      <c r="E499" s="71"/>
      <c r="F499" s="71"/>
      <c r="G499" s="71"/>
      <c r="H499" s="71"/>
      <c r="I499" s="71"/>
      <c r="J499" s="71"/>
      <c r="K499" s="71"/>
      <c r="L499" s="71"/>
      <c r="M499" s="71"/>
      <c r="N499" s="71"/>
      <c r="O499" s="71"/>
      <c r="P499" s="71"/>
      <c r="Q499" s="71"/>
      <c r="R499" s="71"/>
      <c r="S499" s="71"/>
      <c r="T499" s="71"/>
      <c r="U499" s="71"/>
      <c r="V499" s="71"/>
      <c r="W499" s="71"/>
      <c r="X499" s="71"/>
      <c r="Y499" s="71"/>
      <c r="Z499" s="96"/>
      <c r="AV499" s="97"/>
      <c r="AW499" s="371"/>
      <c r="AX499" s="371"/>
      <c r="AY499" s="371"/>
      <c r="AZ499" s="371"/>
      <c r="BA499" s="371"/>
      <c r="BB499" s="371"/>
      <c r="BC499" s="371"/>
      <c r="BD499" s="371"/>
      <c r="BE499" s="371"/>
      <c r="BF499" s="371"/>
      <c r="BG499" s="371"/>
      <c r="BH499" s="371"/>
      <c r="BI499" s="371"/>
      <c r="BJ499" s="371"/>
      <c r="BK499" s="371"/>
      <c r="BL499" s="371"/>
    </row>
    <row r="500" spans="1:64" ht="14.45" customHeight="1">
      <c r="A500" s="787"/>
      <c r="B500" s="593"/>
      <c r="C500" s="473" t="s">
        <v>48</v>
      </c>
      <c r="D500" s="71"/>
      <c r="E500" s="71"/>
      <c r="F500" s="71"/>
      <c r="G500" s="71"/>
      <c r="H500" s="71"/>
      <c r="I500" s="71"/>
      <c r="J500" s="71"/>
      <c r="K500" s="71"/>
      <c r="L500" s="71"/>
      <c r="M500" s="71"/>
      <c r="N500" s="71"/>
      <c r="O500" s="71"/>
      <c r="P500" s="71"/>
      <c r="Q500" s="71"/>
      <c r="R500" s="71"/>
      <c r="S500" s="71"/>
      <c r="T500" s="71"/>
      <c r="U500" s="71"/>
      <c r="V500" s="71"/>
      <c r="W500" s="71"/>
      <c r="X500" s="71"/>
      <c r="Y500" s="71"/>
      <c r="Z500" s="96"/>
      <c r="AV500" s="97"/>
      <c r="AW500" s="371"/>
      <c r="AX500" s="371"/>
      <c r="AY500" s="371"/>
      <c r="AZ500" s="371"/>
      <c r="BA500" s="371"/>
      <c r="BB500" s="371"/>
      <c r="BC500" s="371"/>
      <c r="BD500" s="371"/>
      <c r="BE500" s="371"/>
      <c r="BF500" s="371"/>
      <c r="BG500" s="371"/>
      <c r="BH500" s="371"/>
      <c r="BI500" s="371"/>
      <c r="BJ500" s="371"/>
      <c r="BK500" s="371"/>
      <c r="BL500" s="371"/>
    </row>
    <row r="501" spans="1:64" s="599" customFormat="1" ht="14.45" customHeight="1" thickBot="1">
      <c r="A501" s="787"/>
      <c r="B501" s="594">
        <f>SUM('1. Projektets omkostninger'!D501:AV501)</f>
        <v>0</v>
      </c>
      <c r="C501" s="631" t="s">
        <v>49</v>
      </c>
      <c r="D501" s="485" t="str">
        <f t="shared" ref="D501:AV501" si="33">IF(D499*D500=0,"",(D499*D500))</f>
        <v/>
      </c>
      <c r="E501" s="485" t="str">
        <f t="shared" si="33"/>
        <v/>
      </c>
      <c r="F501" s="485" t="str">
        <f t="shared" si="33"/>
        <v/>
      </c>
      <c r="G501" s="485" t="str">
        <f t="shared" si="33"/>
        <v/>
      </c>
      <c r="H501" s="485" t="str">
        <f t="shared" si="33"/>
        <v/>
      </c>
      <c r="I501" s="485" t="str">
        <f t="shared" si="33"/>
        <v/>
      </c>
      <c r="J501" s="485" t="str">
        <f t="shared" si="33"/>
        <v/>
      </c>
      <c r="K501" s="485" t="str">
        <f t="shared" si="33"/>
        <v/>
      </c>
      <c r="L501" s="485" t="str">
        <f t="shared" si="33"/>
        <v/>
      </c>
      <c r="M501" s="485" t="str">
        <f t="shared" si="33"/>
        <v/>
      </c>
      <c r="N501" s="485" t="str">
        <f t="shared" si="33"/>
        <v/>
      </c>
      <c r="O501" s="485" t="str">
        <f t="shared" si="33"/>
        <v/>
      </c>
      <c r="P501" s="485" t="str">
        <f t="shared" si="33"/>
        <v/>
      </c>
      <c r="Q501" s="485" t="str">
        <f t="shared" si="33"/>
        <v/>
      </c>
      <c r="R501" s="485" t="str">
        <f t="shared" si="33"/>
        <v/>
      </c>
      <c r="S501" s="485" t="str">
        <f t="shared" si="33"/>
        <v/>
      </c>
      <c r="T501" s="485" t="str">
        <f t="shared" si="33"/>
        <v/>
      </c>
      <c r="U501" s="485" t="str">
        <f t="shared" si="33"/>
        <v/>
      </c>
      <c r="V501" s="485" t="str">
        <f t="shared" si="33"/>
        <v/>
      </c>
      <c r="W501" s="485" t="str">
        <f t="shared" si="33"/>
        <v/>
      </c>
      <c r="X501" s="485" t="str">
        <f t="shared" si="33"/>
        <v/>
      </c>
      <c r="Y501" s="485" t="str">
        <f t="shared" si="33"/>
        <v/>
      </c>
      <c r="Z501" s="482" t="str">
        <f t="shared" si="33"/>
        <v/>
      </c>
      <c r="AA501" s="483" t="str">
        <f t="shared" si="33"/>
        <v/>
      </c>
      <c r="AB501" s="483" t="str">
        <f t="shared" si="33"/>
        <v/>
      </c>
      <c r="AC501" s="483" t="str">
        <f t="shared" si="33"/>
        <v/>
      </c>
      <c r="AD501" s="483" t="str">
        <f t="shared" si="33"/>
        <v/>
      </c>
      <c r="AE501" s="483" t="str">
        <f t="shared" si="33"/>
        <v/>
      </c>
      <c r="AF501" s="483" t="str">
        <f t="shared" si="33"/>
        <v/>
      </c>
      <c r="AG501" s="483" t="str">
        <f t="shared" si="33"/>
        <v/>
      </c>
      <c r="AH501" s="483" t="str">
        <f t="shared" si="33"/>
        <v/>
      </c>
      <c r="AI501" s="483" t="str">
        <f t="shared" si="33"/>
        <v/>
      </c>
      <c r="AJ501" s="483" t="str">
        <f t="shared" si="33"/>
        <v/>
      </c>
      <c r="AK501" s="483" t="str">
        <f t="shared" si="33"/>
        <v/>
      </c>
      <c r="AL501" s="483" t="str">
        <f t="shared" si="33"/>
        <v/>
      </c>
      <c r="AM501" s="483" t="str">
        <f t="shared" si="33"/>
        <v/>
      </c>
      <c r="AN501" s="483" t="str">
        <f t="shared" si="33"/>
        <v/>
      </c>
      <c r="AO501" s="483" t="str">
        <f t="shared" si="33"/>
        <v/>
      </c>
      <c r="AP501" s="483" t="str">
        <f t="shared" si="33"/>
        <v/>
      </c>
      <c r="AQ501" s="483" t="str">
        <f t="shared" si="33"/>
        <v/>
      </c>
      <c r="AR501" s="483" t="str">
        <f t="shared" si="33"/>
        <v/>
      </c>
      <c r="AS501" s="483" t="str">
        <f t="shared" si="33"/>
        <v/>
      </c>
      <c r="AT501" s="483" t="str">
        <f t="shared" si="33"/>
        <v/>
      </c>
      <c r="AU501" s="483" t="str">
        <f t="shared" si="33"/>
        <v/>
      </c>
      <c r="AV501" s="484" t="str">
        <f t="shared" si="33"/>
        <v/>
      </c>
    </row>
    <row r="502" spans="1:64" ht="50.1" customHeight="1" thickBot="1">
      <c r="A502" s="789" t="s">
        <v>51</v>
      </c>
      <c r="B502" s="592"/>
      <c r="C502" s="478" t="s">
        <v>52</v>
      </c>
      <c r="D502" s="90"/>
      <c r="E502" s="90"/>
      <c r="F502" s="90"/>
      <c r="G502" s="90"/>
      <c r="H502" s="90"/>
      <c r="I502" s="90"/>
      <c r="J502" s="90"/>
      <c r="K502" s="90"/>
      <c r="L502" s="90"/>
      <c r="M502" s="90"/>
      <c r="N502" s="90"/>
      <c r="O502" s="90"/>
      <c r="P502" s="90"/>
      <c r="Q502" s="90"/>
      <c r="R502" s="90"/>
      <c r="S502" s="90"/>
      <c r="T502" s="90"/>
      <c r="U502" s="90"/>
      <c r="V502" s="90"/>
      <c r="W502" s="90"/>
      <c r="X502" s="90"/>
      <c r="Y502" s="90"/>
      <c r="Z502" s="96"/>
      <c r="AV502" s="97"/>
      <c r="AW502" s="371"/>
      <c r="AX502" s="371"/>
      <c r="AY502" s="371"/>
      <c r="AZ502" s="371"/>
      <c r="BA502" s="371"/>
      <c r="BB502" s="371"/>
      <c r="BC502" s="371"/>
      <c r="BD502" s="371"/>
      <c r="BE502" s="371"/>
      <c r="BF502" s="371"/>
      <c r="BG502" s="371"/>
      <c r="BH502" s="371"/>
      <c r="BI502" s="371"/>
      <c r="BJ502" s="371"/>
      <c r="BK502" s="371"/>
      <c r="BL502" s="371"/>
    </row>
    <row r="503" spans="1:64" s="340" customFormat="1" ht="14.45" customHeight="1" thickBot="1">
      <c r="A503" s="789"/>
      <c r="B503" s="595">
        <f>SUM('1. Projektets omkostninger'!D503:AV503)</f>
        <v>0</v>
      </c>
      <c r="C503" s="631" t="s">
        <v>49</v>
      </c>
      <c r="D503" s="746"/>
      <c r="E503" s="746"/>
      <c r="F503" s="746"/>
      <c r="G503" s="746"/>
      <c r="H503" s="746"/>
      <c r="I503" s="746"/>
      <c r="J503" s="746"/>
      <c r="K503" s="746"/>
      <c r="L503" s="746"/>
      <c r="M503" s="746"/>
      <c r="N503" s="746"/>
      <c r="O503" s="746"/>
      <c r="P503" s="746"/>
      <c r="Q503" s="746"/>
      <c r="R503" s="746"/>
      <c r="S503" s="746"/>
      <c r="T503" s="746"/>
      <c r="U503" s="746"/>
      <c r="V503" s="746"/>
      <c r="W503" s="746"/>
      <c r="X503" s="746"/>
      <c r="Y503" s="746"/>
      <c r="Z503" s="535"/>
      <c r="AV503" s="747"/>
      <c r="AW503" s="748"/>
      <c r="AX503" s="748"/>
      <c r="AY503" s="748"/>
      <c r="AZ503" s="748"/>
      <c r="BA503" s="748"/>
      <c r="BB503" s="748"/>
      <c r="BC503" s="748"/>
      <c r="BD503" s="748"/>
      <c r="BE503" s="748"/>
      <c r="BF503" s="748"/>
      <c r="BG503" s="748"/>
      <c r="BH503" s="748"/>
      <c r="BI503" s="748"/>
      <c r="BJ503" s="748"/>
      <c r="BK503" s="748"/>
      <c r="BL503" s="748"/>
    </row>
    <row r="504" spans="1:64" ht="50.1" customHeight="1" thickBot="1">
      <c r="A504" s="789" t="s">
        <v>53</v>
      </c>
      <c r="B504" s="592"/>
      <c r="C504" s="478" t="s">
        <v>52</v>
      </c>
      <c r="D504" s="90"/>
      <c r="E504" s="90"/>
      <c r="F504" s="90"/>
      <c r="G504" s="90"/>
      <c r="H504" s="90"/>
      <c r="I504" s="90"/>
      <c r="J504" s="90"/>
      <c r="K504" s="90"/>
      <c r="L504" s="90"/>
      <c r="M504" s="90"/>
      <c r="N504" s="90"/>
      <c r="O504" s="90"/>
      <c r="P504" s="90"/>
      <c r="Q504" s="90"/>
      <c r="R504" s="90"/>
      <c r="S504" s="90"/>
      <c r="T504" s="90"/>
      <c r="U504" s="90"/>
      <c r="V504" s="90"/>
      <c r="W504" s="90"/>
      <c r="X504" s="90"/>
      <c r="Y504" s="90"/>
      <c r="Z504" s="96"/>
      <c r="AV504" s="97"/>
      <c r="AW504" s="371"/>
      <c r="AX504" s="371"/>
      <c r="AY504" s="371"/>
      <c r="AZ504" s="371"/>
      <c r="BA504" s="371"/>
      <c r="BB504" s="371"/>
      <c r="BC504" s="371"/>
      <c r="BD504" s="371"/>
      <c r="BE504" s="371"/>
      <c r="BF504" s="371"/>
      <c r="BG504" s="371"/>
      <c r="BH504" s="371"/>
      <c r="BI504" s="371"/>
      <c r="BJ504" s="371"/>
      <c r="BK504" s="371"/>
      <c r="BL504" s="371"/>
    </row>
    <row r="505" spans="1:64" s="340" customFormat="1" ht="14.45" customHeight="1" thickBot="1">
      <c r="A505" s="789"/>
      <c r="B505" s="595">
        <f>SUM('1. Projektets omkostninger'!D505:AV505)</f>
        <v>0</v>
      </c>
      <c r="C505" s="631" t="s">
        <v>49</v>
      </c>
      <c r="D505" s="746"/>
      <c r="E505" s="746"/>
      <c r="F505" s="746"/>
      <c r="G505" s="746"/>
      <c r="H505" s="746"/>
      <c r="I505" s="746"/>
      <c r="J505" s="746"/>
      <c r="K505" s="746"/>
      <c r="L505" s="746"/>
      <c r="M505" s="746"/>
      <c r="N505" s="746"/>
      <c r="O505" s="746"/>
      <c r="P505" s="746"/>
      <c r="Q505" s="746"/>
      <c r="R505" s="746"/>
      <c r="S505" s="746"/>
      <c r="T505" s="746"/>
      <c r="U505" s="746"/>
      <c r="V505" s="746"/>
      <c r="W505" s="746"/>
      <c r="X505" s="746"/>
      <c r="Y505" s="746"/>
      <c r="Z505" s="535"/>
      <c r="AV505" s="747"/>
      <c r="AW505" s="748"/>
      <c r="AX505" s="748"/>
      <c r="AY505" s="748"/>
      <c r="AZ505" s="748"/>
      <c r="BA505" s="748"/>
      <c r="BB505" s="748"/>
      <c r="BC505" s="748"/>
      <c r="BD505" s="748"/>
      <c r="BE505" s="748"/>
      <c r="BF505" s="748"/>
      <c r="BG505" s="748"/>
      <c r="BH505" s="748"/>
      <c r="BI505" s="748"/>
      <c r="BJ505" s="748"/>
      <c r="BK505" s="748"/>
      <c r="BL505" s="748"/>
    </row>
    <row r="506" spans="1:64" ht="50.1" customHeight="1">
      <c r="A506" s="786" t="s">
        <v>54</v>
      </c>
      <c r="B506" s="592"/>
      <c r="C506" s="478" t="s">
        <v>55</v>
      </c>
      <c r="D506" s="204"/>
      <c r="E506" s="204"/>
      <c r="F506" s="204"/>
      <c r="G506" s="204"/>
      <c r="H506" s="204"/>
      <c r="I506" s="204"/>
      <c r="J506" s="204"/>
      <c r="K506" s="204"/>
      <c r="L506" s="204"/>
      <c r="M506" s="204"/>
      <c r="N506" s="204"/>
      <c r="O506" s="204"/>
      <c r="P506" s="204"/>
      <c r="Q506" s="204"/>
      <c r="R506" s="204"/>
      <c r="S506" s="204"/>
      <c r="T506" s="204"/>
      <c r="U506" s="204"/>
      <c r="V506" s="204"/>
      <c r="W506" s="204"/>
      <c r="X506" s="204"/>
      <c r="Y506" s="204"/>
      <c r="Z506" s="205"/>
      <c r="AA506" s="206"/>
      <c r="AB506" s="206"/>
      <c r="AC506" s="206"/>
      <c r="AD506" s="206"/>
      <c r="AE506" s="206"/>
      <c r="AF506" s="206"/>
      <c r="AG506" s="206"/>
      <c r="AH506" s="206"/>
      <c r="AI506" s="206"/>
      <c r="AJ506" s="206"/>
      <c r="AK506" s="206"/>
      <c r="AL506" s="206"/>
      <c r="AM506" s="206"/>
      <c r="AN506" s="206"/>
      <c r="AO506" s="206"/>
      <c r="AP506" s="206"/>
      <c r="AQ506" s="206"/>
      <c r="AR506" s="206"/>
      <c r="AS506" s="206"/>
      <c r="AT506" s="206"/>
      <c r="AU506" s="206"/>
      <c r="AV506" s="207"/>
      <c r="AW506" s="371"/>
      <c r="AX506" s="371"/>
      <c r="AY506" s="371"/>
      <c r="AZ506" s="371"/>
      <c r="BA506" s="371"/>
      <c r="BB506" s="371"/>
      <c r="BC506" s="371"/>
      <c r="BD506" s="371"/>
      <c r="BE506" s="371"/>
      <c r="BF506" s="371"/>
      <c r="BG506" s="371"/>
      <c r="BH506" s="371"/>
      <c r="BI506" s="371"/>
      <c r="BJ506" s="371"/>
      <c r="BK506" s="371"/>
      <c r="BL506" s="371"/>
    </row>
    <row r="507" spans="1:64" s="340" customFormat="1" ht="14.45" customHeight="1" thickBot="1">
      <c r="A507" s="788"/>
      <c r="B507" s="594">
        <f>SUM('1. Projektets omkostninger'!D507:AV507)</f>
        <v>0</v>
      </c>
      <c r="C507" s="479" t="s">
        <v>54</v>
      </c>
      <c r="D507" s="749"/>
      <c r="E507" s="750"/>
      <c r="F507" s="750"/>
      <c r="G507" s="750"/>
      <c r="H507" s="750"/>
      <c r="I507" s="750"/>
      <c r="J507" s="750"/>
      <c r="K507" s="750"/>
      <c r="L507" s="750"/>
      <c r="M507" s="750"/>
      <c r="N507" s="750"/>
      <c r="O507" s="750"/>
      <c r="P507" s="750"/>
      <c r="Q507" s="750"/>
      <c r="R507" s="750"/>
      <c r="S507" s="750"/>
      <c r="T507" s="750"/>
      <c r="U507" s="750"/>
      <c r="V507" s="750"/>
      <c r="W507" s="750"/>
      <c r="X507" s="750"/>
      <c r="Y507" s="750"/>
      <c r="Z507" s="535"/>
      <c r="AV507" s="747"/>
      <c r="AW507" s="748"/>
      <c r="AX507" s="748"/>
      <c r="AY507" s="748"/>
      <c r="AZ507" s="748"/>
      <c r="BA507" s="748"/>
      <c r="BB507" s="748"/>
      <c r="BC507" s="748"/>
      <c r="BD507" s="748"/>
      <c r="BE507" s="748"/>
      <c r="BF507" s="748"/>
      <c r="BG507" s="748"/>
      <c r="BH507" s="748"/>
      <c r="BI507" s="748"/>
      <c r="BJ507" s="748"/>
      <c r="BK507" s="748"/>
      <c r="BL507" s="748"/>
    </row>
    <row r="508" spans="1:64" ht="50.1" customHeight="1">
      <c r="A508" s="786" t="s">
        <v>56</v>
      </c>
      <c r="B508" s="592"/>
      <c r="C508" s="478" t="s">
        <v>52</v>
      </c>
      <c r="D508" s="204"/>
      <c r="E508" s="204"/>
      <c r="F508" s="204"/>
      <c r="G508" s="204"/>
      <c r="H508" s="204"/>
      <c r="I508" s="204"/>
      <c r="J508" s="204"/>
      <c r="K508" s="204"/>
      <c r="L508" s="204"/>
      <c r="M508" s="204"/>
      <c r="N508" s="204"/>
      <c r="O508" s="204"/>
      <c r="P508" s="204"/>
      <c r="Q508" s="204"/>
      <c r="R508" s="204"/>
      <c r="S508" s="204"/>
      <c r="T508" s="204"/>
      <c r="U508" s="204"/>
      <c r="V508" s="204"/>
      <c r="W508" s="204"/>
      <c r="X508" s="204"/>
      <c r="Y508" s="204"/>
      <c r="Z508" s="205"/>
      <c r="AA508" s="206"/>
      <c r="AB508" s="206"/>
      <c r="AC508" s="206"/>
      <c r="AD508" s="206"/>
      <c r="AE508" s="206"/>
      <c r="AF508" s="206"/>
      <c r="AG508" s="206"/>
      <c r="AH508" s="206"/>
      <c r="AI508" s="206"/>
      <c r="AJ508" s="206"/>
      <c r="AK508" s="206"/>
      <c r="AL508" s="206"/>
      <c r="AM508" s="206"/>
      <c r="AN508" s="206"/>
      <c r="AO508" s="206"/>
      <c r="AP508" s="206"/>
      <c r="AQ508" s="206"/>
      <c r="AR508" s="206"/>
      <c r="AS508" s="206"/>
      <c r="AT508" s="206"/>
      <c r="AU508" s="206"/>
      <c r="AV508" s="207"/>
      <c r="AW508" s="371"/>
      <c r="AX508" s="371"/>
      <c r="AY508" s="371"/>
      <c r="AZ508" s="371"/>
      <c r="BA508" s="371"/>
      <c r="BB508" s="371"/>
      <c r="BC508" s="371"/>
      <c r="BD508" s="371"/>
      <c r="BE508" s="371"/>
      <c r="BF508" s="371"/>
      <c r="BG508" s="371"/>
      <c r="BH508" s="371"/>
      <c r="BI508" s="371"/>
      <c r="BJ508" s="371"/>
      <c r="BK508" s="371"/>
      <c r="BL508" s="371"/>
    </row>
    <row r="509" spans="1:64" s="340" customFormat="1" ht="14.45" customHeight="1" thickBot="1">
      <c r="A509" s="788"/>
      <c r="B509" s="594">
        <f>SUM('1. Projektets omkostninger'!D509:AV509)</f>
        <v>0</v>
      </c>
      <c r="C509" s="631" t="s">
        <v>49</v>
      </c>
      <c r="D509" s="751"/>
      <c r="E509" s="751"/>
      <c r="F509" s="751"/>
      <c r="G509" s="751"/>
      <c r="H509" s="751"/>
      <c r="I509" s="751"/>
      <c r="J509" s="751"/>
      <c r="K509" s="751"/>
      <c r="L509" s="751"/>
      <c r="M509" s="751"/>
      <c r="N509" s="751"/>
      <c r="O509" s="751"/>
      <c r="P509" s="751"/>
      <c r="Q509" s="751"/>
      <c r="R509" s="751"/>
      <c r="S509" s="751"/>
      <c r="T509" s="751"/>
      <c r="U509" s="751"/>
      <c r="V509" s="751"/>
      <c r="W509" s="751"/>
      <c r="X509" s="751"/>
      <c r="Y509" s="751"/>
      <c r="Z509" s="535"/>
      <c r="AV509" s="747"/>
      <c r="AW509" s="748"/>
      <c r="AX509" s="748"/>
      <c r="AY509" s="748"/>
      <c r="AZ509" s="748"/>
      <c r="BA509" s="748"/>
      <c r="BB509" s="748"/>
      <c r="BC509" s="748"/>
      <c r="BD509" s="748"/>
      <c r="BE509" s="748"/>
      <c r="BF509" s="748"/>
      <c r="BG509" s="748"/>
      <c r="BH509" s="748"/>
      <c r="BI509" s="748"/>
      <c r="BJ509" s="748"/>
      <c r="BK509" s="748"/>
      <c r="BL509" s="748"/>
    </row>
    <row r="510" spans="1:64" ht="50.1" customHeight="1" thickBot="1">
      <c r="A510" s="789" t="s">
        <v>57</v>
      </c>
      <c r="B510" s="592"/>
      <c r="C510" s="478" t="s">
        <v>52</v>
      </c>
      <c r="D510" s="90"/>
      <c r="E510" s="90"/>
      <c r="F510" s="90"/>
      <c r="G510" s="90"/>
      <c r="H510" s="90"/>
      <c r="I510" s="90"/>
      <c r="J510" s="90"/>
      <c r="K510" s="90"/>
      <c r="L510" s="90"/>
      <c r="M510" s="90"/>
      <c r="N510" s="90"/>
      <c r="O510" s="90"/>
      <c r="P510" s="90"/>
      <c r="Q510" s="90"/>
      <c r="R510" s="90"/>
      <c r="S510" s="90"/>
      <c r="T510" s="90"/>
      <c r="U510" s="90"/>
      <c r="V510" s="90"/>
      <c r="W510" s="90"/>
      <c r="X510" s="90"/>
      <c r="Y510" s="90"/>
      <c r="Z510" s="96"/>
      <c r="AV510" s="97"/>
      <c r="AW510" s="371"/>
      <c r="AX510" s="371"/>
      <c r="AY510" s="371"/>
      <c r="AZ510" s="371"/>
      <c r="BA510" s="371"/>
      <c r="BB510" s="371"/>
      <c r="BC510" s="371"/>
      <c r="BD510" s="371"/>
      <c r="BE510" s="371"/>
      <c r="BF510" s="371"/>
      <c r="BG510" s="371"/>
      <c r="BH510" s="371"/>
      <c r="BI510" s="371"/>
      <c r="BJ510" s="371"/>
      <c r="BK510" s="371"/>
      <c r="BL510" s="371"/>
    </row>
    <row r="511" spans="1:64" s="340" customFormat="1" ht="14.45" customHeight="1" thickBot="1">
      <c r="A511" s="789"/>
      <c r="B511" s="595">
        <f>SUM('1. Projektets omkostninger'!D511:AV511)</f>
        <v>0</v>
      </c>
      <c r="C511" s="631" t="s">
        <v>49</v>
      </c>
      <c r="D511" s="752"/>
      <c r="E511" s="746"/>
      <c r="F511" s="746"/>
      <c r="G511" s="746"/>
      <c r="H511" s="746"/>
      <c r="I511" s="746"/>
      <c r="J511" s="746"/>
      <c r="K511" s="746"/>
      <c r="L511" s="746"/>
      <c r="M511" s="746"/>
      <c r="N511" s="746"/>
      <c r="O511" s="746"/>
      <c r="P511" s="746"/>
      <c r="Q511" s="746"/>
      <c r="R511" s="746"/>
      <c r="S511" s="746"/>
      <c r="T511" s="746"/>
      <c r="U511" s="746"/>
      <c r="V511" s="746"/>
      <c r="W511" s="746"/>
      <c r="X511" s="746"/>
      <c r="Y511" s="746"/>
      <c r="Z511" s="753"/>
      <c r="AA511" s="754"/>
      <c r="AB511" s="754"/>
      <c r="AC511" s="754"/>
      <c r="AD511" s="754"/>
      <c r="AE511" s="754"/>
      <c r="AF511" s="754"/>
      <c r="AG511" s="754"/>
      <c r="AH511" s="754"/>
      <c r="AI511" s="754"/>
      <c r="AJ511" s="754"/>
      <c r="AK511" s="754"/>
      <c r="AL511" s="754"/>
      <c r="AM511" s="754"/>
      <c r="AN511" s="754"/>
      <c r="AO511" s="754"/>
      <c r="AP511" s="754"/>
      <c r="AQ511" s="754"/>
      <c r="AR511" s="754"/>
      <c r="AS511" s="754"/>
      <c r="AT511" s="754"/>
      <c r="AU511" s="754"/>
      <c r="AV511" s="755"/>
      <c r="AW511" s="748"/>
      <c r="AX511" s="748"/>
      <c r="AY511" s="748"/>
      <c r="AZ511" s="748"/>
      <c r="BA511" s="748"/>
      <c r="BB511" s="748"/>
      <c r="BC511" s="748"/>
      <c r="BD511" s="748"/>
      <c r="BE511" s="748"/>
      <c r="BF511" s="748"/>
      <c r="BG511" s="748"/>
      <c r="BH511" s="748"/>
      <c r="BI511" s="748"/>
      <c r="BJ511" s="748"/>
      <c r="BK511" s="748"/>
      <c r="BL511" s="748"/>
    </row>
    <row r="512" spans="1:64" ht="21.95" customHeight="1" thickBot="1">
      <c r="A512" s="480" t="s">
        <v>58</v>
      </c>
      <c r="B512" s="596">
        <f>SUM(B497,B501,B503,B505,B511)-B507-B509</f>
        <v>0</v>
      </c>
      <c r="C512" s="479"/>
      <c r="D512" s="367"/>
      <c r="E512" s="367"/>
      <c r="F512" s="367"/>
      <c r="G512" s="367"/>
      <c r="H512" s="367"/>
      <c r="I512" s="367"/>
      <c r="J512" s="367"/>
      <c r="K512" s="367"/>
      <c r="L512" s="367"/>
      <c r="M512" s="367"/>
      <c r="N512" s="367"/>
      <c r="O512" s="367"/>
      <c r="P512" s="367"/>
      <c r="Q512" s="367"/>
      <c r="R512" s="367"/>
      <c r="S512" s="367"/>
      <c r="T512" s="367"/>
      <c r="U512" s="367"/>
      <c r="V512" s="367"/>
      <c r="W512" s="367"/>
      <c r="X512" s="367"/>
      <c r="Y512" s="367"/>
      <c r="Z512" s="367"/>
      <c r="AA512" s="367"/>
      <c r="AB512" s="367"/>
      <c r="AC512" s="367"/>
      <c r="AD512" s="367"/>
      <c r="AE512" s="367"/>
      <c r="AF512" s="367"/>
      <c r="AG512" s="367"/>
      <c r="AH512" s="367"/>
      <c r="AI512" s="367"/>
      <c r="AJ512" s="367"/>
      <c r="AK512" s="367"/>
      <c r="AL512" s="367"/>
      <c r="AM512" s="367"/>
      <c r="AN512" s="367"/>
      <c r="AO512" s="367"/>
      <c r="AP512" s="367"/>
      <c r="AQ512" s="367"/>
      <c r="AR512" s="367"/>
      <c r="AS512" s="367"/>
      <c r="AT512" s="367"/>
      <c r="AU512" s="367"/>
      <c r="AV512" s="367"/>
      <c r="AW512" s="371"/>
      <c r="AX512" s="371"/>
      <c r="AY512" s="371"/>
      <c r="AZ512" s="371"/>
      <c r="BA512" s="371"/>
      <c r="BB512" s="371"/>
      <c r="BC512" s="371"/>
      <c r="BD512" s="371"/>
      <c r="BE512" s="371"/>
      <c r="BF512" s="371"/>
      <c r="BG512" s="371"/>
      <c r="BH512" s="371"/>
      <c r="BI512" s="371"/>
      <c r="BJ512" s="371"/>
      <c r="BK512" s="371"/>
      <c r="BL512" s="371"/>
    </row>
    <row r="513" spans="1:64" ht="30" customHeight="1" thickBot="1">
      <c r="A513" s="297" t="s">
        <v>59</v>
      </c>
      <c r="B513" s="602"/>
      <c r="C513" s="597">
        <f>IF(B513="",0,IF(OR(D491="Privat Forsknings- og videnformidlingsinstitution",D491="Offentlig Forsknings- og videnformidlingsinstitution"),IF(B512=0,0,B513/B512),IF(B497=0,0,B513/B497)))</f>
        <v>0</v>
      </c>
      <c r="D513" s="367"/>
      <c r="E513" s="367"/>
      <c r="F513" s="367"/>
      <c r="G513" s="367"/>
      <c r="H513" s="367"/>
      <c r="I513" s="367"/>
      <c r="J513" s="367"/>
      <c r="K513" s="367"/>
      <c r="L513" s="367"/>
      <c r="M513" s="367"/>
      <c r="N513" s="367"/>
      <c r="O513" s="367"/>
      <c r="P513" s="367"/>
      <c r="Q513" s="367"/>
      <c r="R513" s="367"/>
      <c r="S513" s="367"/>
      <c r="T513" s="367"/>
      <c r="U513" s="367"/>
      <c r="V513" s="367"/>
      <c r="W513" s="367"/>
      <c r="X513" s="367"/>
      <c r="Y513" s="367"/>
      <c r="Z513" s="367"/>
      <c r="AA513" s="367"/>
      <c r="AB513" s="367"/>
      <c r="AC513" s="367"/>
      <c r="AD513" s="367"/>
      <c r="AE513" s="367"/>
      <c r="AF513" s="367"/>
      <c r="AG513" s="367"/>
      <c r="AH513" s="367"/>
      <c r="AI513" s="367"/>
      <c r="AJ513" s="367"/>
      <c r="AK513" s="367"/>
      <c r="AL513" s="367"/>
      <c r="AM513" s="367"/>
      <c r="AN513" s="367"/>
      <c r="AO513" s="367"/>
      <c r="AP513" s="367"/>
      <c r="AQ513" s="367"/>
      <c r="AR513" s="367"/>
      <c r="AS513" s="367"/>
      <c r="AT513" s="367"/>
      <c r="AU513" s="367"/>
      <c r="AV513" s="367"/>
      <c r="AW513" s="371"/>
      <c r="AX513" s="371"/>
      <c r="AY513" s="371"/>
      <c r="AZ513" s="371"/>
      <c r="BA513" s="371"/>
      <c r="BB513" s="371"/>
      <c r="BC513" s="371"/>
      <c r="BD513" s="371"/>
      <c r="BE513" s="371"/>
      <c r="BF513" s="371"/>
      <c r="BG513" s="371"/>
      <c r="BH513" s="371"/>
      <c r="BI513" s="371"/>
      <c r="BJ513" s="371"/>
      <c r="BK513" s="371"/>
      <c r="BL513" s="371"/>
    </row>
    <row r="514" spans="1:64" ht="21.95" customHeight="1" thickBot="1">
      <c r="A514" s="509" t="s">
        <v>60</v>
      </c>
      <c r="B514" s="510">
        <f>SUM(B512:B513)</f>
        <v>0</v>
      </c>
      <c r="C514" s="511"/>
      <c r="D514" s="367"/>
      <c r="E514" s="367"/>
      <c r="F514" s="367"/>
      <c r="G514" s="367"/>
      <c r="H514" s="367"/>
      <c r="I514" s="367"/>
      <c r="J514" s="367"/>
      <c r="K514" s="367"/>
      <c r="L514" s="367"/>
      <c r="M514" s="367"/>
      <c r="N514" s="367"/>
      <c r="O514" s="367"/>
      <c r="P514" s="367"/>
      <c r="Q514" s="367"/>
      <c r="R514" s="367"/>
      <c r="S514" s="367"/>
      <c r="T514" s="367"/>
      <c r="U514" s="367"/>
      <c r="V514" s="367"/>
      <c r="W514" s="367"/>
      <c r="X514" s="367"/>
      <c r="Y514" s="367"/>
      <c r="Z514" s="367"/>
      <c r="AA514" s="367"/>
      <c r="AB514" s="367"/>
      <c r="AC514" s="367"/>
      <c r="AD514" s="367"/>
      <c r="AE514" s="367"/>
      <c r="AF514" s="367"/>
      <c r="AG514" s="367"/>
      <c r="AH514" s="367"/>
      <c r="AI514" s="367"/>
      <c r="AJ514" s="367"/>
      <c r="AK514" s="367"/>
      <c r="AL514" s="367"/>
      <c r="AM514" s="367"/>
      <c r="AN514" s="367"/>
      <c r="AO514" s="367"/>
      <c r="AP514" s="367"/>
      <c r="AQ514" s="367"/>
      <c r="AR514" s="367"/>
      <c r="AS514" s="367"/>
      <c r="AT514" s="367"/>
      <c r="AU514" s="367"/>
      <c r="AV514" s="367"/>
      <c r="AW514" s="371"/>
      <c r="AX514" s="371"/>
      <c r="AY514" s="371"/>
      <c r="AZ514" s="371"/>
      <c r="BA514" s="371"/>
      <c r="BB514" s="371"/>
      <c r="BC514" s="371"/>
      <c r="BD514" s="371"/>
      <c r="BE514" s="371"/>
      <c r="BF514" s="371"/>
      <c r="BG514" s="371"/>
      <c r="BH514" s="371"/>
      <c r="BI514" s="371"/>
      <c r="BJ514" s="371"/>
      <c r="BK514" s="371"/>
      <c r="BL514" s="371"/>
    </row>
    <row r="515" spans="1:64">
      <c r="A515" s="367"/>
      <c r="B515" s="367"/>
      <c r="C515" s="367"/>
      <c r="D515" s="367"/>
      <c r="E515" s="367"/>
      <c r="F515" s="367"/>
      <c r="G515" s="367"/>
      <c r="H515" s="367"/>
      <c r="I515" s="367"/>
      <c r="J515" s="367"/>
      <c r="K515" s="367"/>
      <c r="L515" s="367"/>
      <c r="M515" s="367"/>
      <c r="N515" s="367"/>
      <c r="O515" s="367"/>
      <c r="P515" s="367"/>
      <c r="Q515" s="367"/>
      <c r="R515" s="367"/>
      <c r="S515" s="367"/>
      <c r="T515" s="367"/>
      <c r="U515" s="367"/>
      <c r="V515" s="367"/>
      <c r="W515" s="367"/>
      <c r="X515" s="367"/>
      <c r="Y515" s="367"/>
      <c r="Z515" s="367"/>
      <c r="AA515" s="367"/>
      <c r="AB515" s="367"/>
      <c r="AC515" s="367"/>
      <c r="AD515" s="367"/>
      <c r="AE515" s="367"/>
      <c r="AF515" s="367"/>
      <c r="AG515" s="367"/>
      <c r="AH515" s="367"/>
      <c r="AI515" s="367"/>
      <c r="AJ515" s="367"/>
      <c r="AK515" s="367"/>
      <c r="AL515" s="367"/>
      <c r="AM515" s="367"/>
      <c r="AN515" s="367"/>
      <c r="AO515" s="367"/>
      <c r="AP515" s="367"/>
      <c r="AQ515" s="367"/>
      <c r="AR515" s="367"/>
      <c r="AS515" s="367"/>
      <c r="AT515" s="367"/>
      <c r="AU515" s="367"/>
      <c r="AV515" s="367"/>
      <c r="AW515" s="371"/>
      <c r="AX515" s="371"/>
      <c r="AY515" s="371"/>
      <c r="AZ515" s="371"/>
      <c r="BA515" s="371"/>
      <c r="BB515" s="371"/>
      <c r="BC515" s="371"/>
      <c r="BD515" s="371"/>
      <c r="BE515" s="371"/>
      <c r="BF515" s="371"/>
      <c r="BG515" s="371"/>
      <c r="BH515" s="371"/>
      <c r="BI515" s="371"/>
      <c r="BJ515" s="371"/>
      <c r="BK515" s="371"/>
      <c r="BL515" s="371"/>
    </row>
    <row r="516" spans="1:64" ht="15" thickBot="1">
      <c r="A516" s="367"/>
      <c r="B516" s="367"/>
      <c r="C516" s="367"/>
      <c r="D516" s="367"/>
      <c r="E516" s="367"/>
      <c r="F516" s="367"/>
      <c r="G516" s="367"/>
      <c r="H516" s="367"/>
      <c r="I516" s="367"/>
      <c r="J516" s="367"/>
      <c r="K516" s="367"/>
      <c r="L516" s="367"/>
      <c r="M516" s="367"/>
      <c r="N516" s="367"/>
      <c r="O516" s="367"/>
      <c r="P516" s="367"/>
      <c r="Q516" s="367"/>
      <c r="R516" s="367"/>
      <c r="S516" s="367"/>
      <c r="T516" s="367"/>
      <c r="U516" s="367"/>
      <c r="V516" s="367"/>
      <c r="W516" s="367"/>
      <c r="X516" s="367"/>
      <c r="Y516" s="367"/>
      <c r="Z516" s="367"/>
      <c r="AA516" s="367"/>
      <c r="AB516" s="367"/>
      <c r="AC516" s="367"/>
      <c r="AD516" s="367"/>
      <c r="AE516" s="367"/>
      <c r="AF516" s="367"/>
      <c r="AG516" s="367"/>
      <c r="AH516" s="367"/>
      <c r="AI516" s="367"/>
      <c r="AJ516" s="367"/>
      <c r="AK516" s="367"/>
      <c r="AL516" s="367"/>
      <c r="AM516" s="367"/>
      <c r="AN516" s="367"/>
      <c r="AO516" s="367"/>
      <c r="AP516" s="367"/>
      <c r="AQ516" s="367"/>
      <c r="AR516" s="367"/>
      <c r="AS516" s="367"/>
      <c r="AT516" s="367"/>
      <c r="AU516" s="367"/>
      <c r="AV516" s="367"/>
      <c r="AW516" s="371"/>
      <c r="AX516" s="371"/>
      <c r="AY516" s="371"/>
      <c r="AZ516" s="371"/>
      <c r="BA516" s="371"/>
      <c r="BB516" s="371"/>
      <c r="BC516" s="371"/>
      <c r="BD516" s="371"/>
      <c r="BE516" s="371"/>
      <c r="BF516" s="371"/>
      <c r="BG516" s="371"/>
      <c r="BH516" s="371"/>
      <c r="BI516" s="371"/>
      <c r="BJ516" s="371"/>
      <c r="BK516" s="371"/>
      <c r="BL516" s="371"/>
    </row>
    <row r="517" spans="1:64" ht="24.75" thickTop="1" thickBot="1">
      <c r="A517" s="375" t="s">
        <v>77</v>
      </c>
      <c r="B517" s="376"/>
      <c r="C517" s="372"/>
      <c r="D517" s="377"/>
      <c r="E517" s="372"/>
      <c r="F517" s="372"/>
      <c r="G517" s="372"/>
      <c r="H517" s="372"/>
      <c r="I517" s="372"/>
      <c r="J517" s="372"/>
      <c r="K517" s="372"/>
      <c r="L517" s="372"/>
      <c r="M517" s="372"/>
      <c r="N517" s="372"/>
      <c r="O517" s="372"/>
      <c r="P517" s="372"/>
      <c r="Q517" s="372"/>
      <c r="R517" s="372"/>
      <c r="S517" s="372"/>
      <c r="T517" s="372"/>
      <c r="U517" s="372"/>
      <c r="V517" s="372"/>
      <c r="W517" s="372"/>
      <c r="X517" s="372"/>
      <c r="Y517" s="372"/>
      <c r="Z517" s="372"/>
      <c r="AA517" s="372"/>
      <c r="AB517" s="372"/>
      <c r="AC517" s="372"/>
      <c r="AD517" s="372"/>
      <c r="AE517" s="372"/>
      <c r="AF517" s="372"/>
      <c r="AG517" s="372"/>
      <c r="AH517" s="372"/>
      <c r="AI517" s="372"/>
      <c r="AJ517" s="372"/>
      <c r="AK517" s="372"/>
      <c r="AL517" s="372"/>
      <c r="AM517" s="372"/>
      <c r="AN517" s="372"/>
      <c r="AO517" s="372"/>
      <c r="AP517" s="372"/>
      <c r="AQ517" s="372"/>
      <c r="AR517" s="372"/>
      <c r="AS517" s="372"/>
      <c r="AT517" s="372"/>
      <c r="AU517" s="372"/>
      <c r="AV517" s="372"/>
      <c r="AW517" s="371"/>
      <c r="AX517" s="371"/>
      <c r="AY517" s="371"/>
      <c r="AZ517" s="371"/>
      <c r="BA517" s="371"/>
      <c r="BB517" s="371"/>
      <c r="BC517" s="371"/>
      <c r="BD517" s="371"/>
      <c r="BE517" s="371"/>
      <c r="BF517" s="371"/>
      <c r="BG517" s="371"/>
      <c r="BH517" s="371"/>
      <c r="BI517" s="371"/>
      <c r="BJ517" s="371"/>
      <c r="BK517" s="371"/>
      <c r="BL517" s="371"/>
    </row>
    <row r="518" spans="1:64" ht="35.1" customHeight="1">
      <c r="A518" s="642" t="s">
        <v>9</v>
      </c>
      <c r="B518" s="781" t="s">
        <v>10</v>
      </c>
      <c r="C518" s="782" t="s">
        <v>11</v>
      </c>
      <c r="D518" s="632" t="s">
        <v>12</v>
      </c>
      <c r="E518" s="756" t="s">
        <v>13</v>
      </c>
      <c r="F518" s="367"/>
      <c r="G518" s="367"/>
      <c r="H518" s="367"/>
      <c r="I518" s="367"/>
      <c r="J518" s="367"/>
      <c r="K518" s="367"/>
      <c r="L518" s="367"/>
      <c r="M518" s="367"/>
      <c r="N518" s="367"/>
      <c r="O518" s="367"/>
      <c r="P518" s="367"/>
      <c r="Q518" s="367"/>
      <c r="R518" s="367"/>
      <c r="S518" s="367"/>
      <c r="T518" s="367"/>
      <c r="U518" s="367"/>
      <c r="V518" s="367"/>
      <c r="W518" s="367"/>
      <c r="X518" s="367"/>
      <c r="Y518" s="367"/>
      <c r="Z518" s="367"/>
      <c r="AA518" s="367"/>
      <c r="AB518" s="367"/>
      <c r="AC518" s="367"/>
      <c r="AD518" s="367"/>
      <c r="AE518" s="367"/>
      <c r="AF518" s="367"/>
      <c r="AG518" s="367"/>
      <c r="AH518" s="367"/>
      <c r="AI518" s="367"/>
      <c r="AJ518" s="367"/>
      <c r="AK518" s="367"/>
      <c r="AL518" s="367"/>
      <c r="AM518" s="367"/>
      <c r="AN518" s="367"/>
      <c r="AO518" s="367"/>
      <c r="AP518" s="367"/>
      <c r="AQ518" s="367"/>
      <c r="AR518" s="367"/>
      <c r="AS518" s="367"/>
      <c r="AT518" s="367"/>
      <c r="AU518" s="367"/>
      <c r="AV518" s="367"/>
      <c r="AW518" s="371"/>
      <c r="AX518" s="371"/>
      <c r="AY518" s="371"/>
      <c r="AZ518" s="371"/>
      <c r="BA518" s="371"/>
      <c r="BB518" s="371"/>
      <c r="BC518" s="371"/>
      <c r="BD518" s="371"/>
      <c r="BE518" s="371"/>
      <c r="BF518" s="371"/>
      <c r="BG518" s="371"/>
      <c r="BH518" s="371"/>
      <c r="BI518" s="371"/>
      <c r="BJ518" s="371"/>
      <c r="BK518" s="371"/>
      <c r="BL518" s="371"/>
    </row>
    <row r="519" spans="1:64" ht="35.1" customHeight="1" thickBot="1">
      <c r="A519" s="363"/>
      <c r="B519" s="363"/>
      <c r="C519" s="335"/>
      <c r="D519" s="335"/>
      <c r="E519" s="757"/>
      <c r="F519" s="367"/>
      <c r="G519" s="367"/>
      <c r="H519" s="367"/>
      <c r="I519" s="367"/>
      <c r="J519" s="367"/>
      <c r="K519" s="367"/>
      <c r="L519" s="367"/>
      <c r="M519" s="367"/>
      <c r="N519" s="367"/>
      <c r="O519" s="367"/>
      <c r="P519" s="367"/>
      <c r="Q519" s="367"/>
      <c r="R519" s="367"/>
      <c r="S519" s="367"/>
      <c r="T519" s="367"/>
      <c r="U519" s="367"/>
      <c r="V519" s="367"/>
      <c r="W519" s="367"/>
      <c r="X519" s="367"/>
      <c r="Y519" s="367"/>
      <c r="Z519" s="367"/>
      <c r="AA519" s="367"/>
      <c r="AB519" s="367"/>
      <c r="AC519" s="367"/>
      <c r="AD519" s="367"/>
      <c r="AE519" s="367"/>
      <c r="AF519" s="367"/>
      <c r="AG519" s="367"/>
      <c r="AH519" s="367"/>
      <c r="AI519" s="367"/>
      <c r="AJ519" s="367"/>
      <c r="AK519" s="367"/>
      <c r="AL519" s="367"/>
      <c r="AM519" s="367"/>
      <c r="AN519" s="367"/>
      <c r="AO519" s="367"/>
      <c r="AP519" s="367"/>
      <c r="AQ519" s="367"/>
      <c r="AR519" s="367"/>
      <c r="AS519" s="367"/>
      <c r="AT519" s="367"/>
      <c r="AU519" s="367"/>
      <c r="AV519" s="367"/>
      <c r="AW519" s="371"/>
      <c r="AX519" s="371"/>
      <c r="AY519" s="371"/>
      <c r="AZ519" s="371"/>
      <c r="BA519" s="371"/>
      <c r="BB519" s="371"/>
      <c r="BC519" s="371"/>
      <c r="BD519" s="371"/>
      <c r="BE519" s="371"/>
      <c r="BF519" s="371"/>
      <c r="BG519" s="371"/>
      <c r="BH519" s="371"/>
      <c r="BI519" s="371"/>
      <c r="BJ519" s="371"/>
      <c r="BK519" s="371"/>
      <c r="BL519" s="371"/>
    </row>
    <row r="520" spans="1:64" ht="35.1" customHeight="1">
      <c r="A520" s="793" t="s">
        <v>14</v>
      </c>
      <c r="B520" s="488" t="s">
        <v>15</v>
      </c>
      <c r="C520" s="489" t="s">
        <v>16</v>
      </c>
      <c r="D520" s="490" t="s">
        <v>17</v>
      </c>
      <c r="E520" s="758" t="s">
        <v>18</v>
      </c>
      <c r="F520" s="367"/>
      <c r="G520" s="367"/>
      <c r="H520" s="367"/>
      <c r="I520" s="367"/>
      <c r="J520" s="367"/>
      <c r="K520" s="367"/>
      <c r="L520" s="367"/>
      <c r="M520" s="367"/>
      <c r="N520" s="367"/>
      <c r="O520" s="367"/>
      <c r="P520" s="367"/>
      <c r="Q520" s="367"/>
      <c r="R520" s="367"/>
      <c r="S520" s="367"/>
      <c r="T520" s="367"/>
      <c r="U520" s="367"/>
      <c r="V520" s="367"/>
      <c r="W520" s="367"/>
      <c r="X520" s="367"/>
      <c r="Y520" s="367"/>
      <c r="Z520" s="367"/>
      <c r="AA520" s="367"/>
      <c r="AB520" s="367"/>
      <c r="AC520" s="367"/>
      <c r="AD520" s="367"/>
      <c r="AE520" s="367"/>
      <c r="AF520" s="367"/>
      <c r="AG520" s="367"/>
      <c r="AH520" s="367"/>
      <c r="AI520" s="367"/>
      <c r="AJ520" s="367"/>
      <c r="AK520" s="367"/>
      <c r="AL520" s="367"/>
      <c r="AM520" s="367"/>
      <c r="AN520" s="367"/>
      <c r="AO520" s="367"/>
      <c r="AP520" s="367"/>
      <c r="AQ520" s="367"/>
      <c r="AR520" s="367"/>
      <c r="AS520" s="367"/>
      <c r="AT520" s="367"/>
      <c r="AU520" s="367"/>
      <c r="AV520" s="367"/>
      <c r="AW520" s="371"/>
      <c r="AX520" s="371"/>
      <c r="AY520" s="371"/>
      <c r="AZ520" s="371"/>
      <c r="BA520" s="371"/>
      <c r="BB520" s="371"/>
      <c r="BC520" s="371"/>
      <c r="BD520" s="371"/>
      <c r="BE520" s="371"/>
      <c r="BF520" s="371"/>
      <c r="BG520" s="371"/>
      <c r="BH520" s="371"/>
      <c r="BI520" s="371"/>
      <c r="BJ520" s="371"/>
      <c r="BK520" s="371"/>
      <c r="BL520" s="371"/>
    </row>
    <row r="521" spans="1:64" ht="35.1" customHeight="1" thickBot="1">
      <c r="A521" s="794"/>
      <c r="B521" s="364"/>
      <c r="C521" s="364"/>
      <c r="D521" s="491" t="str">
        <f>'2. Samlet budgetoversigt'!F546</f>
        <v/>
      </c>
      <c r="E521" s="759" t="str">
        <f>'2. Samlet budgetoversigt'!F547</f>
        <v/>
      </c>
      <c r="F521" s="367"/>
      <c r="G521" s="367"/>
      <c r="H521" s="367"/>
      <c r="I521" s="367"/>
      <c r="J521" s="367"/>
      <c r="K521" s="367"/>
      <c r="L521" s="367"/>
      <c r="M521" s="367"/>
      <c r="N521" s="367"/>
      <c r="O521" s="367"/>
      <c r="P521" s="367"/>
      <c r="Q521" s="367"/>
      <c r="R521" s="367"/>
      <c r="S521" s="367"/>
      <c r="T521" s="367"/>
      <c r="U521" s="367"/>
      <c r="V521" s="367"/>
      <c r="W521" s="367"/>
      <c r="X521" s="367"/>
      <c r="Y521" s="367"/>
      <c r="Z521" s="367"/>
      <c r="AA521" s="367"/>
      <c r="AB521" s="367"/>
      <c r="AC521" s="367"/>
      <c r="AD521" s="367"/>
      <c r="AE521" s="367"/>
      <c r="AF521" s="367"/>
      <c r="AG521" s="367"/>
      <c r="AH521" s="367"/>
      <c r="AI521" s="367"/>
      <c r="AJ521" s="367"/>
      <c r="AK521" s="367"/>
      <c r="AL521" s="367"/>
      <c r="AM521" s="367"/>
      <c r="AN521" s="367"/>
      <c r="AO521" s="367"/>
      <c r="AP521" s="367"/>
      <c r="AQ521" s="367"/>
      <c r="AR521" s="367"/>
      <c r="AS521" s="367"/>
      <c r="AT521" s="367"/>
      <c r="AU521" s="367"/>
      <c r="AV521" s="367"/>
      <c r="AW521" s="371"/>
      <c r="AX521" s="371"/>
      <c r="AY521" s="371"/>
      <c r="AZ521" s="371"/>
      <c r="BA521" s="371"/>
      <c r="BB521" s="371"/>
      <c r="BC521" s="371"/>
      <c r="BD521" s="371"/>
      <c r="BE521" s="371"/>
      <c r="BF521" s="371"/>
      <c r="BG521" s="371"/>
      <c r="BH521" s="371"/>
      <c r="BI521" s="371"/>
      <c r="BJ521" s="371"/>
      <c r="BK521" s="371"/>
      <c r="BL521" s="371"/>
    </row>
    <row r="522" spans="1:64">
      <c r="A522" s="367"/>
      <c r="B522" s="367"/>
      <c r="C522" s="367"/>
      <c r="D522" s="367"/>
      <c r="E522" s="367"/>
      <c r="F522" s="367"/>
      <c r="G522" s="367"/>
      <c r="H522" s="367"/>
      <c r="I522" s="367"/>
      <c r="J522" s="367"/>
      <c r="K522" s="367"/>
      <c r="L522" s="367"/>
      <c r="M522" s="367"/>
      <c r="N522" s="367"/>
      <c r="O522" s="367"/>
      <c r="P522" s="367"/>
      <c r="Q522" s="367"/>
      <c r="R522" s="367"/>
      <c r="S522" s="367"/>
      <c r="T522" s="367"/>
      <c r="U522" s="367"/>
      <c r="V522" s="367"/>
      <c r="W522" s="367"/>
      <c r="X522" s="367"/>
      <c r="Y522" s="367"/>
      <c r="Z522" s="367"/>
      <c r="AA522" s="367"/>
      <c r="AB522" s="367"/>
      <c r="AC522" s="367"/>
      <c r="AD522" s="367"/>
      <c r="AE522" s="367"/>
      <c r="AF522" s="367"/>
      <c r="AG522" s="367"/>
      <c r="AH522" s="367"/>
      <c r="AI522" s="367"/>
      <c r="AJ522" s="367"/>
      <c r="AK522" s="367"/>
      <c r="AL522" s="367"/>
      <c r="AM522" s="367"/>
      <c r="AN522" s="367"/>
      <c r="AO522" s="367"/>
      <c r="AP522" s="367"/>
      <c r="AQ522" s="367"/>
      <c r="AR522" s="367"/>
      <c r="AS522" s="367"/>
      <c r="AT522" s="367"/>
      <c r="AU522" s="367"/>
      <c r="AV522" s="367"/>
      <c r="AW522" s="371"/>
      <c r="AX522" s="371"/>
      <c r="AY522" s="371"/>
      <c r="AZ522" s="371"/>
      <c r="BA522" s="371"/>
      <c r="BB522" s="371"/>
      <c r="BC522" s="371"/>
      <c r="BD522" s="371"/>
      <c r="BE522" s="371"/>
      <c r="BF522" s="371"/>
      <c r="BG522" s="371"/>
      <c r="BH522" s="371"/>
      <c r="BI522" s="371"/>
      <c r="BJ522" s="371"/>
      <c r="BK522" s="371"/>
      <c r="BL522" s="371"/>
    </row>
    <row r="523" spans="1:64" ht="16.5" thickBot="1">
      <c r="A523" s="368" t="s">
        <v>19</v>
      </c>
      <c r="B523" s="368" t="s">
        <v>20</v>
      </c>
      <c r="C523" s="381" t="s">
        <v>21</v>
      </c>
      <c r="D523" s="379" t="s">
        <v>22</v>
      </c>
      <c r="E523" s="379" t="s">
        <v>23</v>
      </c>
      <c r="F523" s="379" t="s">
        <v>24</v>
      </c>
      <c r="G523" s="379" t="s">
        <v>25</v>
      </c>
      <c r="H523" s="379" t="s">
        <v>26</v>
      </c>
      <c r="I523" s="379" t="s">
        <v>27</v>
      </c>
      <c r="J523" s="379" t="s">
        <v>28</v>
      </c>
      <c r="K523" s="379" t="s">
        <v>29</v>
      </c>
      <c r="L523" s="379" t="s">
        <v>30</v>
      </c>
      <c r="M523" s="379" t="s">
        <v>31</v>
      </c>
      <c r="N523" s="379" t="s">
        <v>32</v>
      </c>
      <c r="O523" s="379" t="s">
        <v>33</v>
      </c>
      <c r="P523" s="379" t="s">
        <v>34</v>
      </c>
      <c r="Q523" s="379" t="s">
        <v>35</v>
      </c>
      <c r="R523" s="379" t="s">
        <v>36</v>
      </c>
      <c r="S523" s="379" t="s">
        <v>37</v>
      </c>
      <c r="T523" s="379" t="s">
        <v>38</v>
      </c>
      <c r="U523" s="379" t="s">
        <v>39</v>
      </c>
      <c r="V523" s="379" t="s">
        <v>40</v>
      </c>
      <c r="W523" s="379" t="s">
        <v>41</v>
      </c>
      <c r="X523" s="379" t="s">
        <v>42</v>
      </c>
      <c r="Y523" s="379" t="s">
        <v>43</v>
      </c>
      <c r="Z523" s="380" t="s">
        <v>44</v>
      </c>
      <c r="AA523" s="371"/>
      <c r="AB523" s="371"/>
      <c r="AC523" s="371"/>
      <c r="AD523" s="371"/>
      <c r="AE523" s="371"/>
      <c r="AF523" s="371"/>
      <c r="AG523" s="371"/>
      <c r="AH523" s="371"/>
      <c r="AI523" s="371"/>
      <c r="AJ523" s="371"/>
      <c r="AK523" s="371"/>
      <c r="AL523" s="371"/>
      <c r="AM523" s="371"/>
      <c r="AN523" s="371"/>
      <c r="AO523" s="371"/>
      <c r="AP523" s="371"/>
      <c r="AQ523" s="371"/>
      <c r="AR523" s="371"/>
      <c r="AS523" s="371"/>
      <c r="AT523" s="371"/>
      <c r="AU523" s="371"/>
      <c r="AV523" s="371"/>
      <c r="AW523" s="371"/>
      <c r="AX523" s="371"/>
      <c r="AY523" s="371"/>
      <c r="AZ523" s="371"/>
      <c r="BA523" s="371"/>
      <c r="BB523" s="371"/>
      <c r="BC523" s="371"/>
      <c r="BD523" s="371"/>
      <c r="BE523" s="371"/>
      <c r="BF523" s="371"/>
      <c r="BG523" s="371"/>
      <c r="BH523" s="371"/>
      <c r="BI523" s="371"/>
      <c r="BJ523" s="371"/>
      <c r="BK523" s="371"/>
      <c r="BL523" s="371"/>
    </row>
    <row r="524" spans="1:64" ht="50.1" customHeight="1">
      <c r="A524" s="786" t="s">
        <v>45</v>
      </c>
      <c r="B524" s="588"/>
      <c r="C524" s="471" t="s">
        <v>46</v>
      </c>
      <c r="D524" s="90"/>
      <c r="E524" s="90"/>
      <c r="F524" s="90"/>
      <c r="G524" s="90"/>
      <c r="H524" s="90"/>
      <c r="I524" s="90"/>
      <c r="J524" s="90"/>
      <c r="K524" s="90"/>
      <c r="L524" s="90"/>
      <c r="M524" s="90"/>
      <c r="N524" s="90"/>
      <c r="O524" s="90"/>
      <c r="P524" s="90"/>
      <c r="Q524" s="90"/>
      <c r="R524" s="90"/>
      <c r="S524" s="90"/>
      <c r="T524" s="90"/>
      <c r="U524" s="90"/>
      <c r="V524" s="90"/>
      <c r="W524" s="90"/>
      <c r="X524" s="90"/>
      <c r="Y524" s="90"/>
      <c r="Z524" s="93"/>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5"/>
      <c r="AW524" s="371"/>
      <c r="AX524" s="371"/>
      <c r="AY524" s="371"/>
      <c r="AZ524" s="371"/>
      <c r="BA524" s="371"/>
      <c r="BB524" s="371"/>
      <c r="BC524" s="371"/>
      <c r="BD524" s="371"/>
      <c r="BE524" s="371"/>
      <c r="BF524" s="371"/>
      <c r="BG524" s="371"/>
      <c r="BH524" s="371"/>
      <c r="BI524" s="371"/>
      <c r="BJ524" s="371"/>
      <c r="BK524" s="371"/>
      <c r="BL524" s="371"/>
    </row>
    <row r="525" spans="1:64" ht="14.45" customHeight="1">
      <c r="A525" s="787"/>
      <c r="B525" s="589"/>
      <c r="C525" s="473" t="s">
        <v>47</v>
      </c>
      <c r="D525" s="71"/>
      <c r="E525" s="71"/>
      <c r="F525" s="71"/>
      <c r="G525" s="71"/>
      <c r="H525" s="71"/>
      <c r="I525" s="71"/>
      <c r="J525" s="71"/>
      <c r="K525" s="71"/>
      <c r="L525" s="71"/>
      <c r="M525" s="71"/>
      <c r="N525" s="71"/>
      <c r="O525" s="71"/>
      <c r="P525" s="71"/>
      <c r="Q525" s="71"/>
      <c r="R525" s="71"/>
      <c r="S525" s="71"/>
      <c r="T525" s="71"/>
      <c r="U525" s="71"/>
      <c r="V525" s="71"/>
      <c r="W525" s="71"/>
      <c r="X525" s="71"/>
      <c r="Y525" s="71"/>
      <c r="Z525" s="96"/>
      <c r="AV525" s="97"/>
      <c r="AW525" s="371"/>
      <c r="AX525" s="371"/>
      <c r="AY525" s="371"/>
      <c r="AZ525" s="371"/>
      <c r="BA525" s="371"/>
      <c r="BB525" s="371"/>
      <c r="BC525" s="371"/>
      <c r="BD525" s="371"/>
      <c r="BE525" s="371"/>
      <c r="BF525" s="371"/>
      <c r="BG525" s="371"/>
      <c r="BH525" s="371"/>
      <c r="BI525" s="371"/>
      <c r="BJ525" s="371"/>
      <c r="BK525" s="371"/>
      <c r="BL525" s="371"/>
    </row>
    <row r="526" spans="1:64" ht="14.45" customHeight="1" thickBot="1">
      <c r="A526" s="787"/>
      <c r="B526" s="590" t="str">
        <f>_xlfn.CONCAT(SUM('1. Projektets omkostninger'!D526:AV526)," timer")</f>
        <v>0 timer</v>
      </c>
      <c r="C526" s="473" t="s">
        <v>48</v>
      </c>
      <c r="D526" s="71"/>
      <c r="E526" s="71"/>
      <c r="F526" s="71"/>
      <c r="G526" s="71"/>
      <c r="H526" s="71"/>
      <c r="I526" s="71"/>
      <c r="J526" s="71"/>
      <c r="K526" s="71"/>
      <c r="L526" s="71"/>
      <c r="M526" s="71"/>
      <c r="N526" s="71"/>
      <c r="O526" s="71"/>
      <c r="P526" s="71"/>
      <c r="Q526" s="71"/>
      <c r="R526" s="71"/>
      <c r="S526" s="71"/>
      <c r="T526" s="71"/>
      <c r="U526" s="71"/>
      <c r="V526" s="71"/>
      <c r="W526" s="71"/>
      <c r="X526" s="71"/>
      <c r="Y526" s="71"/>
      <c r="Z526" s="96"/>
      <c r="AV526" s="97"/>
      <c r="AW526" s="371"/>
      <c r="AX526" s="371"/>
      <c r="AY526" s="371"/>
      <c r="AZ526" s="371"/>
      <c r="BA526" s="371"/>
      <c r="BB526" s="371"/>
      <c r="BC526" s="371"/>
      <c r="BD526" s="371"/>
      <c r="BE526" s="371"/>
      <c r="BF526" s="371"/>
      <c r="BG526" s="371"/>
      <c r="BH526" s="371"/>
      <c r="BI526" s="371"/>
      <c r="BJ526" s="371"/>
      <c r="BK526" s="371"/>
      <c r="BL526" s="371"/>
    </row>
    <row r="527" spans="1:64" s="599" customFormat="1" ht="14.45" customHeight="1" thickBot="1">
      <c r="A527" s="788"/>
      <c r="B527" s="591">
        <f>SUM('1. Projektets omkostninger'!D527:AV527)</f>
        <v>0</v>
      </c>
      <c r="C527" s="631" t="s">
        <v>49</v>
      </c>
      <c r="D527" s="481" t="str">
        <f>IF(D525*D526=0,"",(D525*D526))</f>
        <v/>
      </c>
      <c r="E527" s="481" t="str">
        <f t="shared" ref="E527:AV527" si="34">IF(E525*E526=0,"",(E525*E526))</f>
        <v/>
      </c>
      <c r="F527" s="481" t="str">
        <f t="shared" si="34"/>
        <v/>
      </c>
      <c r="G527" s="481" t="str">
        <f t="shared" si="34"/>
        <v/>
      </c>
      <c r="H527" s="481" t="str">
        <f t="shared" si="34"/>
        <v/>
      </c>
      <c r="I527" s="481" t="str">
        <f t="shared" si="34"/>
        <v/>
      </c>
      <c r="J527" s="481" t="str">
        <f t="shared" si="34"/>
        <v/>
      </c>
      <c r="K527" s="481" t="str">
        <f t="shared" si="34"/>
        <v/>
      </c>
      <c r="L527" s="481" t="str">
        <f t="shared" si="34"/>
        <v/>
      </c>
      <c r="M527" s="481" t="str">
        <f t="shared" si="34"/>
        <v/>
      </c>
      <c r="N527" s="481" t="str">
        <f t="shared" si="34"/>
        <v/>
      </c>
      <c r="O527" s="481" t="str">
        <f t="shared" si="34"/>
        <v/>
      </c>
      <c r="P527" s="481" t="str">
        <f t="shared" si="34"/>
        <v/>
      </c>
      <c r="Q527" s="481" t="str">
        <f t="shared" si="34"/>
        <v/>
      </c>
      <c r="R527" s="481" t="str">
        <f t="shared" si="34"/>
        <v/>
      </c>
      <c r="S527" s="481" t="str">
        <f t="shared" si="34"/>
        <v/>
      </c>
      <c r="T527" s="481" t="str">
        <f t="shared" si="34"/>
        <v/>
      </c>
      <c r="U527" s="481" t="str">
        <f t="shared" si="34"/>
        <v/>
      </c>
      <c r="V527" s="481" t="str">
        <f t="shared" si="34"/>
        <v/>
      </c>
      <c r="W527" s="481" t="str">
        <f t="shared" si="34"/>
        <v/>
      </c>
      <c r="X527" s="481" t="str">
        <f t="shared" si="34"/>
        <v/>
      </c>
      <c r="Y527" s="481" t="str">
        <f t="shared" si="34"/>
        <v/>
      </c>
      <c r="Z527" s="482" t="str">
        <f t="shared" si="34"/>
        <v/>
      </c>
      <c r="AA527" s="483" t="str">
        <f t="shared" si="34"/>
        <v/>
      </c>
      <c r="AB527" s="483" t="str">
        <f t="shared" si="34"/>
        <v/>
      </c>
      <c r="AC527" s="483" t="str">
        <f t="shared" si="34"/>
        <v/>
      </c>
      <c r="AD527" s="483" t="str">
        <f t="shared" si="34"/>
        <v/>
      </c>
      <c r="AE527" s="483" t="str">
        <f t="shared" si="34"/>
        <v/>
      </c>
      <c r="AF527" s="483" t="str">
        <f t="shared" si="34"/>
        <v/>
      </c>
      <c r="AG527" s="483" t="str">
        <f t="shared" si="34"/>
        <v/>
      </c>
      <c r="AH527" s="483" t="str">
        <f t="shared" si="34"/>
        <v/>
      </c>
      <c r="AI527" s="483" t="str">
        <f t="shared" si="34"/>
        <v/>
      </c>
      <c r="AJ527" s="483" t="str">
        <f t="shared" si="34"/>
        <v/>
      </c>
      <c r="AK527" s="483" t="str">
        <f t="shared" si="34"/>
        <v/>
      </c>
      <c r="AL527" s="483" t="str">
        <f t="shared" si="34"/>
        <v/>
      </c>
      <c r="AM527" s="483" t="str">
        <f t="shared" si="34"/>
        <v/>
      </c>
      <c r="AN527" s="483" t="str">
        <f t="shared" si="34"/>
        <v/>
      </c>
      <c r="AO527" s="483" t="str">
        <f t="shared" si="34"/>
        <v/>
      </c>
      <c r="AP527" s="483" t="str">
        <f t="shared" si="34"/>
        <v/>
      </c>
      <c r="AQ527" s="483" t="str">
        <f t="shared" si="34"/>
        <v/>
      </c>
      <c r="AR527" s="483" t="str">
        <f t="shared" si="34"/>
        <v/>
      </c>
      <c r="AS527" s="483" t="str">
        <f t="shared" si="34"/>
        <v/>
      </c>
      <c r="AT527" s="483" t="str">
        <f t="shared" si="34"/>
        <v/>
      </c>
      <c r="AU527" s="483" t="str">
        <f t="shared" si="34"/>
        <v/>
      </c>
      <c r="AV527" s="484" t="str">
        <f t="shared" si="34"/>
        <v/>
      </c>
    </row>
    <row r="528" spans="1:64" ht="50.1" customHeight="1">
      <c r="A528" s="787" t="s">
        <v>50</v>
      </c>
      <c r="B528" s="592"/>
      <c r="C528" s="471" t="s">
        <v>46</v>
      </c>
      <c r="D528" s="91"/>
      <c r="E528" s="91"/>
      <c r="F528" s="91"/>
      <c r="G528" s="91"/>
      <c r="H528" s="91"/>
      <c r="I528" s="91"/>
      <c r="J528" s="91"/>
      <c r="K528" s="91"/>
      <c r="L528" s="91"/>
      <c r="M528" s="91"/>
      <c r="N528" s="91"/>
      <c r="O528" s="91"/>
      <c r="P528" s="91"/>
      <c r="Q528" s="91"/>
      <c r="R528" s="91"/>
      <c r="S528" s="91"/>
      <c r="T528" s="91"/>
      <c r="U528" s="91"/>
      <c r="V528" s="91"/>
      <c r="W528" s="91"/>
      <c r="X528" s="91"/>
      <c r="Y528" s="91"/>
      <c r="Z528" s="96"/>
      <c r="AV528" s="97"/>
      <c r="AW528" s="371"/>
      <c r="AX528" s="371"/>
      <c r="AY528" s="371"/>
      <c r="AZ528" s="371"/>
      <c r="BA528" s="371"/>
      <c r="BB528" s="371"/>
      <c r="BC528" s="371"/>
      <c r="BD528" s="371"/>
      <c r="BE528" s="371"/>
      <c r="BF528" s="371"/>
      <c r="BG528" s="371"/>
      <c r="BH528" s="371"/>
      <c r="BI528" s="371"/>
      <c r="BJ528" s="371"/>
      <c r="BK528" s="371"/>
      <c r="BL528" s="371"/>
    </row>
    <row r="529" spans="1:64" ht="14.45" customHeight="1">
      <c r="A529" s="787"/>
      <c r="B529" s="593"/>
      <c r="C529" s="473" t="s">
        <v>47</v>
      </c>
      <c r="D529" s="71"/>
      <c r="E529" s="71"/>
      <c r="F529" s="71"/>
      <c r="G529" s="71"/>
      <c r="H529" s="71"/>
      <c r="I529" s="71"/>
      <c r="J529" s="71"/>
      <c r="K529" s="71"/>
      <c r="L529" s="71"/>
      <c r="M529" s="71"/>
      <c r="N529" s="71"/>
      <c r="O529" s="71"/>
      <c r="P529" s="71"/>
      <c r="Q529" s="71"/>
      <c r="R529" s="71"/>
      <c r="S529" s="71"/>
      <c r="T529" s="71"/>
      <c r="U529" s="71"/>
      <c r="V529" s="71"/>
      <c r="W529" s="71"/>
      <c r="X529" s="71"/>
      <c r="Y529" s="71"/>
      <c r="Z529" s="96"/>
      <c r="AV529" s="97"/>
      <c r="AW529" s="371"/>
      <c r="AX529" s="371"/>
      <c r="AY529" s="371"/>
      <c r="AZ529" s="371"/>
      <c r="BA529" s="371"/>
      <c r="BB529" s="371"/>
      <c r="BC529" s="371"/>
      <c r="BD529" s="371"/>
      <c r="BE529" s="371"/>
      <c r="BF529" s="371"/>
      <c r="BG529" s="371"/>
      <c r="BH529" s="371"/>
      <c r="BI529" s="371"/>
      <c r="BJ529" s="371"/>
      <c r="BK529" s="371"/>
      <c r="BL529" s="371"/>
    </row>
    <row r="530" spans="1:64" ht="14.45" customHeight="1">
      <c r="A530" s="787"/>
      <c r="B530" s="593"/>
      <c r="C530" s="473" t="s">
        <v>48</v>
      </c>
      <c r="D530" s="71"/>
      <c r="E530" s="71"/>
      <c r="F530" s="71"/>
      <c r="G530" s="71"/>
      <c r="H530" s="71"/>
      <c r="I530" s="71"/>
      <c r="J530" s="71"/>
      <c r="K530" s="71"/>
      <c r="L530" s="71"/>
      <c r="M530" s="71"/>
      <c r="N530" s="71"/>
      <c r="O530" s="71"/>
      <c r="P530" s="71"/>
      <c r="Q530" s="71"/>
      <c r="R530" s="71"/>
      <c r="S530" s="71"/>
      <c r="T530" s="71"/>
      <c r="U530" s="71"/>
      <c r="V530" s="71"/>
      <c r="W530" s="71"/>
      <c r="X530" s="71"/>
      <c r="Y530" s="71"/>
      <c r="Z530" s="96"/>
      <c r="AV530" s="97"/>
      <c r="AW530" s="371"/>
      <c r="AX530" s="371"/>
      <c r="AY530" s="371"/>
      <c r="AZ530" s="371"/>
      <c r="BA530" s="371"/>
      <c r="BB530" s="371"/>
      <c r="BC530" s="371"/>
      <c r="BD530" s="371"/>
      <c r="BE530" s="371"/>
      <c r="BF530" s="371"/>
      <c r="BG530" s="371"/>
      <c r="BH530" s="371"/>
      <c r="BI530" s="371"/>
      <c r="BJ530" s="371"/>
      <c r="BK530" s="371"/>
      <c r="BL530" s="371"/>
    </row>
    <row r="531" spans="1:64" s="599" customFormat="1" ht="14.45" customHeight="1" thickBot="1">
      <c r="A531" s="787"/>
      <c r="B531" s="594">
        <f>SUM('1. Projektets omkostninger'!D531:AV531)</f>
        <v>0</v>
      </c>
      <c r="C531" s="631" t="s">
        <v>49</v>
      </c>
      <c r="D531" s="485" t="str">
        <f t="shared" ref="D531:AV531" si="35">IF(D529*D530=0,"",(D529*D530))</f>
        <v/>
      </c>
      <c r="E531" s="485" t="str">
        <f t="shared" si="35"/>
        <v/>
      </c>
      <c r="F531" s="485" t="str">
        <f t="shared" si="35"/>
        <v/>
      </c>
      <c r="G531" s="485" t="str">
        <f t="shared" si="35"/>
        <v/>
      </c>
      <c r="H531" s="485" t="str">
        <f t="shared" si="35"/>
        <v/>
      </c>
      <c r="I531" s="485" t="str">
        <f t="shared" si="35"/>
        <v/>
      </c>
      <c r="J531" s="485" t="str">
        <f t="shared" si="35"/>
        <v/>
      </c>
      <c r="K531" s="485" t="str">
        <f t="shared" si="35"/>
        <v/>
      </c>
      <c r="L531" s="485" t="str">
        <f t="shared" si="35"/>
        <v/>
      </c>
      <c r="M531" s="485" t="str">
        <f t="shared" si="35"/>
        <v/>
      </c>
      <c r="N531" s="485" t="str">
        <f t="shared" si="35"/>
        <v/>
      </c>
      <c r="O531" s="485" t="str">
        <f t="shared" si="35"/>
        <v/>
      </c>
      <c r="P531" s="485" t="str">
        <f t="shared" si="35"/>
        <v/>
      </c>
      <c r="Q531" s="485" t="str">
        <f t="shared" si="35"/>
        <v/>
      </c>
      <c r="R531" s="485" t="str">
        <f t="shared" si="35"/>
        <v/>
      </c>
      <c r="S531" s="485" t="str">
        <f t="shared" si="35"/>
        <v/>
      </c>
      <c r="T531" s="485" t="str">
        <f t="shared" si="35"/>
        <v/>
      </c>
      <c r="U531" s="485" t="str">
        <f t="shared" si="35"/>
        <v/>
      </c>
      <c r="V531" s="485" t="str">
        <f t="shared" si="35"/>
        <v/>
      </c>
      <c r="W531" s="485" t="str">
        <f t="shared" si="35"/>
        <v/>
      </c>
      <c r="X531" s="485" t="str">
        <f t="shared" si="35"/>
        <v/>
      </c>
      <c r="Y531" s="485" t="str">
        <f t="shared" si="35"/>
        <v/>
      </c>
      <c r="Z531" s="482" t="str">
        <f t="shared" si="35"/>
        <v/>
      </c>
      <c r="AA531" s="483" t="str">
        <f t="shared" si="35"/>
        <v/>
      </c>
      <c r="AB531" s="483" t="str">
        <f t="shared" si="35"/>
        <v/>
      </c>
      <c r="AC531" s="483" t="str">
        <f t="shared" si="35"/>
        <v/>
      </c>
      <c r="AD531" s="483" t="str">
        <f t="shared" si="35"/>
        <v/>
      </c>
      <c r="AE531" s="483" t="str">
        <f t="shared" si="35"/>
        <v/>
      </c>
      <c r="AF531" s="483" t="str">
        <f t="shared" si="35"/>
        <v/>
      </c>
      <c r="AG531" s="483" t="str">
        <f t="shared" si="35"/>
        <v/>
      </c>
      <c r="AH531" s="483" t="str">
        <f t="shared" si="35"/>
        <v/>
      </c>
      <c r="AI531" s="483" t="str">
        <f t="shared" si="35"/>
        <v/>
      </c>
      <c r="AJ531" s="483" t="str">
        <f t="shared" si="35"/>
        <v/>
      </c>
      <c r="AK531" s="483" t="str">
        <f t="shared" si="35"/>
        <v/>
      </c>
      <c r="AL531" s="483" t="str">
        <f t="shared" si="35"/>
        <v/>
      </c>
      <c r="AM531" s="483" t="str">
        <f t="shared" si="35"/>
        <v/>
      </c>
      <c r="AN531" s="483" t="str">
        <f t="shared" si="35"/>
        <v/>
      </c>
      <c r="AO531" s="483" t="str">
        <f t="shared" si="35"/>
        <v/>
      </c>
      <c r="AP531" s="483" t="str">
        <f t="shared" si="35"/>
        <v/>
      </c>
      <c r="AQ531" s="483" t="str">
        <f t="shared" si="35"/>
        <v/>
      </c>
      <c r="AR531" s="483" t="str">
        <f t="shared" si="35"/>
        <v/>
      </c>
      <c r="AS531" s="483" t="str">
        <f t="shared" si="35"/>
        <v/>
      </c>
      <c r="AT531" s="483" t="str">
        <f t="shared" si="35"/>
        <v/>
      </c>
      <c r="AU531" s="483" t="str">
        <f t="shared" si="35"/>
        <v/>
      </c>
      <c r="AV531" s="484" t="str">
        <f t="shared" si="35"/>
        <v/>
      </c>
    </row>
    <row r="532" spans="1:64" ht="50.1" customHeight="1" thickBot="1">
      <c r="A532" s="789" t="s">
        <v>51</v>
      </c>
      <c r="B532" s="592"/>
      <c r="C532" s="478" t="s">
        <v>52</v>
      </c>
      <c r="D532" s="90"/>
      <c r="E532" s="90"/>
      <c r="F532" s="90"/>
      <c r="G532" s="90"/>
      <c r="H532" s="90"/>
      <c r="I532" s="90"/>
      <c r="J532" s="90"/>
      <c r="K532" s="90"/>
      <c r="L532" s="90"/>
      <c r="M532" s="90"/>
      <c r="N532" s="90"/>
      <c r="O532" s="90"/>
      <c r="P532" s="90"/>
      <c r="Q532" s="90"/>
      <c r="R532" s="90"/>
      <c r="S532" s="90"/>
      <c r="T532" s="90"/>
      <c r="U532" s="90"/>
      <c r="V532" s="90"/>
      <c r="W532" s="90"/>
      <c r="X532" s="90"/>
      <c r="Y532" s="90"/>
      <c r="Z532" s="96"/>
      <c r="AV532" s="97"/>
      <c r="AW532" s="371"/>
      <c r="AX532" s="371"/>
      <c r="AY532" s="371"/>
      <c r="AZ532" s="371"/>
      <c r="BA532" s="371"/>
      <c r="BB532" s="371"/>
      <c r="BC532" s="371"/>
      <c r="BD532" s="371"/>
      <c r="BE532" s="371"/>
      <c r="BF532" s="371"/>
      <c r="BG532" s="371"/>
      <c r="BH532" s="371"/>
      <c r="BI532" s="371"/>
      <c r="BJ532" s="371"/>
      <c r="BK532" s="371"/>
      <c r="BL532" s="371"/>
    </row>
    <row r="533" spans="1:64" s="340" customFormat="1" ht="14.45" customHeight="1" thickBot="1">
      <c r="A533" s="789"/>
      <c r="B533" s="595">
        <f>SUM('1. Projektets omkostninger'!D533:AV533)</f>
        <v>0</v>
      </c>
      <c r="C533" s="631" t="s">
        <v>49</v>
      </c>
      <c r="D533" s="746"/>
      <c r="E533" s="746"/>
      <c r="F533" s="746"/>
      <c r="G533" s="746"/>
      <c r="H533" s="746"/>
      <c r="I533" s="746"/>
      <c r="J533" s="746"/>
      <c r="K533" s="746"/>
      <c r="L533" s="746"/>
      <c r="M533" s="746"/>
      <c r="N533" s="746"/>
      <c r="O533" s="746"/>
      <c r="P533" s="746"/>
      <c r="Q533" s="746"/>
      <c r="R533" s="746"/>
      <c r="S533" s="746"/>
      <c r="T533" s="746"/>
      <c r="U533" s="746"/>
      <c r="V533" s="746"/>
      <c r="W533" s="746"/>
      <c r="X533" s="746"/>
      <c r="Y533" s="746"/>
      <c r="Z533" s="535"/>
      <c r="AV533" s="747"/>
      <c r="AW533" s="748"/>
      <c r="AX533" s="748"/>
      <c r="AY533" s="748"/>
      <c r="AZ533" s="748"/>
      <c r="BA533" s="748"/>
      <c r="BB533" s="748"/>
      <c r="BC533" s="748"/>
      <c r="BD533" s="748"/>
      <c r="BE533" s="748"/>
      <c r="BF533" s="748"/>
      <c r="BG533" s="748"/>
      <c r="BH533" s="748"/>
      <c r="BI533" s="748"/>
      <c r="BJ533" s="748"/>
      <c r="BK533" s="748"/>
      <c r="BL533" s="748"/>
    </row>
    <row r="534" spans="1:64" ht="50.1" customHeight="1" thickBot="1">
      <c r="A534" s="789" t="s">
        <v>53</v>
      </c>
      <c r="B534" s="592"/>
      <c r="C534" s="478" t="s">
        <v>52</v>
      </c>
      <c r="D534" s="90"/>
      <c r="E534" s="90"/>
      <c r="F534" s="90"/>
      <c r="G534" s="90"/>
      <c r="H534" s="90"/>
      <c r="I534" s="90"/>
      <c r="J534" s="90"/>
      <c r="K534" s="90"/>
      <c r="L534" s="90"/>
      <c r="M534" s="90"/>
      <c r="N534" s="90"/>
      <c r="O534" s="90"/>
      <c r="P534" s="90"/>
      <c r="Q534" s="90"/>
      <c r="R534" s="90"/>
      <c r="S534" s="90"/>
      <c r="T534" s="90"/>
      <c r="U534" s="90"/>
      <c r="V534" s="90"/>
      <c r="W534" s="90"/>
      <c r="X534" s="90"/>
      <c r="Y534" s="90"/>
      <c r="Z534" s="96"/>
      <c r="AV534" s="97"/>
      <c r="AW534" s="371"/>
      <c r="AX534" s="371"/>
      <c r="AY534" s="371"/>
      <c r="AZ534" s="371"/>
      <c r="BA534" s="371"/>
      <c r="BB534" s="371"/>
      <c r="BC534" s="371"/>
      <c r="BD534" s="371"/>
      <c r="BE534" s="371"/>
      <c r="BF534" s="371"/>
      <c r="BG534" s="371"/>
      <c r="BH534" s="371"/>
      <c r="BI534" s="371"/>
      <c r="BJ534" s="371"/>
      <c r="BK534" s="371"/>
      <c r="BL534" s="371"/>
    </row>
    <row r="535" spans="1:64" s="340" customFormat="1" ht="14.45" customHeight="1" thickBot="1">
      <c r="A535" s="789"/>
      <c r="B535" s="595">
        <f>SUM('1. Projektets omkostninger'!D535:AV535)</f>
        <v>0</v>
      </c>
      <c r="C535" s="631" t="s">
        <v>49</v>
      </c>
      <c r="D535" s="746"/>
      <c r="E535" s="746"/>
      <c r="F535" s="746"/>
      <c r="G535" s="746"/>
      <c r="H535" s="746"/>
      <c r="I535" s="746"/>
      <c r="J535" s="746"/>
      <c r="K535" s="746"/>
      <c r="L535" s="746"/>
      <c r="M535" s="746"/>
      <c r="N535" s="746"/>
      <c r="O535" s="746"/>
      <c r="P535" s="746"/>
      <c r="Q535" s="746"/>
      <c r="R535" s="746"/>
      <c r="S535" s="746"/>
      <c r="T535" s="746"/>
      <c r="U535" s="746"/>
      <c r="V535" s="746"/>
      <c r="W535" s="746"/>
      <c r="X535" s="746"/>
      <c r="Y535" s="746"/>
      <c r="Z535" s="535"/>
      <c r="AV535" s="747"/>
      <c r="AW535" s="748"/>
      <c r="AX535" s="748"/>
      <c r="AY535" s="748"/>
      <c r="AZ535" s="748"/>
      <c r="BA535" s="748"/>
      <c r="BB535" s="748"/>
      <c r="BC535" s="748"/>
      <c r="BD535" s="748"/>
      <c r="BE535" s="748"/>
      <c r="BF535" s="748"/>
      <c r="BG535" s="748"/>
      <c r="BH535" s="748"/>
      <c r="BI535" s="748"/>
      <c r="BJ535" s="748"/>
      <c r="BK535" s="748"/>
      <c r="BL535" s="748"/>
    </row>
    <row r="536" spans="1:64" ht="50.1" customHeight="1">
      <c r="A536" s="786" t="s">
        <v>54</v>
      </c>
      <c r="B536" s="592"/>
      <c r="C536" s="478" t="s">
        <v>55</v>
      </c>
      <c r="D536" s="204"/>
      <c r="E536" s="204"/>
      <c r="F536" s="204"/>
      <c r="G536" s="204"/>
      <c r="H536" s="204"/>
      <c r="I536" s="204"/>
      <c r="J536" s="204"/>
      <c r="K536" s="204"/>
      <c r="L536" s="204"/>
      <c r="M536" s="204"/>
      <c r="N536" s="204"/>
      <c r="O536" s="204"/>
      <c r="P536" s="204"/>
      <c r="Q536" s="204"/>
      <c r="R536" s="204"/>
      <c r="S536" s="204"/>
      <c r="T536" s="204"/>
      <c r="U536" s="204"/>
      <c r="V536" s="204"/>
      <c r="W536" s="204"/>
      <c r="X536" s="204"/>
      <c r="Y536" s="204"/>
      <c r="Z536" s="205"/>
      <c r="AA536" s="206"/>
      <c r="AB536" s="206"/>
      <c r="AC536" s="206"/>
      <c r="AD536" s="206"/>
      <c r="AE536" s="206"/>
      <c r="AF536" s="206"/>
      <c r="AG536" s="206"/>
      <c r="AH536" s="206"/>
      <c r="AI536" s="206"/>
      <c r="AJ536" s="206"/>
      <c r="AK536" s="206"/>
      <c r="AL536" s="206"/>
      <c r="AM536" s="206"/>
      <c r="AN536" s="206"/>
      <c r="AO536" s="206"/>
      <c r="AP536" s="206"/>
      <c r="AQ536" s="206"/>
      <c r="AR536" s="206"/>
      <c r="AS536" s="206"/>
      <c r="AT536" s="206"/>
      <c r="AU536" s="206"/>
      <c r="AV536" s="207"/>
      <c r="AW536" s="371"/>
      <c r="AX536" s="371"/>
      <c r="AY536" s="371"/>
      <c r="AZ536" s="371"/>
      <c r="BA536" s="371"/>
      <c r="BB536" s="371"/>
      <c r="BC536" s="371"/>
      <c r="BD536" s="371"/>
      <c r="BE536" s="371"/>
      <c r="BF536" s="371"/>
      <c r="BG536" s="371"/>
      <c r="BH536" s="371"/>
      <c r="BI536" s="371"/>
      <c r="BJ536" s="371"/>
      <c r="BK536" s="371"/>
      <c r="BL536" s="371"/>
    </row>
    <row r="537" spans="1:64" s="340" customFormat="1" ht="14.45" customHeight="1" thickBot="1">
      <c r="A537" s="788"/>
      <c r="B537" s="594">
        <f>SUM('1. Projektets omkostninger'!D537:AV537)</f>
        <v>0</v>
      </c>
      <c r="C537" s="479" t="s">
        <v>54</v>
      </c>
      <c r="D537" s="749"/>
      <c r="E537" s="750"/>
      <c r="F537" s="750"/>
      <c r="G537" s="750"/>
      <c r="H537" s="750"/>
      <c r="I537" s="750"/>
      <c r="J537" s="750"/>
      <c r="K537" s="750"/>
      <c r="L537" s="750"/>
      <c r="M537" s="750"/>
      <c r="N537" s="750"/>
      <c r="O537" s="750"/>
      <c r="P537" s="750"/>
      <c r="Q537" s="750"/>
      <c r="R537" s="750"/>
      <c r="S537" s="750"/>
      <c r="T537" s="750"/>
      <c r="U537" s="750"/>
      <c r="V537" s="750"/>
      <c r="W537" s="750"/>
      <c r="X537" s="750"/>
      <c r="Y537" s="750"/>
      <c r="Z537" s="535"/>
      <c r="AV537" s="747"/>
      <c r="AW537" s="748"/>
      <c r="AX537" s="748"/>
      <c r="AY537" s="748"/>
      <c r="AZ537" s="748"/>
      <c r="BA537" s="748"/>
      <c r="BB537" s="748"/>
      <c r="BC537" s="748"/>
      <c r="BD537" s="748"/>
      <c r="BE537" s="748"/>
      <c r="BF537" s="748"/>
      <c r="BG537" s="748"/>
      <c r="BH537" s="748"/>
      <c r="BI537" s="748"/>
      <c r="BJ537" s="748"/>
      <c r="BK537" s="748"/>
      <c r="BL537" s="748"/>
    </row>
    <row r="538" spans="1:64" ht="50.1" customHeight="1">
      <c r="A538" s="786" t="s">
        <v>56</v>
      </c>
      <c r="B538" s="592"/>
      <c r="C538" s="478" t="s">
        <v>52</v>
      </c>
      <c r="D538" s="204"/>
      <c r="E538" s="204"/>
      <c r="F538" s="204"/>
      <c r="G538" s="204"/>
      <c r="H538" s="204"/>
      <c r="I538" s="204"/>
      <c r="J538" s="204"/>
      <c r="K538" s="204"/>
      <c r="L538" s="204"/>
      <c r="M538" s="204"/>
      <c r="N538" s="204"/>
      <c r="O538" s="204"/>
      <c r="P538" s="204"/>
      <c r="Q538" s="204"/>
      <c r="R538" s="204"/>
      <c r="S538" s="204"/>
      <c r="T538" s="204"/>
      <c r="U538" s="204"/>
      <c r="V538" s="204"/>
      <c r="W538" s="204"/>
      <c r="X538" s="204"/>
      <c r="Y538" s="204"/>
      <c r="Z538" s="205"/>
      <c r="AA538" s="206"/>
      <c r="AB538" s="206"/>
      <c r="AC538" s="206"/>
      <c r="AD538" s="206"/>
      <c r="AE538" s="206"/>
      <c r="AF538" s="206"/>
      <c r="AG538" s="206"/>
      <c r="AH538" s="206"/>
      <c r="AI538" s="206"/>
      <c r="AJ538" s="206"/>
      <c r="AK538" s="206"/>
      <c r="AL538" s="206"/>
      <c r="AM538" s="206"/>
      <c r="AN538" s="206"/>
      <c r="AO538" s="206"/>
      <c r="AP538" s="206"/>
      <c r="AQ538" s="206"/>
      <c r="AR538" s="206"/>
      <c r="AS538" s="206"/>
      <c r="AT538" s="206"/>
      <c r="AU538" s="206"/>
      <c r="AV538" s="207"/>
      <c r="AW538" s="371"/>
      <c r="AX538" s="371"/>
      <c r="AY538" s="371"/>
      <c r="AZ538" s="371"/>
      <c r="BA538" s="371"/>
      <c r="BB538" s="371"/>
      <c r="BC538" s="371"/>
      <c r="BD538" s="371"/>
      <c r="BE538" s="371"/>
      <c r="BF538" s="371"/>
      <c r="BG538" s="371"/>
      <c r="BH538" s="371"/>
      <c r="BI538" s="371"/>
      <c r="BJ538" s="371"/>
      <c r="BK538" s="371"/>
      <c r="BL538" s="371"/>
    </row>
    <row r="539" spans="1:64" s="340" customFormat="1" ht="14.45" customHeight="1" thickBot="1">
      <c r="A539" s="788"/>
      <c r="B539" s="594">
        <f>SUM('1. Projektets omkostninger'!D539:AV539)</f>
        <v>0</v>
      </c>
      <c r="C539" s="631" t="s">
        <v>49</v>
      </c>
      <c r="D539" s="751"/>
      <c r="E539" s="751"/>
      <c r="F539" s="751"/>
      <c r="G539" s="751"/>
      <c r="H539" s="751"/>
      <c r="I539" s="751"/>
      <c r="J539" s="751"/>
      <c r="K539" s="751"/>
      <c r="L539" s="751"/>
      <c r="M539" s="751"/>
      <c r="N539" s="751"/>
      <c r="O539" s="751"/>
      <c r="P539" s="751"/>
      <c r="Q539" s="751"/>
      <c r="R539" s="751"/>
      <c r="S539" s="751"/>
      <c r="T539" s="751"/>
      <c r="U539" s="751"/>
      <c r="V539" s="751"/>
      <c r="W539" s="751"/>
      <c r="X539" s="751"/>
      <c r="Y539" s="751"/>
      <c r="Z539" s="535"/>
      <c r="AV539" s="747"/>
      <c r="AW539" s="748"/>
      <c r="AX539" s="748"/>
      <c r="AY539" s="748"/>
      <c r="AZ539" s="748"/>
      <c r="BA539" s="748"/>
      <c r="BB539" s="748"/>
      <c r="BC539" s="748"/>
      <c r="BD539" s="748"/>
      <c r="BE539" s="748"/>
      <c r="BF539" s="748"/>
      <c r="BG539" s="748"/>
      <c r="BH539" s="748"/>
      <c r="BI539" s="748"/>
      <c r="BJ539" s="748"/>
      <c r="BK539" s="748"/>
      <c r="BL539" s="748"/>
    </row>
    <row r="540" spans="1:64" ht="50.1" customHeight="1" thickBot="1">
      <c r="A540" s="789" t="s">
        <v>57</v>
      </c>
      <c r="B540" s="592"/>
      <c r="C540" s="478" t="s">
        <v>52</v>
      </c>
      <c r="D540" s="90"/>
      <c r="E540" s="90"/>
      <c r="F540" s="90"/>
      <c r="G540" s="90"/>
      <c r="H540" s="90"/>
      <c r="I540" s="90"/>
      <c r="J540" s="90"/>
      <c r="K540" s="90"/>
      <c r="L540" s="90"/>
      <c r="M540" s="90"/>
      <c r="N540" s="90"/>
      <c r="O540" s="90"/>
      <c r="P540" s="90"/>
      <c r="Q540" s="90"/>
      <c r="R540" s="90"/>
      <c r="S540" s="90"/>
      <c r="T540" s="90"/>
      <c r="U540" s="90"/>
      <c r="V540" s="90"/>
      <c r="W540" s="90"/>
      <c r="X540" s="90"/>
      <c r="Y540" s="90"/>
      <c r="Z540" s="96"/>
      <c r="AV540" s="97"/>
      <c r="AW540" s="371"/>
      <c r="AX540" s="371"/>
      <c r="AY540" s="371"/>
      <c r="AZ540" s="371"/>
      <c r="BA540" s="371"/>
      <c r="BB540" s="371"/>
      <c r="BC540" s="371"/>
      <c r="BD540" s="371"/>
      <c r="BE540" s="371"/>
      <c r="BF540" s="371"/>
      <c r="BG540" s="371"/>
      <c r="BH540" s="371"/>
      <c r="BI540" s="371"/>
      <c r="BJ540" s="371"/>
      <c r="BK540" s="371"/>
      <c r="BL540" s="371"/>
    </row>
    <row r="541" spans="1:64" s="340" customFormat="1" ht="14.45" customHeight="1" thickBot="1">
      <c r="A541" s="789"/>
      <c r="B541" s="595">
        <f>SUM('1. Projektets omkostninger'!D541:AV541)</f>
        <v>0</v>
      </c>
      <c r="C541" s="631" t="s">
        <v>49</v>
      </c>
      <c r="D541" s="752"/>
      <c r="E541" s="746"/>
      <c r="F541" s="746"/>
      <c r="G541" s="746"/>
      <c r="H541" s="746"/>
      <c r="I541" s="746"/>
      <c r="J541" s="746"/>
      <c r="K541" s="746"/>
      <c r="L541" s="746"/>
      <c r="M541" s="746"/>
      <c r="N541" s="746"/>
      <c r="O541" s="746"/>
      <c r="P541" s="746"/>
      <c r="Q541" s="746"/>
      <c r="R541" s="746"/>
      <c r="S541" s="746"/>
      <c r="T541" s="746"/>
      <c r="U541" s="746"/>
      <c r="V541" s="746"/>
      <c r="W541" s="746"/>
      <c r="X541" s="746"/>
      <c r="Y541" s="746"/>
      <c r="Z541" s="753"/>
      <c r="AA541" s="754"/>
      <c r="AB541" s="754"/>
      <c r="AC541" s="754"/>
      <c r="AD541" s="754"/>
      <c r="AE541" s="754"/>
      <c r="AF541" s="754"/>
      <c r="AG541" s="754"/>
      <c r="AH541" s="754"/>
      <c r="AI541" s="754"/>
      <c r="AJ541" s="754"/>
      <c r="AK541" s="754"/>
      <c r="AL541" s="754"/>
      <c r="AM541" s="754"/>
      <c r="AN541" s="754"/>
      <c r="AO541" s="754"/>
      <c r="AP541" s="754"/>
      <c r="AQ541" s="754"/>
      <c r="AR541" s="754"/>
      <c r="AS541" s="754"/>
      <c r="AT541" s="754"/>
      <c r="AU541" s="754"/>
      <c r="AV541" s="755"/>
      <c r="AW541" s="748"/>
      <c r="AX541" s="748"/>
      <c r="AY541" s="748"/>
      <c r="AZ541" s="748"/>
      <c r="BA541" s="748"/>
      <c r="BB541" s="748"/>
      <c r="BC541" s="748"/>
      <c r="BD541" s="748"/>
      <c r="BE541" s="748"/>
      <c r="BF541" s="748"/>
      <c r="BG541" s="748"/>
      <c r="BH541" s="748"/>
      <c r="BI541" s="748"/>
      <c r="BJ541" s="748"/>
      <c r="BK541" s="748"/>
      <c r="BL541" s="748"/>
    </row>
    <row r="542" spans="1:64" ht="21.95" customHeight="1" thickBot="1">
      <c r="A542" s="480" t="s">
        <v>58</v>
      </c>
      <c r="B542" s="596">
        <f>SUM(B527,B531,B533,B535,B541)-B537-B539</f>
        <v>0</v>
      </c>
      <c r="C542" s="479"/>
      <c r="D542" s="367"/>
      <c r="E542" s="367"/>
      <c r="F542" s="367"/>
      <c r="G542" s="367"/>
      <c r="H542" s="367"/>
      <c r="I542" s="367"/>
      <c r="J542" s="367"/>
      <c r="K542" s="367"/>
      <c r="L542" s="367"/>
      <c r="M542" s="367"/>
      <c r="N542" s="367"/>
      <c r="O542" s="367"/>
      <c r="P542" s="367"/>
      <c r="Q542" s="367"/>
      <c r="R542" s="367"/>
      <c r="S542" s="367"/>
      <c r="T542" s="367"/>
      <c r="U542" s="367"/>
      <c r="V542" s="367"/>
      <c r="W542" s="367"/>
      <c r="X542" s="367"/>
      <c r="Y542" s="367"/>
      <c r="Z542" s="367"/>
      <c r="AA542" s="367"/>
      <c r="AB542" s="367"/>
      <c r="AC542" s="367"/>
      <c r="AD542" s="367"/>
      <c r="AE542" s="367"/>
      <c r="AF542" s="367"/>
      <c r="AG542" s="367"/>
      <c r="AH542" s="367"/>
      <c r="AI542" s="367"/>
      <c r="AJ542" s="367"/>
      <c r="AK542" s="367"/>
      <c r="AL542" s="367"/>
      <c r="AM542" s="367"/>
      <c r="AN542" s="367"/>
      <c r="AO542" s="367"/>
      <c r="AP542" s="367"/>
      <c r="AQ542" s="367"/>
      <c r="AR542" s="367"/>
      <c r="AS542" s="367"/>
      <c r="AT542" s="367"/>
      <c r="AU542" s="367"/>
      <c r="AV542" s="367"/>
      <c r="AW542" s="371"/>
      <c r="AX542" s="371"/>
      <c r="AY542" s="371"/>
      <c r="AZ542" s="371"/>
      <c r="BA542" s="371"/>
      <c r="BB542" s="371"/>
      <c r="BC542" s="371"/>
      <c r="BD542" s="371"/>
      <c r="BE542" s="371"/>
      <c r="BF542" s="371"/>
      <c r="BG542" s="371"/>
      <c r="BH542" s="371"/>
      <c r="BI542" s="371"/>
      <c r="BJ542" s="371"/>
      <c r="BK542" s="371"/>
      <c r="BL542" s="371"/>
    </row>
    <row r="543" spans="1:64" ht="30" customHeight="1" thickBot="1">
      <c r="A543" s="297" t="s">
        <v>59</v>
      </c>
      <c r="B543" s="602"/>
      <c r="C543" s="597">
        <f>IF(B543="",0,IF(OR(D519="Privat Forsknings- og videnformidlingsinstitution",D519="Offentlig Forsknings- og videnformidlingsinstitution"),IF(B542=0,0,B543/B542),IF(B527=0,0,B543/B527)))</f>
        <v>0</v>
      </c>
      <c r="D543" s="367"/>
      <c r="E543" s="367"/>
      <c r="F543" s="367"/>
      <c r="G543" s="367"/>
      <c r="H543" s="367"/>
      <c r="I543" s="367"/>
      <c r="J543" s="367"/>
      <c r="K543" s="367"/>
      <c r="L543" s="367"/>
      <c r="M543" s="367"/>
      <c r="N543" s="367"/>
      <c r="O543" s="367"/>
      <c r="P543" s="367"/>
      <c r="Q543" s="367"/>
      <c r="R543" s="367"/>
      <c r="S543" s="367"/>
      <c r="T543" s="367"/>
      <c r="U543" s="367"/>
      <c r="V543" s="367"/>
      <c r="W543" s="367"/>
      <c r="X543" s="367"/>
      <c r="Y543" s="367"/>
      <c r="Z543" s="367"/>
      <c r="AA543" s="367"/>
      <c r="AB543" s="367"/>
      <c r="AC543" s="367"/>
      <c r="AD543" s="367"/>
      <c r="AE543" s="367"/>
      <c r="AF543" s="367"/>
      <c r="AG543" s="367"/>
      <c r="AH543" s="367"/>
      <c r="AI543" s="367"/>
      <c r="AJ543" s="367"/>
      <c r="AK543" s="367"/>
      <c r="AL543" s="367"/>
      <c r="AM543" s="367"/>
      <c r="AN543" s="367"/>
      <c r="AO543" s="367"/>
      <c r="AP543" s="367"/>
      <c r="AQ543" s="367"/>
      <c r="AR543" s="367"/>
      <c r="AS543" s="367"/>
      <c r="AT543" s="367"/>
      <c r="AU543" s="367"/>
      <c r="AV543" s="367"/>
      <c r="AW543" s="371"/>
      <c r="AX543" s="371"/>
      <c r="AY543" s="371"/>
      <c r="AZ543" s="371"/>
      <c r="BA543" s="371"/>
      <c r="BB543" s="371"/>
      <c r="BC543" s="371"/>
      <c r="BD543" s="371"/>
      <c r="BE543" s="371"/>
      <c r="BF543" s="371"/>
      <c r="BG543" s="371"/>
      <c r="BH543" s="371"/>
      <c r="BI543" s="371"/>
      <c r="BJ543" s="371"/>
      <c r="BK543" s="371"/>
      <c r="BL543" s="371"/>
    </row>
    <row r="544" spans="1:64" ht="21.95" customHeight="1" thickBot="1">
      <c r="A544" s="509" t="s">
        <v>60</v>
      </c>
      <c r="B544" s="510">
        <f>SUM(B542:B543)</f>
        <v>0</v>
      </c>
      <c r="C544" s="511"/>
      <c r="D544" s="367"/>
      <c r="E544" s="367"/>
      <c r="F544" s="367"/>
      <c r="G544" s="367"/>
      <c r="H544" s="367"/>
      <c r="I544" s="367"/>
      <c r="J544" s="367"/>
      <c r="K544" s="367"/>
      <c r="L544" s="367"/>
      <c r="M544" s="367"/>
      <c r="N544" s="367"/>
      <c r="O544" s="367"/>
      <c r="P544" s="367"/>
      <c r="Q544" s="367"/>
      <c r="R544" s="367"/>
      <c r="S544" s="367"/>
      <c r="T544" s="367"/>
      <c r="U544" s="367"/>
      <c r="V544" s="367"/>
      <c r="W544" s="367"/>
      <c r="X544" s="367"/>
      <c r="Y544" s="367"/>
      <c r="Z544" s="367"/>
      <c r="AA544" s="367"/>
      <c r="AB544" s="367"/>
      <c r="AC544" s="367"/>
      <c r="AD544" s="367"/>
      <c r="AE544" s="367"/>
      <c r="AF544" s="367"/>
      <c r="AG544" s="367"/>
      <c r="AH544" s="367"/>
      <c r="AI544" s="367"/>
      <c r="AJ544" s="367"/>
      <c r="AK544" s="367"/>
      <c r="AL544" s="367"/>
      <c r="AM544" s="367"/>
      <c r="AN544" s="367"/>
      <c r="AO544" s="367"/>
      <c r="AP544" s="367"/>
      <c r="AQ544" s="367"/>
      <c r="AR544" s="367"/>
      <c r="AS544" s="367"/>
      <c r="AT544" s="367"/>
      <c r="AU544" s="367"/>
      <c r="AV544" s="367"/>
      <c r="AW544" s="371"/>
      <c r="AX544" s="371"/>
      <c r="AY544" s="371"/>
      <c r="AZ544" s="371"/>
      <c r="BA544" s="371"/>
      <c r="BB544" s="371"/>
      <c r="BC544" s="371"/>
      <c r="BD544" s="371"/>
      <c r="BE544" s="371"/>
      <c r="BF544" s="371"/>
      <c r="BG544" s="371"/>
      <c r="BH544" s="371"/>
      <c r="BI544" s="371"/>
      <c r="BJ544" s="371"/>
      <c r="BK544" s="371"/>
      <c r="BL544" s="371"/>
    </row>
    <row r="545" spans="1:64">
      <c r="A545" s="367"/>
      <c r="B545" s="367"/>
      <c r="C545" s="367"/>
      <c r="D545" s="367"/>
      <c r="E545" s="367"/>
      <c r="F545" s="367"/>
      <c r="G545" s="367"/>
      <c r="H545" s="367"/>
      <c r="I545" s="367"/>
      <c r="J545" s="367"/>
      <c r="K545" s="367"/>
      <c r="L545" s="367"/>
      <c r="M545" s="367"/>
      <c r="N545" s="367"/>
      <c r="O545" s="367"/>
      <c r="P545" s="367"/>
      <c r="Q545" s="367"/>
      <c r="R545" s="367"/>
      <c r="S545" s="367"/>
      <c r="T545" s="367"/>
      <c r="U545" s="367"/>
      <c r="V545" s="367"/>
      <c r="W545" s="367"/>
      <c r="X545" s="367"/>
      <c r="Y545" s="367"/>
      <c r="Z545" s="367"/>
      <c r="AA545" s="367"/>
      <c r="AB545" s="367"/>
      <c r="AC545" s="367"/>
      <c r="AD545" s="367"/>
      <c r="AE545" s="367"/>
      <c r="AF545" s="367"/>
      <c r="AG545" s="367"/>
      <c r="AH545" s="367"/>
      <c r="AI545" s="367"/>
      <c r="AJ545" s="367"/>
      <c r="AK545" s="367"/>
      <c r="AL545" s="367"/>
      <c r="AM545" s="367"/>
      <c r="AN545" s="367"/>
      <c r="AO545" s="367"/>
      <c r="AP545" s="367"/>
      <c r="AQ545" s="367"/>
      <c r="AR545" s="367"/>
      <c r="AS545" s="367"/>
      <c r="AT545" s="367"/>
      <c r="AU545" s="367"/>
      <c r="AV545" s="367"/>
      <c r="AW545" s="371"/>
      <c r="AX545" s="371"/>
      <c r="AY545" s="371"/>
      <c r="AZ545" s="371"/>
      <c r="BA545" s="371"/>
      <c r="BB545" s="371"/>
      <c r="BC545" s="371"/>
      <c r="BD545" s="371"/>
      <c r="BE545" s="371"/>
      <c r="BF545" s="371"/>
      <c r="BG545" s="371"/>
      <c r="BH545" s="371"/>
      <c r="BI545" s="371"/>
      <c r="BJ545" s="371"/>
      <c r="BK545" s="371"/>
      <c r="BL545" s="371"/>
    </row>
    <row r="546" spans="1:64" ht="15" thickBot="1">
      <c r="A546" s="367"/>
      <c r="B546" s="367"/>
      <c r="C546" s="367"/>
      <c r="D546" s="367"/>
      <c r="E546" s="367"/>
      <c r="F546" s="367"/>
      <c r="G546" s="367"/>
      <c r="H546" s="367"/>
      <c r="I546" s="367"/>
      <c r="J546" s="367"/>
      <c r="K546" s="367"/>
      <c r="L546" s="367"/>
      <c r="M546" s="367"/>
      <c r="N546" s="367"/>
      <c r="O546" s="367"/>
      <c r="P546" s="367"/>
      <c r="Q546" s="367"/>
      <c r="R546" s="367"/>
      <c r="S546" s="367"/>
      <c r="T546" s="367"/>
      <c r="U546" s="367"/>
      <c r="V546" s="367"/>
      <c r="W546" s="367"/>
      <c r="X546" s="367"/>
      <c r="Y546" s="367"/>
      <c r="Z546" s="367"/>
      <c r="AA546" s="367"/>
      <c r="AB546" s="367"/>
      <c r="AC546" s="367"/>
      <c r="AD546" s="367"/>
      <c r="AE546" s="367"/>
      <c r="AF546" s="367"/>
      <c r="AG546" s="367"/>
      <c r="AH546" s="367"/>
      <c r="AI546" s="367"/>
      <c r="AJ546" s="367"/>
      <c r="AK546" s="367"/>
      <c r="AL546" s="367"/>
      <c r="AM546" s="367"/>
      <c r="AN546" s="367"/>
      <c r="AO546" s="367"/>
      <c r="AP546" s="367"/>
      <c r="AQ546" s="367"/>
      <c r="AR546" s="367"/>
      <c r="AS546" s="367"/>
      <c r="AT546" s="367"/>
      <c r="AU546" s="367"/>
      <c r="AV546" s="367"/>
      <c r="AW546" s="371"/>
      <c r="AX546" s="371"/>
      <c r="AY546" s="371"/>
      <c r="AZ546" s="371"/>
      <c r="BA546" s="371"/>
      <c r="BB546" s="371"/>
      <c r="BC546" s="371"/>
      <c r="BD546" s="371"/>
      <c r="BE546" s="371"/>
      <c r="BF546" s="371"/>
      <c r="BG546" s="371"/>
      <c r="BH546" s="371"/>
      <c r="BI546" s="371"/>
      <c r="BJ546" s="371"/>
      <c r="BK546" s="371"/>
      <c r="BL546" s="371"/>
    </row>
    <row r="547" spans="1:64" ht="24.75" thickTop="1" thickBot="1">
      <c r="A547" s="375" t="s">
        <v>78</v>
      </c>
      <c r="B547" s="376"/>
      <c r="C547" s="372"/>
      <c r="D547" s="377"/>
      <c r="E547" s="372"/>
      <c r="F547" s="372"/>
      <c r="G547" s="372"/>
      <c r="H547" s="372"/>
      <c r="I547" s="372"/>
      <c r="J547" s="372"/>
      <c r="K547" s="372"/>
      <c r="L547" s="372"/>
      <c r="M547" s="372"/>
      <c r="N547" s="372"/>
      <c r="O547" s="372"/>
      <c r="P547" s="372"/>
      <c r="Q547" s="372"/>
      <c r="R547" s="372"/>
      <c r="S547" s="372"/>
      <c r="T547" s="372"/>
      <c r="U547" s="372"/>
      <c r="V547" s="372"/>
      <c r="W547" s="372"/>
      <c r="X547" s="372"/>
      <c r="Y547" s="372"/>
      <c r="Z547" s="372"/>
      <c r="AA547" s="372"/>
      <c r="AB547" s="372"/>
      <c r="AC547" s="372"/>
      <c r="AD547" s="372"/>
      <c r="AE547" s="372"/>
      <c r="AF547" s="372"/>
      <c r="AG547" s="372"/>
      <c r="AH547" s="372"/>
      <c r="AI547" s="372"/>
      <c r="AJ547" s="372"/>
      <c r="AK547" s="372"/>
      <c r="AL547" s="372"/>
      <c r="AM547" s="372"/>
      <c r="AN547" s="372"/>
      <c r="AO547" s="372"/>
      <c r="AP547" s="372"/>
      <c r="AQ547" s="372"/>
      <c r="AR547" s="372"/>
      <c r="AS547" s="372"/>
      <c r="AT547" s="372"/>
      <c r="AU547" s="372"/>
      <c r="AV547" s="372"/>
      <c r="AW547" s="371"/>
      <c r="AX547" s="371"/>
      <c r="AY547" s="371"/>
      <c r="AZ547" s="371"/>
      <c r="BA547" s="371"/>
      <c r="BB547" s="371"/>
      <c r="BC547" s="371"/>
      <c r="BD547" s="371"/>
      <c r="BE547" s="371"/>
      <c r="BF547" s="371"/>
      <c r="BG547" s="371"/>
      <c r="BH547" s="371"/>
      <c r="BI547" s="371"/>
      <c r="BJ547" s="371"/>
      <c r="BK547" s="371"/>
      <c r="BL547" s="371"/>
    </row>
    <row r="548" spans="1:64" ht="35.1" customHeight="1">
      <c r="A548" s="642" t="s">
        <v>9</v>
      </c>
      <c r="B548" s="781" t="s">
        <v>10</v>
      </c>
      <c r="C548" s="782" t="s">
        <v>11</v>
      </c>
      <c r="D548" s="632" t="s">
        <v>12</v>
      </c>
      <c r="E548" s="756" t="s">
        <v>13</v>
      </c>
      <c r="F548" s="367"/>
      <c r="G548" s="367"/>
      <c r="H548" s="367"/>
      <c r="I548" s="367"/>
      <c r="J548" s="367"/>
      <c r="K548" s="367"/>
      <c r="L548" s="367"/>
      <c r="M548" s="367"/>
      <c r="N548" s="367"/>
      <c r="O548" s="367"/>
      <c r="P548" s="367"/>
      <c r="Q548" s="367"/>
      <c r="R548" s="367"/>
      <c r="S548" s="367"/>
      <c r="T548" s="367"/>
      <c r="U548" s="367"/>
      <c r="V548" s="367"/>
      <c r="W548" s="367"/>
      <c r="X548" s="367"/>
      <c r="Y548" s="367"/>
      <c r="Z548" s="367"/>
      <c r="AA548" s="367"/>
      <c r="AB548" s="367"/>
      <c r="AC548" s="367"/>
      <c r="AD548" s="367"/>
      <c r="AE548" s="367"/>
      <c r="AF548" s="367"/>
      <c r="AG548" s="367"/>
      <c r="AH548" s="367"/>
      <c r="AI548" s="367"/>
      <c r="AJ548" s="367"/>
      <c r="AK548" s="367"/>
      <c r="AL548" s="367"/>
      <c r="AM548" s="367"/>
      <c r="AN548" s="367"/>
      <c r="AO548" s="367"/>
      <c r="AP548" s="367"/>
      <c r="AQ548" s="367"/>
      <c r="AR548" s="367"/>
      <c r="AS548" s="367"/>
      <c r="AT548" s="367"/>
      <c r="AU548" s="367"/>
      <c r="AV548" s="367"/>
      <c r="AW548" s="371"/>
      <c r="AX548" s="371"/>
      <c r="AY548" s="371"/>
      <c r="AZ548" s="371"/>
      <c r="BA548" s="371"/>
      <c r="BB548" s="371"/>
      <c r="BC548" s="371"/>
      <c r="BD548" s="371"/>
      <c r="BE548" s="371"/>
      <c r="BF548" s="371"/>
      <c r="BG548" s="371"/>
      <c r="BH548" s="371"/>
      <c r="BI548" s="371"/>
      <c r="BJ548" s="371"/>
      <c r="BK548" s="371"/>
      <c r="BL548" s="371"/>
    </row>
    <row r="549" spans="1:64" ht="35.1" customHeight="1" thickBot="1">
      <c r="A549" s="363"/>
      <c r="B549" s="363"/>
      <c r="C549" s="335"/>
      <c r="D549" s="335"/>
      <c r="E549" s="757"/>
      <c r="F549" s="367"/>
      <c r="G549" s="367"/>
      <c r="H549" s="367"/>
      <c r="I549" s="367"/>
      <c r="J549" s="367"/>
      <c r="K549" s="367"/>
      <c r="L549" s="367"/>
      <c r="M549" s="367"/>
      <c r="N549" s="367"/>
      <c r="O549" s="367"/>
      <c r="P549" s="367"/>
      <c r="Q549" s="367"/>
      <c r="R549" s="367"/>
      <c r="S549" s="367"/>
      <c r="T549" s="367"/>
      <c r="U549" s="367"/>
      <c r="V549" s="367"/>
      <c r="W549" s="367"/>
      <c r="X549" s="367"/>
      <c r="Y549" s="367"/>
      <c r="Z549" s="367"/>
      <c r="AA549" s="367"/>
      <c r="AB549" s="367"/>
      <c r="AC549" s="367"/>
      <c r="AD549" s="367"/>
      <c r="AE549" s="367"/>
      <c r="AF549" s="367"/>
      <c r="AG549" s="367"/>
      <c r="AH549" s="367"/>
      <c r="AI549" s="367"/>
      <c r="AJ549" s="367"/>
      <c r="AK549" s="367"/>
      <c r="AL549" s="367"/>
      <c r="AM549" s="367"/>
      <c r="AN549" s="367"/>
      <c r="AO549" s="367"/>
      <c r="AP549" s="367"/>
      <c r="AQ549" s="367"/>
      <c r="AR549" s="367"/>
      <c r="AS549" s="367"/>
      <c r="AT549" s="367"/>
      <c r="AU549" s="367"/>
      <c r="AV549" s="367"/>
      <c r="AW549" s="371"/>
      <c r="AX549" s="371"/>
      <c r="AY549" s="371"/>
      <c r="AZ549" s="371"/>
      <c r="BA549" s="371"/>
      <c r="BB549" s="371"/>
      <c r="BC549" s="371"/>
      <c r="BD549" s="371"/>
      <c r="BE549" s="371"/>
      <c r="BF549" s="371"/>
      <c r="BG549" s="371"/>
      <c r="BH549" s="371"/>
      <c r="BI549" s="371"/>
      <c r="BJ549" s="371"/>
      <c r="BK549" s="371"/>
      <c r="BL549" s="371"/>
    </row>
    <row r="550" spans="1:64" ht="35.1" customHeight="1">
      <c r="A550" s="793" t="s">
        <v>14</v>
      </c>
      <c r="B550" s="488" t="s">
        <v>15</v>
      </c>
      <c r="C550" s="489" t="s">
        <v>16</v>
      </c>
      <c r="D550" s="490" t="s">
        <v>17</v>
      </c>
      <c r="E550" s="758" t="s">
        <v>18</v>
      </c>
      <c r="F550" s="367"/>
      <c r="G550" s="367"/>
      <c r="H550" s="367"/>
      <c r="I550" s="367"/>
      <c r="J550" s="367"/>
      <c r="K550" s="367"/>
      <c r="L550" s="367"/>
      <c r="M550" s="367"/>
      <c r="N550" s="367"/>
      <c r="O550" s="367"/>
      <c r="P550" s="367"/>
      <c r="Q550" s="367"/>
      <c r="R550" s="367"/>
      <c r="S550" s="367"/>
      <c r="T550" s="367"/>
      <c r="U550" s="367"/>
      <c r="V550" s="367"/>
      <c r="W550" s="367"/>
      <c r="X550" s="367"/>
      <c r="Y550" s="367"/>
      <c r="Z550" s="367"/>
      <c r="AA550" s="367"/>
      <c r="AB550" s="367"/>
      <c r="AC550" s="367"/>
      <c r="AD550" s="367"/>
      <c r="AE550" s="367"/>
      <c r="AF550" s="367"/>
      <c r="AG550" s="367"/>
      <c r="AH550" s="367"/>
      <c r="AI550" s="367"/>
      <c r="AJ550" s="367"/>
      <c r="AK550" s="367"/>
      <c r="AL550" s="367"/>
      <c r="AM550" s="367"/>
      <c r="AN550" s="367"/>
      <c r="AO550" s="367"/>
      <c r="AP550" s="367"/>
      <c r="AQ550" s="367"/>
      <c r="AR550" s="367"/>
      <c r="AS550" s="367"/>
      <c r="AT550" s="367"/>
      <c r="AU550" s="367"/>
      <c r="AV550" s="367"/>
      <c r="AW550" s="371"/>
      <c r="AX550" s="371"/>
      <c r="AY550" s="371"/>
      <c r="AZ550" s="371"/>
      <c r="BA550" s="371"/>
      <c r="BB550" s="371"/>
      <c r="BC550" s="371"/>
      <c r="BD550" s="371"/>
      <c r="BE550" s="371"/>
      <c r="BF550" s="371"/>
      <c r="BG550" s="371"/>
      <c r="BH550" s="371"/>
      <c r="BI550" s="371"/>
      <c r="BJ550" s="371"/>
      <c r="BK550" s="371"/>
      <c r="BL550" s="371"/>
    </row>
    <row r="551" spans="1:64" ht="35.1" customHeight="1" thickBot="1">
      <c r="A551" s="794"/>
      <c r="B551" s="364"/>
      <c r="C551" s="364"/>
      <c r="D551" s="491" t="str">
        <f>'2. Samlet budgetoversigt'!F576</f>
        <v/>
      </c>
      <c r="E551" s="759" t="str">
        <f>'2. Samlet budgetoversigt'!F577</f>
        <v/>
      </c>
      <c r="F551" s="367"/>
      <c r="G551" s="367"/>
      <c r="H551" s="367"/>
      <c r="I551" s="367"/>
      <c r="J551" s="367"/>
      <c r="K551" s="367"/>
      <c r="L551" s="367"/>
      <c r="M551" s="367"/>
      <c r="N551" s="367"/>
      <c r="O551" s="367"/>
      <c r="P551" s="367"/>
      <c r="Q551" s="367"/>
      <c r="R551" s="367"/>
      <c r="S551" s="367"/>
      <c r="T551" s="367"/>
      <c r="U551" s="367"/>
      <c r="V551" s="367"/>
      <c r="W551" s="367"/>
      <c r="X551" s="367"/>
      <c r="Y551" s="367"/>
      <c r="Z551" s="367"/>
      <c r="AA551" s="367"/>
      <c r="AB551" s="367"/>
      <c r="AC551" s="367"/>
      <c r="AD551" s="367"/>
      <c r="AE551" s="367"/>
      <c r="AF551" s="367"/>
      <c r="AG551" s="367"/>
      <c r="AH551" s="367"/>
      <c r="AI551" s="367"/>
      <c r="AJ551" s="367"/>
      <c r="AK551" s="367"/>
      <c r="AL551" s="367"/>
      <c r="AM551" s="367"/>
      <c r="AN551" s="367"/>
      <c r="AO551" s="367"/>
      <c r="AP551" s="367"/>
      <c r="AQ551" s="367"/>
      <c r="AR551" s="367"/>
      <c r="AS551" s="367"/>
      <c r="AT551" s="367"/>
      <c r="AU551" s="367"/>
      <c r="AV551" s="367"/>
      <c r="AW551" s="371"/>
      <c r="AX551" s="371"/>
      <c r="AY551" s="371"/>
      <c r="AZ551" s="371"/>
      <c r="BA551" s="371"/>
      <c r="BB551" s="371"/>
      <c r="BC551" s="371"/>
      <c r="BD551" s="371"/>
      <c r="BE551" s="371"/>
      <c r="BF551" s="371"/>
      <c r="BG551" s="371"/>
      <c r="BH551" s="371"/>
      <c r="BI551" s="371"/>
      <c r="BJ551" s="371"/>
      <c r="BK551" s="371"/>
      <c r="BL551" s="371"/>
    </row>
    <row r="552" spans="1:64">
      <c r="A552" s="367"/>
      <c r="B552" s="367"/>
      <c r="C552" s="367"/>
      <c r="D552" s="367"/>
      <c r="E552" s="367"/>
      <c r="F552" s="367"/>
      <c r="G552" s="367"/>
      <c r="H552" s="367"/>
      <c r="I552" s="367"/>
      <c r="J552" s="367"/>
      <c r="K552" s="367"/>
      <c r="L552" s="367"/>
      <c r="M552" s="367"/>
      <c r="N552" s="367"/>
      <c r="O552" s="367"/>
      <c r="P552" s="367"/>
      <c r="Q552" s="367"/>
      <c r="R552" s="367"/>
      <c r="S552" s="367"/>
      <c r="T552" s="367"/>
      <c r="U552" s="367"/>
      <c r="V552" s="367"/>
      <c r="W552" s="367"/>
      <c r="X552" s="367"/>
      <c r="Y552" s="367"/>
      <c r="Z552" s="367"/>
      <c r="AA552" s="367"/>
      <c r="AB552" s="367"/>
      <c r="AC552" s="367"/>
      <c r="AD552" s="367"/>
      <c r="AE552" s="367"/>
      <c r="AF552" s="367"/>
      <c r="AG552" s="367"/>
      <c r="AH552" s="367"/>
      <c r="AI552" s="367"/>
      <c r="AJ552" s="367"/>
      <c r="AK552" s="367"/>
      <c r="AL552" s="367"/>
      <c r="AM552" s="367"/>
      <c r="AN552" s="367"/>
      <c r="AO552" s="367"/>
      <c r="AP552" s="367"/>
      <c r="AQ552" s="367"/>
      <c r="AR552" s="367"/>
      <c r="AS552" s="367"/>
      <c r="AT552" s="367"/>
      <c r="AU552" s="367"/>
      <c r="AV552" s="367"/>
      <c r="AW552" s="371"/>
      <c r="AX552" s="371"/>
      <c r="AY552" s="371"/>
      <c r="AZ552" s="371"/>
      <c r="BA552" s="371"/>
      <c r="BB552" s="371"/>
      <c r="BC552" s="371"/>
      <c r="BD552" s="371"/>
      <c r="BE552" s="371"/>
      <c r="BF552" s="371"/>
      <c r="BG552" s="371"/>
      <c r="BH552" s="371"/>
      <c r="BI552" s="371"/>
      <c r="BJ552" s="371"/>
      <c r="BK552" s="371"/>
      <c r="BL552" s="371"/>
    </row>
    <row r="553" spans="1:64" ht="16.5" thickBot="1">
      <c r="A553" s="368" t="s">
        <v>19</v>
      </c>
      <c r="B553" s="368" t="s">
        <v>20</v>
      </c>
      <c r="C553" s="381" t="s">
        <v>21</v>
      </c>
      <c r="D553" s="379" t="s">
        <v>22</v>
      </c>
      <c r="E553" s="379" t="s">
        <v>23</v>
      </c>
      <c r="F553" s="379" t="s">
        <v>24</v>
      </c>
      <c r="G553" s="379" t="s">
        <v>25</v>
      </c>
      <c r="H553" s="379" t="s">
        <v>26</v>
      </c>
      <c r="I553" s="379" t="s">
        <v>27</v>
      </c>
      <c r="J553" s="379" t="s">
        <v>28</v>
      </c>
      <c r="K553" s="379" t="s">
        <v>29</v>
      </c>
      <c r="L553" s="379" t="s">
        <v>30</v>
      </c>
      <c r="M553" s="379" t="s">
        <v>31</v>
      </c>
      <c r="N553" s="379" t="s">
        <v>32</v>
      </c>
      <c r="O553" s="379" t="s">
        <v>33</v>
      </c>
      <c r="P553" s="379" t="s">
        <v>34</v>
      </c>
      <c r="Q553" s="379" t="s">
        <v>35</v>
      </c>
      <c r="R553" s="379" t="s">
        <v>36</v>
      </c>
      <c r="S553" s="379" t="s">
        <v>37</v>
      </c>
      <c r="T553" s="379" t="s">
        <v>38</v>
      </c>
      <c r="U553" s="379" t="s">
        <v>39</v>
      </c>
      <c r="V553" s="379" t="s">
        <v>40</v>
      </c>
      <c r="W553" s="379" t="s">
        <v>41</v>
      </c>
      <c r="X553" s="379" t="s">
        <v>42</v>
      </c>
      <c r="Y553" s="379" t="s">
        <v>43</v>
      </c>
      <c r="Z553" s="380" t="s">
        <v>44</v>
      </c>
      <c r="AA553" s="371"/>
      <c r="AB553" s="371"/>
      <c r="AC553" s="371"/>
      <c r="AD553" s="371"/>
      <c r="AE553" s="371"/>
      <c r="AF553" s="371"/>
      <c r="AG553" s="371"/>
      <c r="AH553" s="371"/>
      <c r="AI553" s="371"/>
      <c r="AJ553" s="371"/>
      <c r="AK553" s="371"/>
      <c r="AL553" s="371"/>
      <c r="AM553" s="371"/>
      <c r="AN553" s="371"/>
      <c r="AO553" s="371"/>
      <c r="AP553" s="371"/>
      <c r="AQ553" s="371"/>
      <c r="AR553" s="371"/>
      <c r="AS553" s="371"/>
      <c r="AT553" s="371"/>
      <c r="AU553" s="371"/>
      <c r="AV553" s="371"/>
      <c r="AW553" s="371"/>
      <c r="AX553" s="371"/>
      <c r="AY553" s="371"/>
      <c r="AZ553" s="371"/>
      <c r="BA553" s="371"/>
      <c r="BB553" s="371"/>
      <c r="BC553" s="371"/>
      <c r="BD553" s="371"/>
      <c r="BE553" s="371"/>
      <c r="BF553" s="371"/>
      <c r="BG553" s="371"/>
      <c r="BH553" s="371"/>
      <c r="BI553" s="371"/>
      <c r="BJ553" s="371"/>
      <c r="BK553" s="371"/>
      <c r="BL553" s="371"/>
    </row>
    <row r="554" spans="1:64" ht="50.1" customHeight="1">
      <c r="A554" s="786" t="s">
        <v>45</v>
      </c>
      <c r="B554" s="588"/>
      <c r="C554" s="471" t="s">
        <v>46</v>
      </c>
      <c r="D554" s="90"/>
      <c r="E554" s="90"/>
      <c r="F554" s="90"/>
      <c r="G554" s="90"/>
      <c r="H554" s="90"/>
      <c r="I554" s="90"/>
      <c r="J554" s="90"/>
      <c r="K554" s="90"/>
      <c r="L554" s="90"/>
      <c r="M554" s="90"/>
      <c r="N554" s="90"/>
      <c r="O554" s="90"/>
      <c r="P554" s="90"/>
      <c r="Q554" s="90"/>
      <c r="R554" s="90"/>
      <c r="S554" s="90"/>
      <c r="T554" s="90"/>
      <c r="U554" s="90"/>
      <c r="V554" s="90"/>
      <c r="W554" s="90"/>
      <c r="X554" s="90"/>
      <c r="Y554" s="90"/>
      <c r="Z554" s="93"/>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5"/>
      <c r="AW554" s="371"/>
      <c r="AX554" s="371"/>
      <c r="AY554" s="371"/>
      <c r="AZ554" s="371"/>
      <c r="BA554" s="371"/>
      <c r="BB554" s="371"/>
      <c r="BC554" s="371"/>
      <c r="BD554" s="371"/>
      <c r="BE554" s="371"/>
      <c r="BF554" s="371"/>
      <c r="BG554" s="371"/>
      <c r="BH554" s="371"/>
      <c r="BI554" s="371"/>
      <c r="BJ554" s="371"/>
      <c r="BK554" s="371"/>
      <c r="BL554" s="371"/>
    </row>
    <row r="555" spans="1:64" ht="14.45" customHeight="1">
      <c r="A555" s="787"/>
      <c r="B555" s="589"/>
      <c r="C555" s="473" t="s">
        <v>47</v>
      </c>
      <c r="D555" s="71"/>
      <c r="E555" s="71"/>
      <c r="F555" s="71"/>
      <c r="G555" s="71"/>
      <c r="H555" s="71"/>
      <c r="I555" s="71"/>
      <c r="J555" s="71"/>
      <c r="K555" s="71"/>
      <c r="L555" s="71"/>
      <c r="M555" s="71"/>
      <c r="N555" s="71"/>
      <c r="O555" s="71"/>
      <c r="P555" s="71"/>
      <c r="Q555" s="71"/>
      <c r="R555" s="71"/>
      <c r="S555" s="71"/>
      <c r="T555" s="71"/>
      <c r="U555" s="71"/>
      <c r="V555" s="71"/>
      <c r="W555" s="71"/>
      <c r="X555" s="71"/>
      <c r="Y555" s="71"/>
      <c r="Z555" s="96"/>
      <c r="AV555" s="97"/>
      <c r="AW555" s="371"/>
      <c r="AX555" s="371"/>
      <c r="AY555" s="371"/>
      <c r="AZ555" s="371"/>
      <c r="BA555" s="371"/>
      <c r="BB555" s="371"/>
      <c r="BC555" s="371"/>
      <c r="BD555" s="371"/>
      <c r="BE555" s="371"/>
      <c r="BF555" s="371"/>
      <c r="BG555" s="371"/>
      <c r="BH555" s="371"/>
      <c r="BI555" s="371"/>
      <c r="BJ555" s="371"/>
      <c r="BK555" s="371"/>
      <c r="BL555" s="371"/>
    </row>
    <row r="556" spans="1:64" ht="14.45" customHeight="1" thickBot="1">
      <c r="A556" s="787"/>
      <c r="B556" s="590" t="str">
        <f>_xlfn.CONCAT(SUM('1. Projektets omkostninger'!D556:AV556)," timer")</f>
        <v>0 timer</v>
      </c>
      <c r="C556" s="473" t="s">
        <v>48</v>
      </c>
      <c r="D556" s="71"/>
      <c r="E556" s="71"/>
      <c r="F556" s="71"/>
      <c r="G556" s="71"/>
      <c r="H556" s="71"/>
      <c r="I556" s="71"/>
      <c r="J556" s="71"/>
      <c r="K556" s="71"/>
      <c r="L556" s="71"/>
      <c r="M556" s="71"/>
      <c r="N556" s="71"/>
      <c r="O556" s="71"/>
      <c r="P556" s="71"/>
      <c r="Q556" s="71"/>
      <c r="R556" s="71"/>
      <c r="S556" s="71"/>
      <c r="T556" s="71"/>
      <c r="U556" s="71"/>
      <c r="V556" s="71"/>
      <c r="W556" s="71"/>
      <c r="X556" s="71"/>
      <c r="Y556" s="71"/>
      <c r="Z556" s="96"/>
      <c r="AV556" s="97"/>
      <c r="AW556" s="371"/>
      <c r="AX556" s="371"/>
      <c r="AY556" s="371"/>
      <c r="AZ556" s="371"/>
      <c r="BA556" s="371"/>
      <c r="BB556" s="371"/>
      <c r="BC556" s="371"/>
      <c r="BD556" s="371"/>
      <c r="BE556" s="371"/>
      <c r="BF556" s="371"/>
      <c r="BG556" s="371"/>
      <c r="BH556" s="371"/>
      <c r="BI556" s="371"/>
      <c r="BJ556" s="371"/>
      <c r="BK556" s="371"/>
      <c r="BL556" s="371"/>
    </row>
    <row r="557" spans="1:64" s="599" customFormat="1" ht="14.45" customHeight="1" thickBot="1">
      <c r="A557" s="788"/>
      <c r="B557" s="591">
        <f>SUM('1. Projektets omkostninger'!D557:AV557)</f>
        <v>0</v>
      </c>
      <c r="C557" s="631" t="s">
        <v>49</v>
      </c>
      <c r="D557" s="481" t="str">
        <f>IF(D555*D556=0,"",(D555*D556))</f>
        <v/>
      </c>
      <c r="E557" s="481" t="str">
        <f>IF(E555*E556=0,"",(E555*E556))</f>
        <v/>
      </c>
      <c r="F557" s="481" t="str">
        <f>IF(F555*F556=0,"",(F555*F556))</f>
        <v/>
      </c>
      <c r="G557" s="481" t="str">
        <f>IF(G555*G556=0,"",(G555*G556))</f>
        <v/>
      </c>
      <c r="H557" s="481" t="str">
        <f t="shared" ref="H557:AV557" si="36">IF(H555*H556=0,"",(H555*H556))</f>
        <v/>
      </c>
      <c r="I557" s="481" t="str">
        <f t="shared" si="36"/>
        <v/>
      </c>
      <c r="J557" s="481" t="str">
        <f t="shared" si="36"/>
        <v/>
      </c>
      <c r="K557" s="481" t="str">
        <f t="shared" si="36"/>
        <v/>
      </c>
      <c r="L557" s="481" t="str">
        <f t="shared" si="36"/>
        <v/>
      </c>
      <c r="M557" s="481" t="str">
        <f t="shared" si="36"/>
        <v/>
      </c>
      <c r="N557" s="481" t="str">
        <f t="shared" si="36"/>
        <v/>
      </c>
      <c r="O557" s="481" t="str">
        <f t="shared" si="36"/>
        <v/>
      </c>
      <c r="P557" s="481" t="str">
        <f t="shared" si="36"/>
        <v/>
      </c>
      <c r="Q557" s="481" t="str">
        <f t="shared" si="36"/>
        <v/>
      </c>
      <c r="R557" s="481" t="str">
        <f t="shared" si="36"/>
        <v/>
      </c>
      <c r="S557" s="481" t="str">
        <f t="shared" si="36"/>
        <v/>
      </c>
      <c r="T557" s="481" t="str">
        <f t="shared" si="36"/>
        <v/>
      </c>
      <c r="U557" s="481" t="str">
        <f t="shared" si="36"/>
        <v/>
      </c>
      <c r="V557" s="481" t="str">
        <f t="shared" si="36"/>
        <v/>
      </c>
      <c r="W557" s="481" t="str">
        <f t="shared" si="36"/>
        <v/>
      </c>
      <c r="X557" s="481" t="str">
        <f t="shared" si="36"/>
        <v/>
      </c>
      <c r="Y557" s="481" t="str">
        <f t="shared" si="36"/>
        <v/>
      </c>
      <c r="Z557" s="482" t="str">
        <f t="shared" si="36"/>
        <v/>
      </c>
      <c r="AA557" s="483" t="str">
        <f t="shared" si="36"/>
        <v/>
      </c>
      <c r="AB557" s="483" t="str">
        <f t="shared" si="36"/>
        <v/>
      </c>
      <c r="AC557" s="483" t="str">
        <f t="shared" si="36"/>
        <v/>
      </c>
      <c r="AD557" s="483" t="str">
        <f t="shared" si="36"/>
        <v/>
      </c>
      <c r="AE557" s="483" t="str">
        <f t="shared" si="36"/>
        <v/>
      </c>
      <c r="AF557" s="483" t="str">
        <f t="shared" si="36"/>
        <v/>
      </c>
      <c r="AG557" s="483" t="str">
        <f t="shared" si="36"/>
        <v/>
      </c>
      <c r="AH557" s="483" t="str">
        <f t="shared" si="36"/>
        <v/>
      </c>
      <c r="AI557" s="483" t="str">
        <f t="shared" si="36"/>
        <v/>
      </c>
      <c r="AJ557" s="483" t="str">
        <f t="shared" si="36"/>
        <v/>
      </c>
      <c r="AK557" s="483" t="str">
        <f t="shared" si="36"/>
        <v/>
      </c>
      <c r="AL557" s="483" t="str">
        <f t="shared" si="36"/>
        <v/>
      </c>
      <c r="AM557" s="483" t="str">
        <f t="shared" si="36"/>
        <v/>
      </c>
      <c r="AN557" s="483" t="str">
        <f t="shared" si="36"/>
        <v/>
      </c>
      <c r="AO557" s="483" t="str">
        <f t="shared" si="36"/>
        <v/>
      </c>
      <c r="AP557" s="483" t="str">
        <f t="shared" si="36"/>
        <v/>
      </c>
      <c r="AQ557" s="483" t="str">
        <f t="shared" si="36"/>
        <v/>
      </c>
      <c r="AR557" s="483" t="str">
        <f t="shared" si="36"/>
        <v/>
      </c>
      <c r="AS557" s="483" t="str">
        <f t="shared" si="36"/>
        <v/>
      </c>
      <c r="AT557" s="483" t="str">
        <f t="shared" si="36"/>
        <v/>
      </c>
      <c r="AU557" s="483" t="str">
        <f t="shared" si="36"/>
        <v/>
      </c>
      <c r="AV557" s="484" t="str">
        <f t="shared" si="36"/>
        <v/>
      </c>
    </row>
    <row r="558" spans="1:64" ht="50.1" customHeight="1">
      <c r="A558" s="787" t="s">
        <v>50</v>
      </c>
      <c r="B558" s="592"/>
      <c r="C558" s="471" t="s">
        <v>46</v>
      </c>
      <c r="D558" s="91"/>
      <c r="E558" s="91"/>
      <c r="F558" s="91"/>
      <c r="G558" s="91"/>
      <c r="H558" s="91"/>
      <c r="I558" s="91"/>
      <c r="J558" s="91"/>
      <c r="K558" s="91"/>
      <c r="L558" s="91"/>
      <c r="M558" s="91"/>
      <c r="N558" s="91"/>
      <c r="O558" s="91"/>
      <c r="P558" s="91"/>
      <c r="Q558" s="91"/>
      <c r="R558" s="91"/>
      <c r="S558" s="91"/>
      <c r="T558" s="91"/>
      <c r="U558" s="91"/>
      <c r="V558" s="91"/>
      <c r="W558" s="91"/>
      <c r="X558" s="91"/>
      <c r="Y558" s="91"/>
      <c r="Z558" s="96"/>
      <c r="AV558" s="97"/>
      <c r="AW558" s="371"/>
      <c r="AX558" s="371"/>
      <c r="AY558" s="371"/>
      <c r="AZ558" s="371"/>
      <c r="BA558" s="371"/>
      <c r="BB558" s="371"/>
      <c r="BC558" s="371"/>
      <c r="BD558" s="371"/>
      <c r="BE558" s="371"/>
      <c r="BF558" s="371"/>
      <c r="BG558" s="371"/>
      <c r="BH558" s="371"/>
      <c r="BI558" s="371"/>
      <c r="BJ558" s="371"/>
      <c r="BK558" s="371"/>
      <c r="BL558" s="371"/>
    </row>
    <row r="559" spans="1:64" ht="14.45" customHeight="1">
      <c r="A559" s="787"/>
      <c r="B559" s="593"/>
      <c r="C559" s="473" t="s">
        <v>47</v>
      </c>
      <c r="D559" s="71"/>
      <c r="E559" s="71"/>
      <c r="F559" s="71"/>
      <c r="G559" s="71"/>
      <c r="H559" s="71"/>
      <c r="I559" s="71"/>
      <c r="J559" s="71"/>
      <c r="K559" s="71"/>
      <c r="L559" s="71"/>
      <c r="M559" s="71"/>
      <c r="N559" s="71"/>
      <c r="O559" s="71"/>
      <c r="P559" s="71"/>
      <c r="Q559" s="71"/>
      <c r="R559" s="71"/>
      <c r="S559" s="71"/>
      <c r="T559" s="71"/>
      <c r="U559" s="71"/>
      <c r="V559" s="71"/>
      <c r="W559" s="71"/>
      <c r="X559" s="71"/>
      <c r="Y559" s="71"/>
      <c r="Z559" s="96"/>
      <c r="AV559" s="97"/>
      <c r="AW559" s="371"/>
      <c r="AX559" s="371"/>
      <c r="AY559" s="371"/>
      <c r="AZ559" s="371"/>
      <c r="BA559" s="371"/>
      <c r="BB559" s="371"/>
      <c r="BC559" s="371"/>
      <c r="BD559" s="371"/>
      <c r="BE559" s="371"/>
      <c r="BF559" s="371"/>
      <c r="BG559" s="371"/>
      <c r="BH559" s="371"/>
      <c r="BI559" s="371"/>
      <c r="BJ559" s="371"/>
      <c r="BK559" s="371"/>
      <c r="BL559" s="371"/>
    </row>
    <row r="560" spans="1:64" ht="14.45" customHeight="1">
      <c r="A560" s="787"/>
      <c r="B560" s="593"/>
      <c r="C560" s="473" t="s">
        <v>48</v>
      </c>
      <c r="D560" s="71"/>
      <c r="E560" s="71"/>
      <c r="F560" s="71"/>
      <c r="G560" s="71"/>
      <c r="H560" s="71"/>
      <c r="I560" s="71"/>
      <c r="J560" s="71"/>
      <c r="K560" s="71"/>
      <c r="L560" s="71"/>
      <c r="M560" s="71"/>
      <c r="N560" s="71"/>
      <c r="O560" s="71"/>
      <c r="P560" s="71"/>
      <c r="Q560" s="71"/>
      <c r="R560" s="71"/>
      <c r="S560" s="71"/>
      <c r="T560" s="71"/>
      <c r="U560" s="71"/>
      <c r="V560" s="71"/>
      <c r="W560" s="71"/>
      <c r="X560" s="71"/>
      <c r="Y560" s="71"/>
      <c r="Z560" s="96"/>
      <c r="AV560" s="97"/>
      <c r="AW560" s="371"/>
      <c r="AX560" s="371"/>
      <c r="AY560" s="371"/>
      <c r="AZ560" s="371"/>
      <c r="BA560" s="371"/>
      <c r="BB560" s="371"/>
      <c r="BC560" s="371"/>
      <c r="BD560" s="371"/>
      <c r="BE560" s="371"/>
      <c r="BF560" s="371"/>
      <c r="BG560" s="371"/>
      <c r="BH560" s="371"/>
      <c r="BI560" s="371"/>
      <c r="BJ560" s="371"/>
      <c r="BK560" s="371"/>
      <c r="BL560" s="371"/>
    </row>
    <row r="561" spans="1:64" s="599" customFormat="1" ht="14.45" customHeight="1" thickBot="1">
      <c r="A561" s="787"/>
      <c r="B561" s="594">
        <f>SUM('1. Projektets omkostninger'!D561:AV561)</f>
        <v>0</v>
      </c>
      <c r="C561" s="631" t="s">
        <v>49</v>
      </c>
      <c r="D561" s="485" t="str">
        <f t="shared" ref="D561:AV561" si="37">IF(D559*D560=0,"",(D559*D560))</f>
        <v/>
      </c>
      <c r="E561" s="485" t="str">
        <f t="shared" si="37"/>
        <v/>
      </c>
      <c r="F561" s="485" t="str">
        <f t="shared" si="37"/>
        <v/>
      </c>
      <c r="G561" s="485" t="str">
        <f t="shared" si="37"/>
        <v/>
      </c>
      <c r="H561" s="485" t="str">
        <f t="shared" si="37"/>
        <v/>
      </c>
      <c r="I561" s="485" t="str">
        <f t="shared" si="37"/>
        <v/>
      </c>
      <c r="J561" s="485" t="str">
        <f t="shared" si="37"/>
        <v/>
      </c>
      <c r="K561" s="485" t="str">
        <f t="shared" si="37"/>
        <v/>
      </c>
      <c r="L561" s="485" t="str">
        <f t="shared" si="37"/>
        <v/>
      </c>
      <c r="M561" s="485" t="str">
        <f t="shared" si="37"/>
        <v/>
      </c>
      <c r="N561" s="485" t="str">
        <f t="shared" si="37"/>
        <v/>
      </c>
      <c r="O561" s="485" t="str">
        <f t="shared" si="37"/>
        <v/>
      </c>
      <c r="P561" s="485" t="str">
        <f t="shared" si="37"/>
        <v/>
      </c>
      <c r="Q561" s="485" t="str">
        <f t="shared" si="37"/>
        <v/>
      </c>
      <c r="R561" s="485" t="str">
        <f t="shared" si="37"/>
        <v/>
      </c>
      <c r="S561" s="485" t="str">
        <f t="shared" si="37"/>
        <v/>
      </c>
      <c r="T561" s="485" t="str">
        <f t="shared" si="37"/>
        <v/>
      </c>
      <c r="U561" s="485" t="str">
        <f t="shared" si="37"/>
        <v/>
      </c>
      <c r="V561" s="485" t="str">
        <f t="shared" si="37"/>
        <v/>
      </c>
      <c r="W561" s="485" t="str">
        <f t="shared" si="37"/>
        <v/>
      </c>
      <c r="X561" s="485" t="str">
        <f t="shared" si="37"/>
        <v/>
      </c>
      <c r="Y561" s="485" t="str">
        <f t="shared" si="37"/>
        <v/>
      </c>
      <c r="Z561" s="482" t="str">
        <f t="shared" si="37"/>
        <v/>
      </c>
      <c r="AA561" s="483" t="str">
        <f t="shared" si="37"/>
        <v/>
      </c>
      <c r="AB561" s="483" t="str">
        <f t="shared" si="37"/>
        <v/>
      </c>
      <c r="AC561" s="483" t="str">
        <f t="shared" si="37"/>
        <v/>
      </c>
      <c r="AD561" s="483" t="str">
        <f t="shared" si="37"/>
        <v/>
      </c>
      <c r="AE561" s="483" t="str">
        <f t="shared" si="37"/>
        <v/>
      </c>
      <c r="AF561" s="483" t="str">
        <f t="shared" si="37"/>
        <v/>
      </c>
      <c r="AG561" s="483" t="str">
        <f t="shared" si="37"/>
        <v/>
      </c>
      <c r="AH561" s="483" t="str">
        <f t="shared" si="37"/>
        <v/>
      </c>
      <c r="AI561" s="483" t="str">
        <f t="shared" si="37"/>
        <v/>
      </c>
      <c r="AJ561" s="483" t="str">
        <f t="shared" si="37"/>
        <v/>
      </c>
      <c r="AK561" s="483" t="str">
        <f t="shared" si="37"/>
        <v/>
      </c>
      <c r="AL561" s="483" t="str">
        <f t="shared" si="37"/>
        <v/>
      </c>
      <c r="AM561" s="483" t="str">
        <f t="shared" si="37"/>
        <v/>
      </c>
      <c r="AN561" s="483" t="str">
        <f t="shared" si="37"/>
        <v/>
      </c>
      <c r="AO561" s="483" t="str">
        <f t="shared" si="37"/>
        <v/>
      </c>
      <c r="AP561" s="483" t="str">
        <f t="shared" si="37"/>
        <v/>
      </c>
      <c r="AQ561" s="483" t="str">
        <f t="shared" si="37"/>
        <v/>
      </c>
      <c r="AR561" s="483" t="str">
        <f t="shared" si="37"/>
        <v/>
      </c>
      <c r="AS561" s="483" t="str">
        <f t="shared" si="37"/>
        <v/>
      </c>
      <c r="AT561" s="483" t="str">
        <f t="shared" si="37"/>
        <v/>
      </c>
      <c r="AU561" s="483" t="str">
        <f t="shared" si="37"/>
        <v/>
      </c>
      <c r="AV561" s="484" t="str">
        <f t="shared" si="37"/>
        <v/>
      </c>
    </row>
    <row r="562" spans="1:64" ht="50.1" customHeight="1" thickBot="1">
      <c r="A562" s="789" t="s">
        <v>51</v>
      </c>
      <c r="B562" s="592"/>
      <c r="C562" s="478" t="s">
        <v>52</v>
      </c>
      <c r="D562" s="90"/>
      <c r="E562" s="90"/>
      <c r="F562" s="90"/>
      <c r="G562" s="90"/>
      <c r="H562" s="90"/>
      <c r="I562" s="90"/>
      <c r="J562" s="90"/>
      <c r="K562" s="90"/>
      <c r="L562" s="90"/>
      <c r="M562" s="90"/>
      <c r="N562" s="90"/>
      <c r="O562" s="90"/>
      <c r="P562" s="90"/>
      <c r="Q562" s="90"/>
      <c r="R562" s="90"/>
      <c r="S562" s="90"/>
      <c r="T562" s="90"/>
      <c r="U562" s="90"/>
      <c r="V562" s="90"/>
      <c r="W562" s="90"/>
      <c r="X562" s="90"/>
      <c r="Y562" s="90"/>
      <c r="Z562" s="96"/>
      <c r="AV562" s="97"/>
      <c r="AW562" s="371"/>
      <c r="AX562" s="371"/>
      <c r="AY562" s="371"/>
      <c r="AZ562" s="371"/>
      <c r="BA562" s="371"/>
      <c r="BB562" s="371"/>
      <c r="BC562" s="371"/>
      <c r="BD562" s="371"/>
      <c r="BE562" s="371"/>
      <c r="BF562" s="371"/>
      <c r="BG562" s="371"/>
      <c r="BH562" s="371"/>
      <c r="BI562" s="371"/>
      <c r="BJ562" s="371"/>
      <c r="BK562" s="371"/>
      <c r="BL562" s="371"/>
    </row>
    <row r="563" spans="1:64" s="340" customFormat="1" ht="14.45" customHeight="1" thickBot="1">
      <c r="A563" s="789"/>
      <c r="B563" s="595">
        <f>SUM('1. Projektets omkostninger'!D563:AV563)</f>
        <v>0</v>
      </c>
      <c r="C563" s="631" t="s">
        <v>49</v>
      </c>
      <c r="D563" s="746"/>
      <c r="E563" s="746"/>
      <c r="F563" s="746"/>
      <c r="G563" s="746"/>
      <c r="H563" s="746"/>
      <c r="I563" s="746"/>
      <c r="J563" s="746"/>
      <c r="K563" s="746"/>
      <c r="L563" s="746"/>
      <c r="M563" s="746"/>
      <c r="N563" s="746"/>
      <c r="O563" s="746"/>
      <c r="P563" s="746"/>
      <c r="Q563" s="746"/>
      <c r="R563" s="746"/>
      <c r="S563" s="746"/>
      <c r="T563" s="746"/>
      <c r="U563" s="746"/>
      <c r="V563" s="746"/>
      <c r="W563" s="746"/>
      <c r="X563" s="746"/>
      <c r="Y563" s="746"/>
      <c r="Z563" s="535"/>
      <c r="AV563" s="747"/>
      <c r="AW563" s="748"/>
      <c r="AX563" s="748"/>
      <c r="AY563" s="748"/>
      <c r="AZ563" s="748"/>
      <c r="BA563" s="748"/>
      <c r="BB563" s="748"/>
      <c r="BC563" s="748"/>
      <c r="BD563" s="748"/>
      <c r="BE563" s="748"/>
      <c r="BF563" s="748"/>
      <c r="BG563" s="748"/>
      <c r="BH563" s="748"/>
      <c r="BI563" s="748"/>
      <c r="BJ563" s="748"/>
      <c r="BK563" s="748"/>
      <c r="BL563" s="748"/>
    </row>
    <row r="564" spans="1:64" ht="50.1" customHeight="1" thickBot="1">
      <c r="A564" s="789" t="s">
        <v>53</v>
      </c>
      <c r="B564" s="592"/>
      <c r="C564" s="478" t="s">
        <v>52</v>
      </c>
      <c r="D564" s="90"/>
      <c r="E564" s="90"/>
      <c r="F564" s="90"/>
      <c r="G564" s="90"/>
      <c r="H564" s="90"/>
      <c r="I564" s="90"/>
      <c r="J564" s="90"/>
      <c r="K564" s="90"/>
      <c r="L564" s="90"/>
      <c r="M564" s="90"/>
      <c r="N564" s="90"/>
      <c r="O564" s="90"/>
      <c r="P564" s="90"/>
      <c r="Q564" s="90"/>
      <c r="R564" s="90"/>
      <c r="S564" s="90"/>
      <c r="T564" s="90"/>
      <c r="U564" s="90"/>
      <c r="V564" s="90"/>
      <c r="W564" s="90"/>
      <c r="X564" s="90"/>
      <c r="Y564" s="90"/>
      <c r="Z564" s="96"/>
      <c r="AV564" s="97"/>
      <c r="AW564" s="371"/>
      <c r="AX564" s="371"/>
      <c r="AY564" s="371"/>
      <c r="AZ564" s="371"/>
      <c r="BA564" s="371"/>
      <c r="BB564" s="371"/>
      <c r="BC564" s="371"/>
      <c r="BD564" s="371"/>
      <c r="BE564" s="371"/>
      <c r="BF564" s="371"/>
      <c r="BG564" s="371"/>
      <c r="BH564" s="371"/>
      <c r="BI564" s="371"/>
      <c r="BJ564" s="371"/>
      <c r="BK564" s="371"/>
      <c r="BL564" s="371"/>
    </row>
    <row r="565" spans="1:64" s="340" customFormat="1" ht="14.45" customHeight="1" thickBot="1">
      <c r="A565" s="789"/>
      <c r="B565" s="595">
        <f>SUM('1. Projektets omkostninger'!D565:AV565)</f>
        <v>0</v>
      </c>
      <c r="C565" s="631" t="s">
        <v>49</v>
      </c>
      <c r="D565" s="746"/>
      <c r="E565" s="746"/>
      <c r="F565" s="746"/>
      <c r="G565" s="746"/>
      <c r="H565" s="746"/>
      <c r="I565" s="746"/>
      <c r="J565" s="746"/>
      <c r="K565" s="746"/>
      <c r="L565" s="746"/>
      <c r="M565" s="746"/>
      <c r="N565" s="746"/>
      <c r="O565" s="746"/>
      <c r="P565" s="746"/>
      <c r="Q565" s="746"/>
      <c r="R565" s="746"/>
      <c r="S565" s="746"/>
      <c r="T565" s="746"/>
      <c r="U565" s="746"/>
      <c r="V565" s="746"/>
      <c r="W565" s="746"/>
      <c r="X565" s="746"/>
      <c r="Y565" s="746"/>
      <c r="Z565" s="535"/>
      <c r="AV565" s="747"/>
      <c r="AW565" s="748"/>
      <c r="AX565" s="748"/>
      <c r="AY565" s="748"/>
      <c r="AZ565" s="748"/>
      <c r="BA565" s="748"/>
      <c r="BB565" s="748"/>
      <c r="BC565" s="748"/>
      <c r="BD565" s="748"/>
      <c r="BE565" s="748"/>
      <c r="BF565" s="748"/>
      <c r="BG565" s="748"/>
      <c r="BH565" s="748"/>
      <c r="BI565" s="748"/>
      <c r="BJ565" s="748"/>
      <c r="BK565" s="748"/>
      <c r="BL565" s="748"/>
    </row>
    <row r="566" spans="1:64" ht="50.1" customHeight="1">
      <c r="A566" s="786" t="s">
        <v>54</v>
      </c>
      <c r="B566" s="592"/>
      <c r="C566" s="478" t="s">
        <v>55</v>
      </c>
      <c r="D566" s="204"/>
      <c r="E566" s="204"/>
      <c r="F566" s="204"/>
      <c r="G566" s="204"/>
      <c r="H566" s="204"/>
      <c r="I566" s="204"/>
      <c r="J566" s="204"/>
      <c r="K566" s="204"/>
      <c r="L566" s="204"/>
      <c r="M566" s="204"/>
      <c r="N566" s="204"/>
      <c r="O566" s="204"/>
      <c r="P566" s="204"/>
      <c r="Q566" s="204"/>
      <c r="R566" s="204"/>
      <c r="S566" s="204"/>
      <c r="T566" s="204"/>
      <c r="U566" s="204"/>
      <c r="V566" s="204"/>
      <c r="W566" s="204"/>
      <c r="X566" s="204"/>
      <c r="Y566" s="204"/>
      <c r="Z566" s="205"/>
      <c r="AA566" s="206"/>
      <c r="AB566" s="206"/>
      <c r="AC566" s="206"/>
      <c r="AD566" s="206"/>
      <c r="AE566" s="206"/>
      <c r="AF566" s="206"/>
      <c r="AG566" s="206"/>
      <c r="AH566" s="206"/>
      <c r="AI566" s="206"/>
      <c r="AJ566" s="206"/>
      <c r="AK566" s="206"/>
      <c r="AL566" s="206"/>
      <c r="AM566" s="206"/>
      <c r="AN566" s="206"/>
      <c r="AO566" s="206"/>
      <c r="AP566" s="206"/>
      <c r="AQ566" s="206"/>
      <c r="AR566" s="206"/>
      <c r="AS566" s="206"/>
      <c r="AT566" s="206"/>
      <c r="AU566" s="206"/>
      <c r="AV566" s="207"/>
      <c r="AW566" s="371"/>
      <c r="AX566" s="371"/>
      <c r="AY566" s="371"/>
      <c r="AZ566" s="371"/>
      <c r="BA566" s="371"/>
      <c r="BB566" s="371"/>
      <c r="BC566" s="371"/>
      <c r="BD566" s="371"/>
      <c r="BE566" s="371"/>
      <c r="BF566" s="371"/>
      <c r="BG566" s="371"/>
      <c r="BH566" s="371"/>
      <c r="BI566" s="371"/>
      <c r="BJ566" s="371"/>
      <c r="BK566" s="371"/>
      <c r="BL566" s="371"/>
    </row>
    <row r="567" spans="1:64" s="340" customFormat="1" ht="14.45" customHeight="1" thickBot="1">
      <c r="A567" s="788"/>
      <c r="B567" s="594">
        <f>SUM('1. Projektets omkostninger'!D567:AV567)</f>
        <v>0</v>
      </c>
      <c r="C567" s="479" t="s">
        <v>54</v>
      </c>
      <c r="D567" s="749"/>
      <c r="E567" s="750"/>
      <c r="F567" s="750"/>
      <c r="G567" s="750"/>
      <c r="H567" s="750"/>
      <c r="I567" s="750"/>
      <c r="J567" s="750"/>
      <c r="K567" s="750"/>
      <c r="L567" s="750"/>
      <c r="M567" s="750"/>
      <c r="N567" s="750"/>
      <c r="O567" s="750"/>
      <c r="P567" s="750"/>
      <c r="Q567" s="750"/>
      <c r="R567" s="750"/>
      <c r="S567" s="750"/>
      <c r="T567" s="750"/>
      <c r="U567" s="750"/>
      <c r="V567" s="750"/>
      <c r="W567" s="750"/>
      <c r="X567" s="750"/>
      <c r="Y567" s="750"/>
      <c r="Z567" s="535"/>
      <c r="AV567" s="747"/>
      <c r="AW567" s="748"/>
      <c r="AX567" s="748"/>
      <c r="AY567" s="748"/>
      <c r="AZ567" s="748"/>
      <c r="BA567" s="748"/>
      <c r="BB567" s="748"/>
      <c r="BC567" s="748"/>
      <c r="BD567" s="748"/>
      <c r="BE567" s="748"/>
      <c r="BF567" s="748"/>
      <c r="BG567" s="748"/>
      <c r="BH567" s="748"/>
      <c r="BI567" s="748"/>
      <c r="BJ567" s="748"/>
      <c r="BK567" s="748"/>
      <c r="BL567" s="748"/>
    </row>
    <row r="568" spans="1:64" ht="50.1" customHeight="1">
      <c r="A568" s="786" t="s">
        <v>56</v>
      </c>
      <c r="B568" s="592"/>
      <c r="C568" s="478" t="s">
        <v>52</v>
      </c>
      <c r="D568" s="204"/>
      <c r="E568" s="204"/>
      <c r="F568" s="204"/>
      <c r="G568" s="204"/>
      <c r="H568" s="204"/>
      <c r="I568" s="204"/>
      <c r="J568" s="204"/>
      <c r="K568" s="204"/>
      <c r="L568" s="204"/>
      <c r="M568" s="204"/>
      <c r="N568" s="204"/>
      <c r="O568" s="204"/>
      <c r="P568" s="204"/>
      <c r="Q568" s="204"/>
      <c r="R568" s="204"/>
      <c r="S568" s="204"/>
      <c r="T568" s="204"/>
      <c r="U568" s="204"/>
      <c r="V568" s="204"/>
      <c r="W568" s="204"/>
      <c r="X568" s="204"/>
      <c r="Y568" s="204"/>
      <c r="Z568" s="205"/>
      <c r="AA568" s="206"/>
      <c r="AB568" s="206"/>
      <c r="AC568" s="206"/>
      <c r="AD568" s="206"/>
      <c r="AE568" s="206"/>
      <c r="AF568" s="206"/>
      <c r="AG568" s="206"/>
      <c r="AH568" s="206"/>
      <c r="AI568" s="206"/>
      <c r="AJ568" s="206"/>
      <c r="AK568" s="206"/>
      <c r="AL568" s="206"/>
      <c r="AM568" s="206"/>
      <c r="AN568" s="206"/>
      <c r="AO568" s="206"/>
      <c r="AP568" s="206"/>
      <c r="AQ568" s="206"/>
      <c r="AR568" s="206"/>
      <c r="AS568" s="206"/>
      <c r="AT568" s="206"/>
      <c r="AU568" s="206"/>
      <c r="AV568" s="207"/>
      <c r="AW568" s="371"/>
      <c r="AX568" s="371"/>
      <c r="AY568" s="371"/>
      <c r="AZ568" s="371"/>
      <c r="BA568" s="371"/>
      <c r="BB568" s="371"/>
      <c r="BC568" s="371"/>
      <c r="BD568" s="371"/>
      <c r="BE568" s="371"/>
      <c r="BF568" s="371"/>
      <c r="BG568" s="371"/>
      <c r="BH568" s="371"/>
      <c r="BI568" s="371"/>
      <c r="BJ568" s="371"/>
      <c r="BK568" s="371"/>
      <c r="BL568" s="371"/>
    </row>
    <row r="569" spans="1:64" s="340" customFormat="1" ht="14.45" customHeight="1" thickBot="1">
      <c r="A569" s="788"/>
      <c r="B569" s="594">
        <f>SUM('1. Projektets omkostninger'!D569:AV569)</f>
        <v>0</v>
      </c>
      <c r="C569" s="631" t="s">
        <v>49</v>
      </c>
      <c r="D569" s="751"/>
      <c r="E569" s="751"/>
      <c r="F569" s="751"/>
      <c r="G569" s="751"/>
      <c r="H569" s="751"/>
      <c r="I569" s="751"/>
      <c r="J569" s="751"/>
      <c r="K569" s="751"/>
      <c r="L569" s="751"/>
      <c r="M569" s="751"/>
      <c r="N569" s="751"/>
      <c r="O569" s="751"/>
      <c r="P569" s="751"/>
      <c r="Q569" s="751"/>
      <c r="R569" s="751"/>
      <c r="S569" s="751"/>
      <c r="T569" s="751"/>
      <c r="U569" s="751"/>
      <c r="V569" s="751"/>
      <c r="W569" s="751"/>
      <c r="X569" s="751"/>
      <c r="Y569" s="751"/>
      <c r="Z569" s="535"/>
      <c r="AV569" s="747"/>
      <c r="AW569" s="748"/>
      <c r="AX569" s="748"/>
      <c r="AY569" s="748"/>
      <c r="AZ569" s="748"/>
      <c r="BA569" s="748"/>
      <c r="BB569" s="748"/>
      <c r="BC569" s="748"/>
      <c r="BD569" s="748"/>
      <c r="BE569" s="748"/>
      <c r="BF569" s="748"/>
      <c r="BG569" s="748"/>
      <c r="BH569" s="748"/>
      <c r="BI569" s="748"/>
      <c r="BJ569" s="748"/>
      <c r="BK569" s="748"/>
      <c r="BL569" s="748"/>
    </row>
    <row r="570" spans="1:64" ht="50.1" customHeight="1" thickBot="1">
      <c r="A570" s="789" t="s">
        <v>57</v>
      </c>
      <c r="B570" s="592"/>
      <c r="C570" s="478" t="s">
        <v>52</v>
      </c>
      <c r="D570" s="90"/>
      <c r="E570" s="90"/>
      <c r="F570" s="90"/>
      <c r="G570" s="90"/>
      <c r="H570" s="90"/>
      <c r="I570" s="90"/>
      <c r="J570" s="90"/>
      <c r="K570" s="90"/>
      <c r="L570" s="90"/>
      <c r="M570" s="90"/>
      <c r="N570" s="90"/>
      <c r="O570" s="90"/>
      <c r="P570" s="90"/>
      <c r="Q570" s="90"/>
      <c r="R570" s="90"/>
      <c r="S570" s="90"/>
      <c r="T570" s="90"/>
      <c r="U570" s="90"/>
      <c r="V570" s="90"/>
      <c r="W570" s="90"/>
      <c r="X570" s="90"/>
      <c r="Y570" s="90"/>
      <c r="Z570" s="96"/>
      <c r="AV570" s="97"/>
      <c r="AW570" s="371"/>
      <c r="AX570" s="371"/>
      <c r="AY570" s="371"/>
      <c r="AZ570" s="371"/>
      <c r="BA570" s="371"/>
      <c r="BB570" s="371"/>
      <c r="BC570" s="371"/>
      <c r="BD570" s="371"/>
      <c r="BE570" s="371"/>
      <c r="BF570" s="371"/>
      <c r="BG570" s="371"/>
      <c r="BH570" s="371"/>
      <c r="BI570" s="371"/>
      <c r="BJ570" s="371"/>
      <c r="BK570" s="371"/>
      <c r="BL570" s="371"/>
    </row>
    <row r="571" spans="1:64" s="340" customFormat="1" ht="14.45" customHeight="1" thickBot="1">
      <c r="A571" s="789"/>
      <c r="B571" s="595">
        <f>SUM('1. Projektets omkostninger'!D571:AV571)</f>
        <v>0</v>
      </c>
      <c r="C571" s="631" t="s">
        <v>49</v>
      </c>
      <c r="D571" s="752"/>
      <c r="E571" s="746"/>
      <c r="F571" s="746"/>
      <c r="G571" s="746"/>
      <c r="H571" s="746"/>
      <c r="I571" s="746"/>
      <c r="J571" s="746"/>
      <c r="K571" s="746"/>
      <c r="L571" s="746"/>
      <c r="M571" s="746"/>
      <c r="N571" s="746"/>
      <c r="O571" s="746"/>
      <c r="P571" s="746"/>
      <c r="Q571" s="746"/>
      <c r="R571" s="746"/>
      <c r="S571" s="746"/>
      <c r="T571" s="746"/>
      <c r="U571" s="746"/>
      <c r="V571" s="746"/>
      <c r="W571" s="746"/>
      <c r="X571" s="746"/>
      <c r="Y571" s="746"/>
      <c r="Z571" s="753"/>
      <c r="AA571" s="754"/>
      <c r="AB571" s="754"/>
      <c r="AC571" s="754"/>
      <c r="AD571" s="754"/>
      <c r="AE571" s="754"/>
      <c r="AF571" s="754"/>
      <c r="AG571" s="754"/>
      <c r="AH571" s="754"/>
      <c r="AI571" s="754"/>
      <c r="AJ571" s="754"/>
      <c r="AK571" s="754"/>
      <c r="AL571" s="754"/>
      <c r="AM571" s="754"/>
      <c r="AN571" s="754"/>
      <c r="AO571" s="754"/>
      <c r="AP571" s="754"/>
      <c r="AQ571" s="754"/>
      <c r="AR571" s="754"/>
      <c r="AS571" s="754"/>
      <c r="AT571" s="754"/>
      <c r="AU571" s="754"/>
      <c r="AV571" s="755"/>
      <c r="AW571" s="748"/>
      <c r="AX571" s="748"/>
      <c r="AY571" s="748"/>
      <c r="AZ571" s="748"/>
      <c r="BA571" s="748"/>
      <c r="BB571" s="748"/>
      <c r="BC571" s="748"/>
      <c r="BD571" s="748"/>
      <c r="BE571" s="748"/>
      <c r="BF571" s="748"/>
      <c r="BG571" s="748"/>
      <c r="BH571" s="748"/>
      <c r="BI571" s="748"/>
      <c r="BJ571" s="748"/>
      <c r="BK571" s="748"/>
      <c r="BL571" s="748"/>
    </row>
    <row r="572" spans="1:64" ht="21.95" customHeight="1" thickBot="1">
      <c r="A572" s="480" t="s">
        <v>58</v>
      </c>
      <c r="B572" s="596">
        <f>SUM(B557,B561,B563,B565,B571)-B567-B569</f>
        <v>0</v>
      </c>
      <c r="C572" s="479"/>
      <c r="D572" s="367"/>
      <c r="E572" s="367"/>
      <c r="F572" s="367"/>
      <c r="G572" s="367"/>
      <c r="H572" s="367"/>
      <c r="I572" s="367"/>
      <c r="J572" s="367"/>
      <c r="K572" s="367"/>
      <c r="L572" s="367"/>
      <c r="M572" s="367"/>
      <c r="N572" s="367"/>
      <c r="O572" s="367"/>
      <c r="P572" s="367"/>
      <c r="Q572" s="367"/>
      <c r="R572" s="367"/>
      <c r="S572" s="367"/>
      <c r="T572" s="367"/>
      <c r="U572" s="367"/>
      <c r="V572" s="367"/>
      <c r="W572" s="367"/>
      <c r="X572" s="367"/>
      <c r="Y572" s="367"/>
      <c r="Z572" s="367"/>
      <c r="AA572" s="367"/>
      <c r="AB572" s="367"/>
      <c r="AC572" s="367"/>
      <c r="AD572" s="367"/>
      <c r="AE572" s="367"/>
      <c r="AF572" s="367"/>
      <c r="AG572" s="367"/>
      <c r="AH572" s="367"/>
      <c r="AI572" s="367"/>
      <c r="AJ572" s="367"/>
      <c r="AK572" s="367"/>
      <c r="AL572" s="367"/>
      <c r="AM572" s="367"/>
      <c r="AN572" s="367"/>
      <c r="AO572" s="367"/>
      <c r="AP572" s="367"/>
      <c r="AQ572" s="367"/>
      <c r="AR572" s="367"/>
      <c r="AS572" s="367"/>
      <c r="AT572" s="367"/>
      <c r="AU572" s="367"/>
      <c r="AV572" s="367"/>
      <c r="AW572" s="371"/>
      <c r="AX572" s="371"/>
      <c r="AY572" s="371"/>
      <c r="AZ572" s="371"/>
      <c r="BA572" s="371"/>
      <c r="BB572" s="371"/>
      <c r="BC572" s="371"/>
      <c r="BD572" s="371"/>
      <c r="BE572" s="371"/>
      <c r="BF572" s="371"/>
      <c r="BG572" s="371"/>
      <c r="BH572" s="371"/>
      <c r="BI572" s="371"/>
      <c r="BJ572" s="371"/>
      <c r="BK572" s="371"/>
      <c r="BL572" s="371"/>
    </row>
    <row r="573" spans="1:64" ht="30" customHeight="1" thickBot="1">
      <c r="A573" s="297" t="s">
        <v>59</v>
      </c>
      <c r="B573" s="602"/>
      <c r="C573" s="597">
        <f>IF(B573="",0,IF(OR(D549="Privat Forsknings- og videnformidlingsinstitution",D549="Offentlig Forsknings- og videnformidlingsinstitution"),IF(B572=0,0,B573/B572),IF(B557=0,0,B573/B557)))</f>
        <v>0</v>
      </c>
      <c r="D573" s="367"/>
      <c r="E573" s="367"/>
      <c r="F573" s="367"/>
      <c r="G573" s="367"/>
      <c r="H573" s="367"/>
      <c r="I573" s="367"/>
      <c r="J573" s="367"/>
      <c r="K573" s="367"/>
      <c r="L573" s="367"/>
      <c r="M573" s="367"/>
      <c r="N573" s="367"/>
      <c r="O573" s="367"/>
      <c r="P573" s="367"/>
      <c r="Q573" s="367"/>
      <c r="R573" s="367"/>
      <c r="S573" s="367"/>
      <c r="T573" s="367"/>
      <c r="U573" s="367"/>
      <c r="V573" s="367"/>
      <c r="W573" s="367"/>
      <c r="X573" s="367"/>
      <c r="Y573" s="367"/>
      <c r="Z573" s="367"/>
      <c r="AA573" s="367"/>
      <c r="AB573" s="367"/>
      <c r="AC573" s="367"/>
      <c r="AD573" s="367"/>
      <c r="AE573" s="367"/>
      <c r="AF573" s="367"/>
      <c r="AG573" s="367"/>
      <c r="AH573" s="367"/>
      <c r="AI573" s="367"/>
      <c r="AJ573" s="367"/>
      <c r="AK573" s="367"/>
      <c r="AL573" s="367"/>
      <c r="AM573" s="367"/>
      <c r="AN573" s="367"/>
      <c r="AO573" s="367"/>
      <c r="AP573" s="367"/>
      <c r="AQ573" s="367"/>
      <c r="AR573" s="367"/>
      <c r="AS573" s="367"/>
      <c r="AT573" s="367"/>
      <c r="AU573" s="367"/>
      <c r="AV573" s="367"/>
      <c r="AW573" s="371"/>
      <c r="AX573" s="371"/>
      <c r="AY573" s="371"/>
      <c r="AZ573" s="371"/>
      <c r="BA573" s="371"/>
      <c r="BB573" s="371"/>
      <c r="BC573" s="371"/>
      <c r="BD573" s="371"/>
      <c r="BE573" s="371"/>
      <c r="BF573" s="371"/>
      <c r="BG573" s="371"/>
      <c r="BH573" s="371"/>
      <c r="BI573" s="371"/>
      <c r="BJ573" s="371"/>
      <c r="BK573" s="371"/>
      <c r="BL573" s="371"/>
    </row>
    <row r="574" spans="1:64" ht="21.95" customHeight="1" thickBot="1">
      <c r="A574" s="509" t="s">
        <v>60</v>
      </c>
      <c r="B574" s="510">
        <f>SUM(B572:B573)</f>
        <v>0</v>
      </c>
      <c r="C574" s="511"/>
      <c r="D574" s="367"/>
      <c r="E574" s="367"/>
      <c r="F574" s="367"/>
      <c r="G574" s="367"/>
      <c r="H574" s="367"/>
      <c r="I574" s="367"/>
      <c r="J574" s="367"/>
      <c r="K574" s="367"/>
      <c r="L574" s="367"/>
      <c r="M574" s="367"/>
      <c r="N574" s="367"/>
      <c r="O574" s="367"/>
      <c r="P574" s="367"/>
      <c r="Q574" s="367"/>
      <c r="R574" s="367"/>
      <c r="S574" s="367"/>
      <c r="T574" s="367"/>
      <c r="U574" s="367"/>
      <c r="V574" s="367"/>
      <c r="W574" s="367"/>
      <c r="X574" s="367"/>
      <c r="Y574" s="367"/>
      <c r="Z574" s="367"/>
      <c r="AA574" s="367"/>
      <c r="AB574" s="367"/>
      <c r="AC574" s="367"/>
      <c r="AD574" s="367"/>
      <c r="AE574" s="367"/>
      <c r="AF574" s="367"/>
      <c r="AG574" s="367"/>
      <c r="AH574" s="367"/>
      <c r="AI574" s="367"/>
      <c r="AJ574" s="367"/>
      <c r="AK574" s="367"/>
      <c r="AL574" s="367"/>
      <c r="AM574" s="367"/>
      <c r="AN574" s="367"/>
      <c r="AO574" s="367"/>
      <c r="AP574" s="367"/>
      <c r="AQ574" s="367"/>
      <c r="AR574" s="367"/>
      <c r="AS574" s="367"/>
      <c r="AT574" s="367"/>
      <c r="AU574" s="367"/>
      <c r="AV574" s="367"/>
      <c r="AW574" s="371"/>
      <c r="AX574" s="371"/>
      <c r="AY574" s="371"/>
      <c r="AZ574" s="371"/>
      <c r="BA574" s="371"/>
      <c r="BB574" s="371"/>
      <c r="BC574" s="371"/>
      <c r="BD574" s="371"/>
      <c r="BE574" s="371"/>
      <c r="BF574" s="371"/>
      <c r="BG574" s="371"/>
      <c r="BH574" s="371"/>
      <c r="BI574" s="371"/>
      <c r="BJ574" s="371"/>
      <c r="BK574" s="371"/>
      <c r="BL574" s="371"/>
    </row>
    <row r="575" spans="1:64">
      <c r="A575" s="367"/>
      <c r="B575" s="367"/>
      <c r="C575" s="367"/>
      <c r="D575" s="367"/>
      <c r="E575" s="367"/>
      <c r="F575" s="367"/>
      <c r="G575" s="367"/>
      <c r="H575" s="367"/>
      <c r="I575" s="367"/>
      <c r="J575" s="367"/>
      <c r="K575" s="367"/>
      <c r="L575" s="367"/>
      <c r="M575" s="367"/>
      <c r="N575" s="367"/>
      <c r="O575" s="367"/>
      <c r="P575" s="367"/>
      <c r="Q575" s="367"/>
      <c r="R575" s="367"/>
      <c r="S575" s="367"/>
      <c r="T575" s="367"/>
      <c r="U575" s="367"/>
      <c r="V575" s="367"/>
      <c r="W575" s="367"/>
      <c r="X575" s="367"/>
      <c r="Y575" s="367"/>
      <c r="Z575" s="367"/>
      <c r="AA575" s="367"/>
      <c r="AB575" s="367"/>
      <c r="AC575" s="367"/>
      <c r="AD575" s="367"/>
      <c r="AE575" s="367"/>
      <c r="AF575" s="367"/>
      <c r="AG575" s="367"/>
      <c r="AH575" s="367"/>
      <c r="AI575" s="367"/>
      <c r="AJ575" s="367"/>
      <c r="AK575" s="367"/>
      <c r="AL575" s="367"/>
      <c r="AM575" s="367"/>
      <c r="AN575" s="367"/>
      <c r="AO575" s="367"/>
      <c r="AP575" s="367"/>
      <c r="AQ575" s="367"/>
      <c r="AR575" s="367"/>
      <c r="AS575" s="367"/>
      <c r="AT575" s="367"/>
      <c r="AU575" s="367"/>
      <c r="AV575" s="367"/>
      <c r="AW575" s="371"/>
      <c r="AX575" s="371"/>
      <c r="AY575" s="371"/>
      <c r="AZ575" s="371"/>
      <c r="BA575" s="371"/>
      <c r="BB575" s="371"/>
      <c r="BC575" s="371"/>
      <c r="BD575" s="371"/>
      <c r="BE575" s="371"/>
      <c r="BF575" s="371"/>
      <c r="BG575" s="371"/>
      <c r="BH575" s="371"/>
      <c r="BI575" s="371"/>
      <c r="BJ575" s="371"/>
      <c r="BK575" s="371"/>
      <c r="BL575" s="371"/>
    </row>
    <row r="576" spans="1:64" ht="15" thickBot="1">
      <c r="A576" s="367"/>
      <c r="B576" s="367"/>
      <c r="C576" s="367"/>
      <c r="D576" s="367"/>
      <c r="E576" s="367"/>
      <c r="F576" s="367"/>
      <c r="G576" s="367"/>
      <c r="H576" s="367"/>
      <c r="I576" s="367"/>
      <c r="J576" s="367"/>
      <c r="K576" s="367"/>
      <c r="L576" s="367"/>
      <c r="M576" s="367"/>
      <c r="N576" s="367"/>
      <c r="O576" s="367"/>
      <c r="P576" s="367"/>
      <c r="Q576" s="367"/>
      <c r="R576" s="367"/>
      <c r="S576" s="367"/>
      <c r="T576" s="367"/>
      <c r="U576" s="367"/>
      <c r="V576" s="367"/>
      <c r="W576" s="367"/>
      <c r="X576" s="367"/>
      <c r="Y576" s="367"/>
      <c r="Z576" s="367"/>
      <c r="AA576" s="367"/>
      <c r="AB576" s="367"/>
      <c r="AC576" s="367"/>
      <c r="AD576" s="367"/>
      <c r="AE576" s="367"/>
      <c r="AF576" s="367"/>
      <c r="AG576" s="367"/>
      <c r="AH576" s="367"/>
      <c r="AI576" s="367"/>
      <c r="AJ576" s="367"/>
      <c r="AK576" s="367"/>
      <c r="AL576" s="367"/>
      <c r="AM576" s="367"/>
      <c r="AN576" s="367"/>
      <c r="AO576" s="367"/>
      <c r="AP576" s="367"/>
      <c r="AQ576" s="367"/>
      <c r="AR576" s="367"/>
      <c r="AS576" s="367"/>
      <c r="AT576" s="367"/>
      <c r="AU576" s="367"/>
      <c r="AV576" s="367"/>
      <c r="AW576" s="371"/>
      <c r="AX576" s="371"/>
      <c r="AY576" s="371"/>
      <c r="AZ576" s="371"/>
      <c r="BA576" s="371"/>
      <c r="BB576" s="371"/>
      <c r="BC576" s="371"/>
      <c r="BD576" s="371"/>
      <c r="BE576" s="371"/>
      <c r="BF576" s="371"/>
      <c r="BG576" s="371"/>
      <c r="BH576" s="371"/>
      <c r="BI576" s="371"/>
      <c r="BJ576" s="371"/>
      <c r="BK576" s="371"/>
      <c r="BL576" s="371"/>
    </row>
    <row r="577" spans="1:64" ht="24.75" thickTop="1" thickBot="1">
      <c r="A577" s="375" t="s">
        <v>79</v>
      </c>
      <c r="B577" s="376"/>
      <c r="C577" s="372"/>
      <c r="D577" s="377"/>
      <c r="E577" s="372"/>
      <c r="F577" s="372"/>
      <c r="G577" s="372"/>
      <c r="H577" s="372"/>
      <c r="I577" s="372"/>
      <c r="J577" s="372"/>
      <c r="K577" s="372"/>
      <c r="L577" s="372"/>
      <c r="M577" s="372"/>
      <c r="N577" s="372"/>
      <c r="O577" s="372"/>
      <c r="P577" s="372"/>
      <c r="Q577" s="372"/>
      <c r="R577" s="372"/>
      <c r="S577" s="372"/>
      <c r="T577" s="372"/>
      <c r="U577" s="372"/>
      <c r="V577" s="372"/>
      <c r="W577" s="372"/>
      <c r="X577" s="372"/>
      <c r="Y577" s="372"/>
      <c r="Z577" s="372"/>
      <c r="AA577" s="372"/>
      <c r="AB577" s="372"/>
      <c r="AC577" s="372"/>
      <c r="AD577" s="372"/>
      <c r="AE577" s="372"/>
      <c r="AF577" s="372"/>
      <c r="AG577" s="372"/>
      <c r="AH577" s="372"/>
      <c r="AI577" s="372"/>
      <c r="AJ577" s="372"/>
      <c r="AK577" s="372"/>
      <c r="AL577" s="372"/>
      <c r="AM577" s="372"/>
      <c r="AN577" s="372"/>
      <c r="AO577" s="372"/>
      <c r="AP577" s="372"/>
      <c r="AQ577" s="372"/>
      <c r="AR577" s="372"/>
      <c r="AS577" s="372"/>
      <c r="AT577" s="372"/>
      <c r="AU577" s="372"/>
      <c r="AV577" s="372"/>
      <c r="AW577" s="371"/>
      <c r="AX577" s="371"/>
      <c r="AY577" s="371"/>
      <c r="AZ577" s="371"/>
      <c r="BA577" s="371"/>
      <c r="BB577" s="371"/>
      <c r="BC577" s="371"/>
      <c r="BD577" s="371"/>
      <c r="BE577" s="371"/>
      <c r="BF577" s="371"/>
      <c r="BG577" s="371"/>
      <c r="BH577" s="371"/>
      <c r="BI577" s="371"/>
      <c r="BJ577" s="371"/>
      <c r="BK577" s="371"/>
      <c r="BL577" s="371"/>
    </row>
    <row r="578" spans="1:64" ht="35.1" customHeight="1">
      <c r="A578" s="642" t="s">
        <v>9</v>
      </c>
      <c r="B578" s="781" t="s">
        <v>10</v>
      </c>
      <c r="C578" s="782" t="s">
        <v>11</v>
      </c>
      <c r="D578" s="632" t="s">
        <v>12</v>
      </c>
      <c r="E578" s="756" t="s">
        <v>13</v>
      </c>
      <c r="F578" s="367"/>
      <c r="G578" s="367"/>
      <c r="H578" s="367"/>
      <c r="I578" s="367"/>
      <c r="J578" s="367"/>
      <c r="K578" s="367"/>
      <c r="L578" s="367"/>
      <c r="M578" s="367"/>
      <c r="N578" s="367"/>
      <c r="O578" s="367"/>
      <c r="P578" s="367"/>
      <c r="Q578" s="367"/>
      <c r="R578" s="367"/>
      <c r="S578" s="367"/>
      <c r="T578" s="367"/>
      <c r="U578" s="367"/>
      <c r="V578" s="367"/>
      <c r="W578" s="367"/>
      <c r="X578" s="367"/>
      <c r="Y578" s="367"/>
      <c r="Z578" s="367"/>
      <c r="AA578" s="367"/>
      <c r="AB578" s="367"/>
      <c r="AC578" s="367"/>
      <c r="AD578" s="367"/>
      <c r="AE578" s="367"/>
      <c r="AF578" s="367"/>
      <c r="AG578" s="367"/>
      <c r="AH578" s="367"/>
      <c r="AI578" s="367"/>
      <c r="AJ578" s="367"/>
      <c r="AK578" s="367"/>
      <c r="AL578" s="367"/>
      <c r="AM578" s="367"/>
      <c r="AN578" s="367"/>
      <c r="AO578" s="367"/>
      <c r="AP578" s="367"/>
      <c r="AQ578" s="367"/>
      <c r="AR578" s="367"/>
      <c r="AS578" s="367"/>
      <c r="AT578" s="367"/>
      <c r="AU578" s="367"/>
      <c r="AV578" s="367"/>
      <c r="AW578" s="371"/>
      <c r="AX578" s="371"/>
      <c r="AY578" s="371"/>
      <c r="AZ578" s="371"/>
      <c r="BA578" s="371"/>
      <c r="BB578" s="371"/>
      <c r="BC578" s="371"/>
      <c r="BD578" s="371"/>
      <c r="BE578" s="371"/>
      <c r="BF578" s="371"/>
      <c r="BG578" s="371"/>
      <c r="BH578" s="371"/>
      <c r="BI578" s="371"/>
      <c r="BJ578" s="371"/>
      <c r="BK578" s="371"/>
      <c r="BL578" s="371"/>
    </row>
    <row r="579" spans="1:64" ht="35.1" customHeight="1" thickBot="1">
      <c r="A579" s="363"/>
      <c r="B579" s="363"/>
      <c r="C579" s="335"/>
      <c r="D579" s="335"/>
      <c r="E579" s="757"/>
      <c r="F579" s="367"/>
      <c r="G579" s="367"/>
      <c r="H579" s="367"/>
      <c r="I579" s="367"/>
      <c r="J579" s="367"/>
      <c r="K579" s="367"/>
      <c r="L579" s="367"/>
      <c r="M579" s="367"/>
      <c r="N579" s="367"/>
      <c r="O579" s="367"/>
      <c r="P579" s="367"/>
      <c r="Q579" s="367"/>
      <c r="R579" s="367"/>
      <c r="S579" s="367"/>
      <c r="T579" s="367"/>
      <c r="U579" s="367"/>
      <c r="V579" s="367"/>
      <c r="W579" s="367"/>
      <c r="X579" s="367"/>
      <c r="Y579" s="367"/>
      <c r="Z579" s="367"/>
      <c r="AA579" s="367"/>
      <c r="AB579" s="367"/>
      <c r="AC579" s="367"/>
      <c r="AD579" s="367"/>
      <c r="AE579" s="367"/>
      <c r="AF579" s="367"/>
      <c r="AG579" s="367"/>
      <c r="AH579" s="367"/>
      <c r="AI579" s="367"/>
      <c r="AJ579" s="367"/>
      <c r="AK579" s="367"/>
      <c r="AL579" s="367"/>
      <c r="AM579" s="367"/>
      <c r="AN579" s="367"/>
      <c r="AO579" s="367"/>
      <c r="AP579" s="367"/>
      <c r="AQ579" s="367"/>
      <c r="AR579" s="367"/>
      <c r="AS579" s="367"/>
      <c r="AT579" s="367"/>
      <c r="AU579" s="367"/>
      <c r="AV579" s="367"/>
      <c r="AW579" s="371"/>
      <c r="AX579" s="371"/>
      <c r="AY579" s="371"/>
      <c r="AZ579" s="371"/>
      <c r="BA579" s="371"/>
      <c r="BB579" s="371"/>
      <c r="BC579" s="371"/>
      <c r="BD579" s="371"/>
      <c r="BE579" s="371"/>
      <c r="BF579" s="371"/>
      <c r="BG579" s="371"/>
      <c r="BH579" s="371"/>
      <c r="BI579" s="371"/>
      <c r="BJ579" s="371"/>
      <c r="BK579" s="371"/>
      <c r="BL579" s="371"/>
    </row>
    <row r="580" spans="1:64" ht="35.1" customHeight="1">
      <c r="A580" s="793" t="s">
        <v>14</v>
      </c>
      <c r="B580" s="488" t="s">
        <v>15</v>
      </c>
      <c r="C580" s="489" t="s">
        <v>16</v>
      </c>
      <c r="D580" s="490" t="s">
        <v>17</v>
      </c>
      <c r="E580" s="758" t="s">
        <v>18</v>
      </c>
      <c r="F580" s="367"/>
      <c r="G580" s="367"/>
      <c r="H580" s="367"/>
      <c r="I580" s="367"/>
      <c r="J580" s="367"/>
      <c r="K580" s="367"/>
      <c r="L580" s="367"/>
      <c r="M580" s="367"/>
      <c r="N580" s="367"/>
      <c r="O580" s="367"/>
      <c r="P580" s="367"/>
      <c r="Q580" s="367"/>
      <c r="R580" s="367"/>
      <c r="S580" s="367"/>
      <c r="T580" s="367"/>
      <c r="U580" s="367"/>
      <c r="V580" s="367"/>
      <c r="W580" s="367"/>
      <c r="X580" s="367"/>
      <c r="Y580" s="367"/>
      <c r="Z580" s="367"/>
      <c r="AA580" s="367"/>
      <c r="AB580" s="367"/>
      <c r="AC580" s="367"/>
      <c r="AD580" s="367"/>
      <c r="AE580" s="367"/>
      <c r="AF580" s="367"/>
      <c r="AG580" s="367"/>
      <c r="AH580" s="367"/>
      <c r="AI580" s="367"/>
      <c r="AJ580" s="367"/>
      <c r="AK580" s="367"/>
      <c r="AL580" s="367"/>
      <c r="AM580" s="367"/>
      <c r="AN580" s="367"/>
      <c r="AO580" s="367"/>
      <c r="AP580" s="367"/>
      <c r="AQ580" s="367"/>
      <c r="AR580" s="367"/>
      <c r="AS580" s="367"/>
      <c r="AT580" s="367"/>
      <c r="AU580" s="367"/>
      <c r="AV580" s="367"/>
      <c r="AW580" s="371"/>
      <c r="AX580" s="371"/>
      <c r="AY580" s="371"/>
      <c r="AZ580" s="371"/>
      <c r="BA580" s="371"/>
      <c r="BB580" s="371"/>
      <c r="BC580" s="371"/>
      <c r="BD580" s="371"/>
      <c r="BE580" s="371"/>
      <c r="BF580" s="371"/>
      <c r="BG580" s="371"/>
      <c r="BH580" s="371"/>
      <c r="BI580" s="371"/>
      <c r="BJ580" s="371"/>
      <c r="BK580" s="371"/>
      <c r="BL580" s="371"/>
    </row>
    <row r="581" spans="1:64" ht="35.1" customHeight="1" thickBot="1">
      <c r="A581" s="794"/>
      <c r="B581" s="364"/>
      <c r="C581" s="364"/>
      <c r="D581" s="491" t="str">
        <f>'2. Samlet budgetoversigt'!F606</f>
        <v/>
      </c>
      <c r="E581" s="759" t="str">
        <f>'2. Samlet budgetoversigt'!F607</f>
        <v/>
      </c>
      <c r="F581" s="367"/>
      <c r="G581" s="367"/>
      <c r="H581" s="367"/>
      <c r="I581" s="367"/>
      <c r="J581" s="367"/>
      <c r="K581" s="367"/>
      <c r="L581" s="367"/>
      <c r="M581" s="367"/>
      <c r="N581" s="367"/>
      <c r="O581" s="367"/>
      <c r="P581" s="367"/>
      <c r="Q581" s="367"/>
      <c r="R581" s="367"/>
      <c r="S581" s="367"/>
      <c r="T581" s="367"/>
      <c r="U581" s="367"/>
      <c r="V581" s="367"/>
      <c r="W581" s="367"/>
      <c r="X581" s="367"/>
      <c r="Y581" s="367"/>
      <c r="Z581" s="367"/>
      <c r="AA581" s="367"/>
      <c r="AB581" s="367"/>
      <c r="AC581" s="367"/>
      <c r="AD581" s="367"/>
      <c r="AE581" s="367"/>
      <c r="AF581" s="367"/>
      <c r="AG581" s="367"/>
      <c r="AH581" s="367"/>
      <c r="AI581" s="367"/>
      <c r="AJ581" s="367"/>
      <c r="AK581" s="367"/>
      <c r="AL581" s="367"/>
      <c r="AM581" s="367"/>
      <c r="AN581" s="367"/>
      <c r="AO581" s="367"/>
      <c r="AP581" s="367"/>
      <c r="AQ581" s="367"/>
      <c r="AR581" s="367"/>
      <c r="AS581" s="367"/>
      <c r="AT581" s="367"/>
      <c r="AU581" s="367"/>
      <c r="AV581" s="367"/>
      <c r="AW581" s="371"/>
      <c r="AX581" s="371"/>
      <c r="AY581" s="371"/>
      <c r="AZ581" s="371"/>
      <c r="BA581" s="371"/>
      <c r="BB581" s="371"/>
      <c r="BC581" s="371"/>
      <c r="BD581" s="371"/>
      <c r="BE581" s="371"/>
      <c r="BF581" s="371"/>
      <c r="BG581" s="371"/>
      <c r="BH581" s="371"/>
      <c r="BI581" s="371"/>
      <c r="BJ581" s="371"/>
      <c r="BK581" s="371"/>
      <c r="BL581" s="371"/>
    </row>
    <row r="582" spans="1:64">
      <c r="A582" s="367"/>
      <c r="B582" s="367"/>
      <c r="C582" s="367"/>
      <c r="D582" s="367"/>
      <c r="E582" s="367"/>
      <c r="F582" s="367"/>
      <c r="G582" s="367"/>
      <c r="H582" s="367"/>
      <c r="I582" s="367"/>
      <c r="J582" s="367"/>
      <c r="K582" s="367"/>
      <c r="L582" s="367"/>
      <c r="M582" s="367"/>
      <c r="N582" s="367"/>
      <c r="O582" s="367"/>
      <c r="P582" s="367"/>
      <c r="Q582" s="367"/>
      <c r="R582" s="367"/>
      <c r="S582" s="367"/>
      <c r="T582" s="367"/>
      <c r="U582" s="367"/>
      <c r="V582" s="367"/>
      <c r="W582" s="367"/>
      <c r="X582" s="367"/>
      <c r="Y582" s="367"/>
      <c r="Z582" s="367"/>
      <c r="AA582" s="367"/>
      <c r="AB582" s="367"/>
      <c r="AC582" s="367"/>
      <c r="AD582" s="367"/>
      <c r="AE582" s="367"/>
      <c r="AF582" s="367"/>
      <c r="AG582" s="367"/>
      <c r="AH582" s="367"/>
      <c r="AI582" s="367"/>
      <c r="AJ582" s="367"/>
      <c r="AK582" s="367"/>
      <c r="AL582" s="367"/>
      <c r="AM582" s="367"/>
      <c r="AN582" s="367"/>
      <c r="AO582" s="367"/>
      <c r="AP582" s="367"/>
      <c r="AQ582" s="367"/>
      <c r="AR582" s="367"/>
      <c r="AS582" s="367"/>
      <c r="AT582" s="367"/>
      <c r="AU582" s="367"/>
      <c r="AV582" s="367"/>
      <c r="AW582" s="371"/>
      <c r="AX582" s="371"/>
      <c r="AY582" s="371"/>
      <c r="AZ582" s="371"/>
      <c r="BA582" s="371"/>
      <c r="BB582" s="371"/>
      <c r="BC582" s="371"/>
      <c r="BD582" s="371"/>
      <c r="BE582" s="371"/>
      <c r="BF582" s="371"/>
      <c r="BG582" s="371"/>
      <c r="BH582" s="371"/>
      <c r="BI582" s="371"/>
      <c r="BJ582" s="371"/>
      <c r="BK582" s="371"/>
      <c r="BL582" s="371"/>
    </row>
    <row r="583" spans="1:64" ht="16.5" thickBot="1">
      <c r="A583" s="368" t="s">
        <v>19</v>
      </c>
      <c r="B583" s="368" t="s">
        <v>20</v>
      </c>
      <c r="C583" s="381" t="s">
        <v>21</v>
      </c>
      <c r="D583" s="379" t="s">
        <v>22</v>
      </c>
      <c r="E583" s="379" t="s">
        <v>23</v>
      </c>
      <c r="F583" s="379" t="s">
        <v>24</v>
      </c>
      <c r="G583" s="379" t="s">
        <v>25</v>
      </c>
      <c r="H583" s="379" t="s">
        <v>26</v>
      </c>
      <c r="I583" s="379" t="s">
        <v>27</v>
      </c>
      <c r="J583" s="379" t="s">
        <v>28</v>
      </c>
      <c r="K583" s="379" t="s">
        <v>29</v>
      </c>
      <c r="L583" s="379" t="s">
        <v>30</v>
      </c>
      <c r="M583" s="379" t="s">
        <v>31</v>
      </c>
      <c r="N583" s="379" t="s">
        <v>32</v>
      </c>
      <c r="O583" s="379" t="s">
        <v>33</v>
      </c>
      <c r="P583" s="379" t="s">
        <v>34</v>
      </c>
      <c r="Q583" s="379" t="s">
        <v>35</v>
      </c>
      <c r="R583" s="379" t="s">
        <v>36</v>
      </c>
      <c r="S583" s="379" t="s">
        <v>37</v>
      </c>
      <c r="T583" s="379" t="s">
        <v>38</v>
      </c>
      <c r="U583" s="379" t="s">
        <v>39</v>
      </c>
      <c r="V583" s="379" t="s">
        <v>40</v>
      </c>
      <c r="W583" s="379" t="s">
        <v>41</v>
      </c>
      <c r="X583" s="379" t="s">
        <v>42</v>
      </c>
      <c r="Y583" s="379" t="s">
        <v>43</v>
      </c>
      <c r="Z583" s="380" t="s">
        <v>44</v>
      </c>
      <c r="AA583" s="371"/>
      <c r="AB583" s="371"/>
      <c r="AC583" s="371"/>
      <c r="AD583" s="371"/>
      <c r="AE583" s="371"/>
      <c r="AF583" s="371"/>
      <c r="AG583" s="371"/>
      <c r="AH583" s="371"/>
      <c r="AI583" s="371"/>
      <c r="AJ583" s="371"/>
      <c r="AK583" s="371"/>
      <c r="AL583" s="371"/>
      <c r="AM583" s="371"/>
      <c r="AN583" s="371"/>
      <c r="AO583" s="371"/>
      <c r="AP583" s="371"/>
      <c r="AQ583" s="371"/>
      <c r="AR583" s="371"/>
      <c r="AS583" s="371"/>
      <c r="AT583" s="371"/>
      <c r="AU583" s="371"/>
      <c r="AV583" s="371"/>
      <c r="AW583" s="371"/>
      <c r="AX583" s="371"/>
      <c r="AY583" s="371"/>
      <c r="AZ583" s="371"/>
      <c r="BA583" s="371"/>
      <c r="BB583" s="371"/>
      <c r="BC583" s="371"/>
      <c r="BD583" s="371"/>
      <c r="BE583" s="371"/>
      <c r="BF583" s="371"/>
      <c r="BG583" s="371"/>
      <c r="BH583" s="371"/>
      <c r="BI583" s="371"/>
      <c r="BJ583" s="371"/>
      <c r="BK583" s="371"/>
      <c r="BL583" s="371"/>
    </row>
    <row r="584" spans="1:64" ht="50.1" customHeight="1">
      <c r="A584" s="786" t="s">
        <v>45</v>
      </c>
      <c r="B584" s="588"/>
      <c r="C584" s="471" t="s">
        <v>46</v>
      </c>
      <c r="D584" s="90"/>
      <c r="E584" s="90"/>
      <c r="F584" s="90"/>
      <c r="G584" s="90"/>
      <c r="H584" s="90"/>
      <c r="I584" s="90"/>
      <c r="J584" s="90"/>
      <c r="K584" s="90"/>
      <c r="L584" s="90"/>
      <c r="M584" s="90"/>
      <c r="N584" s="90"/>
      <c r="O584" s="90"/>
      <c r="P584" s="90"/>
      <c r="Q584" s="90"/>
      <c r="R584" s="90"/>
      <c r="S584" s="90"/>
      <c r="T584" s="90"/>
      <c r="U584" s="90"/>
      <c r="V584" s="90"/>
      <c r="W584" s="90"/>
      <c r="X584" s="90"/>
      <c r="Y584" s="90"/>
      <c r="Z584" s="93"/>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5"/>
      <c r="AW584" s="371"/>
      <c r="AX584" s="371"/>
      <c r="AY584" s="371"/>
      <c r="AZ584" s="371"/>
      <c r="BA584" s="371"/>
      <c r="BB584" s="371"/>
      <c r="BC584" s="371"/>
      <c r="BD584" s="371"/>
      <c r="BE584" s="371"/>
      <c r="BF584" s="371"/>
      <c r="BG584" s="371"/>
      <c r="BH584" s="371"/>
      <c r="BI584" s="371"/>
      <c r="BJ584" s="371"/>
      <c r="BK584" s="371"/>
      <c r="BL584" s="371"/>
    </row>
    <row r="585" spans="1:64" ht="14.45" customHeight="1">
      <c r="A585" s="787"/>
      <c r="B585" s="589"/>
      <c r="C585" s="473" t="s">
        <v>47</v>
      </c>
      <c r="D585" s="71"/>
      <c r="E585" s="71"/>
      <c r="F585" s="71"/>
      <c r="G585" s="71"/>
      <c r="H585" s="71"/>
      <c r="I585" s="71"/>
      <c r="J585" s="71"/>
      <c r="K585" s="71"/>
      <c r="L585" s="71"/>
      <c r="M585" s="71"/>
      <c r="N585" s="71"/>
      <c r="O585" s="71"/>
      <c r="P585" s="71"/>
      <c r="Q585" s="71"/>
      <c r="R585" s="71"/>
      <c r="S585" s="71"/>
      <c r="T585" s="71"/>
      <c r="U585" s="71"/>
      <c r="V585" s="71"/>
      <c r="W585" s="71"/>
      <c r="X585" s="71"/>
      <c r="Y585" s="71"/>
      <c r="Z585" s="96"/>
      <c r="AV585" s="97"/>
      <c r="AW585" s="371"/>
      <c r="AX585" s="371"/>
      <c r="AY585" s="371"/>
      <c r="AZ585" s="371"/>
      <c r="BA585" s="371"/>
      <c r="BB585" s="371"/>
      <c r="BC585" s="371"/>
      <c r="BD585" s="371"/>
      <c r="BE585" s="371"/>
      <c r="BF585" s="371"/>
      <c r="BG585" s="371"/>
      <c r="BH585" s="371"/>
      <c r="BI585" s="371"/>
      <c r="BJ585" s="371"/>
      <c r="BK585" s="371"/>
      <c r="BL585" s="371"/>
    </row>
    <row r="586" spans="1:64" ht="14.25" customHeight="1" thickBot="1">
      <c r="A586" s="787"/>
      <c r="B586" s="590" t="str">
        <f>_xlfn.CONCAT(SUM('1. Projektets omkostninger'!D586:AV586)," timer")</f>
        <v>0 timer</v>
      </c>
      <c r="C586" s="473" t="s">
        <v>48</v>
      </c>
      <c r="D586" s="71"/>
      <c r="E586" s="71"/>
      <c r="F586" s="71"/>
      <c r="G586" s="71"/>
      <c r="H586" s="71"/>
      <c r="I586" s="71"/>
      <c r="J586" s="71"/>
      <c r="K586" s="71"/>
      <c r="L586" s="71"/>
      <c r="M586" s="71"/>
      <c r="N586" s="71"/>
      <c r="O586" s="71"/>
      <c r="P586" s="71"/>
      <c r="Q586" s="71"/>
      <c r="R586" s="71"/>
      <c r="S586" s="71"/>
      <c r="T586" s="71"/>
      <c r="U586" s="71"/>
      <c r="V586" s="71"/>
      <c r="W586" s="71"/>
      <c r="X586" s="71"/>
      <c r="Y586" s="71"/>
      <c r="Z586" s="96"/>
      <c r="AV586" s="97"/>
      <c r="AW586" s="371"/>
      <c r="AX586" s="371"/>
      <c r="AY586" s="371"/>
      <c r="AZ586" s="371"/>
      <c r="BA586" s="371"/>
      <c r="BB586" s="371"/>
      <c r="BC586" s="371"/>
      <c r="BD586" s="371"/>
      <c r="BE586" s="371"/>
      <c r="BF586" s="371"/>
      <c r="BG586" s="371"/>
      <c r="BH586" s="371"/>
      <c r="BI586" s="371"/>
      <c r="BJ586" s="371"/>
      <c r="BK586" s="371"/>
      <c r="BL586" s="371"/>
    </row>
    <row r="587" spans="1:64" s="599" customFormat="1" ht="14.45" customHeight="1" thickBot="1">
      <c r="A587" s="788"/>
      <c r="B587" s="591">
        <f>SUM('1. Projektets omkostninger'!D587:AV587)</f>
        <v>0</v>
      </c>
      <c r="C587" s="631" t="s">
        <v>49</v>
      </c>
      <c r="D587" s="481" t="str">
        <f>IF(D585*D586=0,"",(D585*D586))</f>
        <v/>
      </c>
      <c r="E587" s="481" t="str">
        <f>IF(E585*E586=0,"",(E585*E586))</f>
        <v/>
      </c>
      <c r="F587" s="481" t="str">
        <f>IF(F585*F586=0,"",(F585*F586))</f>
        <v/>
      </c>
      <c r="G587" s="481" t="str">
        <f>IF(G585*G586=0,"",(G585*G586))</f>
        <v/>
      </c>
      <c r="H587" s="481" t="str">
        <f t="shared" ref="H587:AV587" si="38">IF(H585*H586=0,"",(H585*H586))</f>
        <v/>
      </c>
      <c r="I587" s="481" t="str">
        <f t="shared" si="38"/>
        <v/>
      </c>
      <c r="J587" s="481" t="str">
        <f t="shared" si="38"/>
        <v/>
      </c>
      <c r="K587" s="481" t="str">
        <f t="shared" si="38"/>
        <v/>
      </c>
      <c r="L587" s="481" t="str">
        <f t="shared" si="38"/>
        <v/>
      </c>
      <c r="M587" s="481" t="str">
        <f t="shared" si="38"/>
        <v/>
      </c>
      <c r="N587" s="481" t="str">
        <f t="shared" si="38"/>
        <v/>
      </c>
      <c r="O587" s="481" t="str">
        <f t="shared" si="38"/>
        <v/>
      </c>
      <c r="P587" s="481" t="str">
        <f t="shared" si="38"/>
        <v/>
      </c>
      <c r="Q587" s="481" t="str">
        <f t="shared" si="38"/>
        <v/>
      </c>
      <c r="R587" s="481" t="str">
        <f t="shared" si="38"/>
        <v/>
      </c>
      <c r="S587" s="481" t="str">
        <f t="shared" si="38"/>
        <v/>
      </c>
      <c r="T587" s="481" t="str">
        <f t="shared" si="38"/>
        <v/>
      </c>
      <c r="U587" s="481" t="str">
        <f t="shared" si="38"/>
        <v/>
      </c>
      <c r="V587" s="481" t="str">
        <f t="shared" si="38"/>
        <v/>
      </c>
      <c r="W587" s="481" t="str">
        <f t="shared" si="38"/>
        <v/>
      </c>
      <c r="X587" s="481" t="str">
        <f t="shared" si="38"/>
        <v/>
      </c>
      <c r="Y587" s="481" t="str">
        <f t="shared" si="38"/>
        <v/>
      </c>
      <c r="Z587" s="482" t="str">
        <f t="shared" si="38"/>
        <v/>
      </c>
      <c r="AA587" s="483" t="str">
        <f t="shared" si="38"/>
        <v/>
      </c>
      <c r="AB587" s="483" t="str">
        <f t="shared" si="38"/>
        <v/>
      </c>
      <c r="AC587" s="483" t="str">
        <f t="shared" si="38"/>
        <v/>
      </c>
      <c r="AD587" s="483" t="str">
        <f t="shared" si="38"/>
        <v/>
      </c>
      <c r="AE587" s="483" t="str">
        <f t="shared" si="38"/>
        <v/>
      </c>
      <c r="AF587" s="483" t="str">
        <f t="shared" si="38"/>
        <v/>
      </c>
      <c r="AG587" s="483" t="str">
        <f t="shared" si="38"/>
        <v/>
      </c>
      <c r="AH587" s="483" t="str">
        <f t="shared" si="38"/>
        <v/>
      </c>
      <c r="AI587" s="483" t="str">
        <f t="shared" si="38"/>
        <v/>
      </c>
      <c r="AJ587" s="483" t="str">
        <f t="shared" si="38"/>
        <v/>
      </c>
      <c r="AK587" s="483" t="str">
        <f t="shared" si="38"/>
        <v/>
      </c>
      <c r="AL587" s="483" t="str">
        <f t="shared" si="38"/>
        <v/>
      </c>
      <c r="AM587" s="483" t="str">
        <f t="shared" si="38"/>
        <v/>
      </c>
      <c r="AN587" s="483" t="str">
        <f t="shared" si="38"/>
        <v/>
      </c>
      <c r="AO587" s="483" t="str">
        <f t="shared" si="38"/>
        <v/>
      </c>
      <c r="AP587" s="483" t="str">
        <f t="shared" si="38"/>
        <v/>
      </c>
      <c r="AQ587" s="483" t="str">
        <f t="shared" si="38"/>
        <v/>
      </c>
      <c r="AR587" s="483" t="str">
        <f t="shared" si="38"/>
        <v/>
      </c>
      <c r="AS587" s="483" t="str">
        <f t="shared" si="38"/>
        <v/>
      </c>
      <c r="AT587" s="483" t="str">
        <f t="shared" si="38"/>
        <v/>
      </c>
      <c r="AU587" s="483" t="str">
        <f t="shared" si="38"/>
        <v/>
      </c>
      <c r="AV587" s="484" t="str">
        <f t="shared" si="38"/>
        <v/>
      </c>
    </row>
    <row r="588" spans="1:64" ht="50.1" customHeight="1">
      <c r="A588" s="787" t="s">
        <v>50</v>
      </c>
      <c r="B588" s="592"/>
      <c r="C588" s="471" t="s">
        <v>46</v>
      </c>
      <c r="D588" s="91"/>
      <c r="E588" s="91"/>
      <c r="F588" s="91"/>
      <c r="G588" s="91"/>
      <c r="H588" s="91"/>
      <c r="I588" s="91"/>
      <c r="J588" s="91"/>
      <c r="K588" s="91"/>
      <c r="L588" s="91"/>
      <c r="M588" s="91"/>
      <c r="N588" s="91"/>
      <c r="O588" s="91"/>
      <c r="P588" s="91"/>
      <c r="Q588" s="91"/>
      <c r="R588" s="91"/>
      <c r="S588" s="91"/>
      <c r="T588" s="91"/>
      <c r="U588" s="91"/>
      <c r="V588" s="91"/>
      <c r="W588" s="91"/>
      <c r="X588" s="91"/>
      <c r="Y588" s="91"/>
      <c r="Z588" s="96"/>
      <c r="AV588" s="97"/>
      <c r="AW588" s="371"/>
      <c r="AX588" s="371"/>
      <c r="AY588" s="371"/>
      <c r="AZ588" s="371"/>
      <c r="BA588" s="371"/>
      <c r="BB588" s="371"/>
      <c r="BC588" s="371"/>
      <c r="BD588" s="371"/>
      <c r="BE588" s="371"/>
      <c r="BF588" s="371"/>
      <c r="BG588" s="371"/>
      <c r="BH588" s="371"/>
      <c r="BI588" s="371"/>
      <c r="BJ588" s="371"/>
      <c r="BK588" s="371"/>
      <c r="BL588" s="371"/>
    </row>
    <row r="589" spans="1:64" ht="14.45" customHeight="1">
      <c r="A589" s="787"/>
      <c r="B589" s="593"/>
      <c r="C589" s="473" t="s">
        <v>47</v>
      </c>
      <c r="D589" s="71"/>
      <c r="E589" s="71"/>
      <c r="F589" s="71"/>
      <c r="G589" s="71"/>
      <c r="H589" s="71"/>
      <c r="I589" s="71"/>
      <c r="J589" s="71"/>
      <c r="K589" s="71"/>
      <c r="L589" s="71"/>
      <c r="M589" s="71"/>
      <c r="N589" s="71"/>
      <c r="O589" s="71"/>
      <c r="P589" s="71"/>
      <c r="Q589" s="71"/>
      <c r="R589" s="71"/>
      <c r="S589" s="71"/>
      <c r="T589" s="71"/>
      <c r="U589" s="71"/>
      <c r="V589" s="71"/>
      <c r="W589" s="71"/>
      <c r="X589" s="71"/>
      <c r="Y589" s="71"/>
      <c r="Z589" s="96"/>
      <c r="AV589" s="97"/>
      <c r="AW589" s="371"/>
      <c r="AX589" s="371"/>
      <c r="AY589" s="371"/>
      <c r="AZ589" s="371"/>
      <c r="BA589" s="371"/>
      <c r="BB589" s="371"/>
      <c r="BC589" s="371"/>
      <c r="BD589" s="371"/>
      <c r="BE589" s="371"/>
      <c r="BF589" s="371"/>
      <c r="BG589" s="371"/>
      <c r="BH589" s="371"/>
      <c r="BI589" s="371"/>
      <c r="BJ589" s="371"/>
      <c r="BK589" s="371"/>
      <c r="BL589" s="371"/>
    </row>
    <row r="590" spans="1:64" ht="14.45" customHeight="1">
      <c r="A590" s="787"/>
      <c r="B590" s="593"/>
      <c r="C590" s="473" t="s">
        <v>48</v>
      </c>
      <c r="D590" s="71"/>
      <c r="E590" s="71"/>
      <c r="F590" s="71"/>
      <c r="G590" s="71"/>
      <c r="H590" s="71"/>
      <c r="I590" s="71"/>
      <c r="J590" s="71"/>
      <c r="K590" s="71"/>
      <c r="L590" s="71"/>
      <c r="M590" s="71"/>
      <c r="N590" s="71"/>
      <c r="O590" s="71"/>
      <c r="P590" s="71"/>
      <c r="Q590" s="71"/>
      <c r="R590" s="71"/>
      <c r="S590" s="71"/>
      <c r="T590" s="71"/>
      <c r="U590" s="71"/>
      <c r="V590" s="71"/>
      <c r="W590" s="71"/>
      <c r="X590" s="71"/>
      <c r="Y590" s="71"/>
      <c r="Z590" s="96"/>
      <c r="AV590" s="97"/>
      <c r="AW590" s="371"/>
      <c r="AX590" s="371"/>
      <c r="AY590" s="371"/>
      <c r="AZ590" s="371"/>
      <c r="BA590" s="371"/>
      <c r="BB590" s="371"/>
      <c r="BC590" s="371"/>
      <c r="BD590" s="371"/>
      <c r="BE590" s="371"/>
      <c r="BF590" s="371"/>
      <c r="BG590" s="371"/>
      <c r="BH590" s="371"/>
      <c r="BI590" s="371"/>
      <c r="BJ590" s="371"/>
      <c r="BK590" s="371"/>
      <c r="BL590" s="371"/>
    </row>
    <row r="591" spans="1:64" s="599" customFormat="1" ht="14.45" customHeight="1" thickBot="1">
      <c r="A591" s="787"/>
      <c r="B591" s="594">
        <f>SUM('1. Projektets omkostninger'!D591:AV591)</f>
        <v>0</v>
      </c>
      <c r="C591" s="631" t="s">
        <v>49</v>
      </c>
      <c r="D591" s="485" t="str">
        <f t="shared" ref="D591:AV591" si="39">IF(D589*D590=0,"",(D589*D590))</f>
        <v/>
      </c>
      <c r="E591" s="485" t="str">
        <f t="shared" si="39"/>
        <v/>
      </c>
      <c r="F591" s="485" t="str">
        <f t="shared" si="39"/>
        <v/>
      </c>
      <c r="G591" s="485" t="str">
        <f t="shared" si="39"/>
        <v/>
      </c>
      <c r="H591" s="485" t="str">
        <f t="shared" si="39"/>
        <v/>
      </c>
      <c r="I591" s="485" t="str">
        <f t="shared" si="39"/>
        <v/>
      </c>
      <c r="J591" s="485" t="str">
        <f t="shared" si="39"/>
        <v/>
      </c>
      <c r="K591" s="485" t="str">
        <f t="shared" si="39"/>
        <v/>
      </c>
      <c r="L591" s="485" t="str">
        <f t="shared" si="39"/>
        <v/>
      </c>
      <c r="M591" s="485" t="str">
        <f t="shared" si="39"/>
        <v/>
      </c>
      <c r="N591" s="485" t="str">
        <f t="shared" si="39"/>
        <v/>
      </c>
      <c r="O591" s="485" t="str">
        <f t="shared" si="39"/>
        <v/>
      </c>
      <c r="P591" s="485" t="str">
        <f t="shared" si="39"/>
        <v/>
      </c>
      <c r="Q591" s="485" t="str">
        <f t="shared" si="39"/>
        <v/>
      </c>
      <c r="R591" s="485" t="str">
        <f t="shared" si="39"/>
        <v/>
      </c>
      <c r="S591" s="485" t="str">
        <f t="shared" si="39"/>
        <v/>
      </c>
      <c r="T591" s="485" t="str">
        <f t="shared" si="39"/>
        <v/>
      </c>
      <c r="U591" s="485" t="str">
        <f t="shared" si="39"/>
        <v/>
      </c>
      <c r="V591" s="485" t="str">
        <f t="shared" si="39"/>
        <v/>
      </c>
      <c r="W591" s="485" t="str">
        <f t="shared" si="39"/>
        <v/>
      </c>
      <c r="X591" s="485" t="str">
        <f t="shared" si="39"/>
        <v/>
      </c>
      <c r="Y591" s="485" t="str">
        <f t="shared" si="39"/>
        <v/>
      </c>
      <c r="Z591" s="482" t="str">
        <f t="shared" si="39"/>
        <v/>
      </c>
      <c r="AA591" s="483" t="str">
        <f t="shared" si="39"/>
        <v/>
      </c>
      <c r="AB591" s="483" t="str">
        <f t="shared" si="39"/>
        <v/>
      </c>
      <c r="AC591" s="483" t="str">
        <f t="shared" si="39"/>
        <v/>
      </c>
      <c r="AD591" s="483" t="str">
        <f t="shared" si="39"/>
        <v/>
      </c>
      <c r="AE591" s="483" t="str">
        <f t="shared" si="39"/>
        <v/>
      </c>
      <c r="AF591" s="483" t="str">
        <f t="shared" si="39"/>
        <v/>
      </c>
      <c r="AG591" s="483" t="str">
        <f t="shared" si="39"/>
        <v/>
      </c>
      <c r="AH591" s="483" t="str">
        <f t="shared" si="39"/>
        <v/>
      </c>
      <c r="AI591" s="483" t="str">
        <f t="shared" si="39"/>
        <v/>
      </c>
      <c r="AJ591" s="483" t="str">
        <f t="shared" si="39"/>
        <v/>
      </c>
      <c r="AK591" s="483" t="str">
        <f t="shared" si="39"/>
        <v/>
      </c>
      <c r="AL591" s="483" t="str">
        <f t="shared" si="39"/>
        <v/>
      </c>
      <c r="AM591" s="483" t="str">
        <f t="shared" si="39"/>
        <v/>
      </c>
      <c r="AN591" s="483" t="str">
        <f t="shared" si="39"/>
        <v/>
      </c>
      <c r="AO591" s="483" t="str">
        <f t="shared" si="39"/>
        <v/>
      </c>
      <c r="AP591" s="483" t="str">
        <f t="shared" si="39"/>
        <v/>
      </c>
      <c r="AQ591" s="483" t="str">
        <f t="shared" si="39"/>
        <v/>
      </c>
      <c r="AR591" s="483" t="str">
        <f t="shared" si="39"/>
        <v/>
      </c>
      <c r="AS591" s="483" t="str">
        <f t="shared" si="39"/>
        <v/>
      </c>
      <c r="AT591" s="483" t="str">
        <f t="shared" si="39"/>
        <v/>
      </c>
      <c r="AU591" s="483" t="str">
        <f t="shared" si="39"/>
        <v/>
      </c>
      <c r="AV591" s="484" t="str">
        <f t="shared" si="39"/>
        <v/>
      </c>
    </row>
    <row r="592" spans="1:64" ht="50.1" customHeight="1" thickBot="1">
      <c r="A592" s="789" t="s">
        <v>51</v>
      </c>
      <c r="B592" s="592"/>
      <c r="C592" s="478" t="s">
        <v>52</v>
      </c>
      <c r="D592" s="90"/>
      <c r="E592" s="90"/>
      <c r="F592" s="90"/>
      <c r="G592" s="90"/>
      <c r="H592" s="90"/>
      <c r="I592" s="90"/>
      <c r="J592" s="90"/>
      <c r="K592" s="90"/>
      <c r="L592" s="90"/>
      <c r="M592" s="90"/>
      <c r="N592" s="90"/>
      <c r="O592" s="90"/>
      <c r="P592" s="90"/>
      <c r="Q592" s="90"/>
      <c r="R592" s="90"/>
      <c r="S592" s="90"/>
      <c r="T592" s="90"/>
      <c r="U592" s="90"/>
      <c r="V592" s="90"/>
      <c r="W592" s="90"/>
      <c r="X592" s="90"/>
      <c r="Y592" s="90"/>
      <c r="Z592" s="96"/>
      <c r="AV592" s="97"/>
      <c r="AW592" s="371"/>
      <c r="AX592" s="371"/>
      <c r="AY592" s="371"/>
      <c r="AZ592" s="371"/>
      <c r="BA592" s="371"/>
      <c r="BB592" s="371"/>
      <c r="BC592" s="371"/>
      <c r="BD592" s="371"/>
      <c r="BE592" s="371"/>
      <c r="BF592" s="371"/>
      <c r="BG592" s="371"/>
      <c r="BH592" s="371"/>
      <c r="BI592" s="371"/>
      <c r="BJ592" s="371"/>
      <c r="BK592" s="371"/>
      <c r="BL592" s="371"/>
    </row>
    <row r="593" spans="1:64" s="340" customFormat="1" ht="14.45" customHeight="1" thickBot="1">
      <c r="A593" s="789"/>
      <c r="B593" s="595">
        <f>SUM('1. Projektets omkostninger'!D593:AV593)</f>
        <v>0</v>
      </c>
      <c r="C593" s="631" t="s">
        <v>49</v>
      </c>
      <c r="D593" s="746"/>
      <c r="E593" s="746"/>
      <c r="F593" s="746"/>
      <c r="G593" s="746"/>
      <c r="H593" s="746"/>
      <c r="I593" s="746"/>
      <c r="J593" s="746"/>
      <c r="K593" s="746"/>
      <c r="L593" s="746"/>
      <c r="M593" s="746"/>
      <c r="N593" s="746"/>
      <c r="O593" s="746"/>
      <c r="P593" s="746"/>
      <c r="Q593" s="746"/>
      <c r="R593" s="746"/>
      <c r="S593" s="746"/>
      <c r="T593" s="746"/>
      <c r="U593" s="746"/>
      <c r="V593" s="746"/>
      <c r="W593" s="746"/>
      <c r="X593" s="746"/>
      <c r="Y593" s="746"/>
      <c r="Z593" s="535"/>
      <c r="AV593" s="747"/>
      <c r="AW593" s="748"/>
      <c r="AX593" s="748"/>
      <c r="AY593" s="748"/>
      <c r="AZ593" s="748"/>
      <c r="BA593" s="748"/>
      <c r="BB593" s="748"/>
      <c r="BC593" s="748"/>
      <c r="BD593" s="748"/>
      <c r="BE593" s="748"/>
      <c r="BF593" s="748"/>
      <c r="BG593" s="748"/>
      <c r="BH593" s="748"/>
      <c r="BI593" s="748"/>
      <c r="BJ593" s="748"/>
      <c r="BK593" s="748"/>
      <c r="BL593" s="748"/>
    </row>
    <row r="594" spans="1:64" ht="50.1" customHeight="1" thickBot="1">
      <c r="A594" s="789" t="s">
        <v>53</v>
      </c>
      <c r="B594" s="592"/>
      <c r="C594" s="478" t="s">
        <v>52</v>
      </c>
      <c r="D594" s="90"/>
      <c r="E594" s="90"/>
      <c r="F594" s="90"/>
      <c r="G594" s="90"/>
      <c r="H594" s="90"/>
      <c r="I594" s="90"/>
      <c r="J594" s="90"/>
      <c r="K594" s="90"/>
      <c r="L594" s="90"/>
      <c r="M594" s="90"/>
      <c r="N594" s="90"/>
      <c r="O594" s="90"/>
      <c r="P594" s="90"/>
      <c r="Q594" s="90"/>
      <c r="R594" s="90"/>
      <c r="S594" s="90"/>
      <c r="T594" s="90"/>
      <c r="U594" s="90"/>
      <c r="V594" s="90"/>
      <c r="W594" s="90"/>
      <c r="X594" s="90"/>
      <c r="Y594" s="90"/>
      <c r="Z594" s="96"/>
      <c r="AV594" s="97"/>
      <c r="AW594" s="371"/>
      <c r="AX594" s="371"/>
      <c r="AY594" s="371"/>
      <c r="AZ594" s="371"/>
      <c r="BA594" s="371"/>
      <c r="BB594" s="371"/>
      <c r="BC594" s="371"/>
      <c r="BD594" s="371"/>
      <c r="BE594" s="371"/>
      <c r="BF594" s="371"/>
      <c r="BG594" s="371"/>
      <c r="BH594" s="371"/>
      <c r="BI594" s="371"/>
      <c r="BJ594" s="371"/>
      <c r="BK594" s="371"/>
      <c r="BL594" s="371"/>
    </row>
    <row r="595" spans="1:64" s="340" customFormat="1" ht="14.45" customHeight="1" thickBot="1">
      <c r="A595" s="789"/>
      <c r="B595" s="595">
        <f>SUM('1. Projektets omkostninger'!D595:AV595)</f>
        <v>0</v>
      </c>
      <c r="C595" s="631" t="s">
        <v>49</v>
      </c>
      <c r="D595" s="746"/>
      <c r="E595" s="746"/>
      <c r="F595" s="746"/>
      <c r="G595" s="746"/>
      <c r="H595" s="746"/>
      <c r="I595" s="746"/>
      <c r="J595" s="746"/>
      <c r="K595" s="746"/>
      <c r="L595" s="746"/>
      <c r="M595" s="746"/>
      <c r="N595" s="746"/>
      <c r="O595" s="746"/>
      <c r="P595" s="746"/>
      <c r="Q595" s="746"/>
      <c r="R595" s="746"/>
      <c r="S595" s="746"/>
      <c r="T595" s="746"/>
      <c r="U595" s="746"/>
      <c r="V595" s="746"/>
      <c r="W595" s="746"/>
      <c r="X595" s="746"/>
      <c r="Y595" s="746"/>
      <c r="Z595" s="535"/>
      <c r="AV595" s="747"/>
      <c r="AW595" s="748"/>
      <c r="AX595" s="748"/>
      <c r="AY595" s="748"/>
      <c r="AZ595" s="748"/>
      <c r="BA595" s="748"/>
      <c r="BB595" s="748"/>
      <c r="BC595" s="748"/>
      <c r="BD595" s="748"/>
      <c r="BE595" s="748"/>
      <c r="BF595" s="748"/>
      <c r="BG595" s="748"/>
      <c r="BH595" s="748"/>
      <c r="BI595" s="748"/>
      <c r="BJ595" s="748"/>
      <c r="BK595" s="748"/>
      <c r="BL595" s="748"/>
    </row>
    <row r="596" spans="1:64" ht="50.1" customHeight="1">
      <c r="A596" s="786" t="s">
        <v>54</v>
      </c>
      <c r="B596" s="592"/>
      <c r="C596" s="478" t="s">
        <v>55</v>
      </c>
      <c r="D596" s="204"/>
      <c r="E596" s="204"/>
      <c r="F596" s="204"/>
      <c r="G596" s="204"/>
      <c r="H596" s="204"/>
      <c r="I596" s="204"/>
      <c r="J596" s="204"/>
      <c r="K596" s="204"/>
      <c r="L596" s="204"/>
      <c r="M596" s="204"/>
      <c r="N596" s="204"/>
      <c r="O596" s="204"/>
      <c r="P596" s="204"/>
      <c r="Q596" s="204"/>
      <c r="R596" s="204"/>
      <c r="S596" s="204"/>
      <c r="T596" s="204"/>
      <c r="U596" s="204"/>
      <c r="V596" s="204"/>
      <c r="W596" s="204"/>
      <c r="X596" s="204"/>
      <c r="Y596" s="204"/>
      <c r="Z596" s="205"/>
      <c r="AA596" s="206"/>
      <c r="AB596" s="206"/>
      <c r="AC596" s="206"/>
      <c r="AD596" s="206"/>
      <c r="AE596" s="206"/>
      <c r="AF596" s="206"/>
      <c r="AG596" s="206"/>
      <c r="AH596" s="206"/>
      <c r="AI596" s="206"/>
      <c r="AJ596" s="206"/>
      <c r="AK596" s="206"/>
      <c r="AL596" s="206"/>
      <c r="AM596" s="206"/>
      <c r="AN596" s="206"/>
      <c r="AO596" s="206"/>
      <c r="AP596" s="206"/>
      <c r="AQ596" s="206"/>
      <c r="AR596" s="206"/>
      <c r="AS596" s="206"/>
      <c r="AT596" s="206"/>
      <c r="AU596" s="206"/>
      <c r="AV596" s="207"/>
      <c r="AW596" s="371"/>
      <c r="AX596" s="371"/>
      <c r="AY596" s="371"/>
      <c r="AZ596" s="371"/>
      <c r="BA596" s="371"/>
      <c r="BB596" s="371"/>
      <c r="BC596" s="371"/>
      <c r="BD596" s="371"/>
      <c r="BE596" s="371"/>
      <c r="BF596" s="371"/>
      <c r="BG596" s="371"/>
      <c r="BH596" s="371"/>
      <c r="BI596" s="371"/>
      <c r="BJ596" s="371"/>
      <c r="BK596" s="371"/>
      <c r="BL596" s="371"/>
    </row>
    <row r="597" spans="1:64" s="340" customFormat="1" ht="14.45" customHeight="1" thickBot="1">
      <c r="A597" s="788"/>
      <c r="B597" s="594">
        <f>SUM('1. Projektets omkostninger'!D597:AV597)</f>
        <v>0</v>
      </c>
      <c r="C597" s="479" t="s">
        <v>54</v>
      </c>
      <c r="D597" s="749"/>
      <c r="E597" s="750"/>
      <c r="F597" s="750"/>
      <c r="G597" s="750"/>
      <c r="H597" s="750"/>
      <c r="I597" s="750"/>
      <c r="J597" s="750"/>
      <c r="K597" s="750"/>
      <c r="L597" s="750"/>
      <c r="M597" s="750"/>
      <c r="N597" s="750"/>
      <c r="O597" s="750"/>
      <c r="P597" s="750"/>
      <c r="Q597" s="750"/>
      <c r="R597" s="750"/>
      <c r="S597" s="750"/>
      <c r="T597" s="750"/>
      <c r="U597" s="750"/>
      <c r="V597" s="750"/>
      <c r="W597" s="750"/>
      <c r="X597" s="750"/>
      <c r="Y597" s="750"/>
      <c r="Z597" s="535"/>
      <c r="AV597" s="747"/>
      <c r="AW597" s="748"/>
      <c r="AX597" s="748"/>
      <c r="AY597" s="748"/>
      <c r="AZ597" s="748"/>
      <c r="BA597" s="748"/>
      <c r="BB597" s="748"/>
      <c r="BC597" s="748"/>
      <c r="BD597" s="748"/>
      <c r="BE597" s="748"/>
      <c r="BF597" s="748"/>
      <c r="BG597" s="748"/>
      <c r="BH597" s="748"/>
      <c r="BI597" s="748"/>
      <c r="BJ597" s="748"/>
      <c r="BK597" s="748"/>
      <c r="BL597" s="748"/>
    </row>
    <row r="598" spans="1:64" ht="50.1" customHeight="1">
      <c r="A598" s="786" t="s">
        <v>56</v>
      </c>
      <c r="B598" s="592"/>
      <c r="C598" s="478" t="s">
        <v>52</v>
      </c>
      <c r="D598" s="204"/>
      <c r="E598" s="204"/>
      <c r="F598" s="204"/>
      <c r="G598" s="204"/>
      <c r="H598" s="204"/>
      <c r="I598" s="204"/>
      <c r="J598" s="204"/>
      <c r="K598" s="204"/>
      <c r="L598" s="204"/>
      <c r="M598" s="204"/>
      <c r="N598" s="204"/>
      <c r="O598" s="204"/>
      <c r="P598" s="204"/>
      <c r="Q598" s="204"/>
      <c r="R598" s="204"/>
      <c r="S598" s="204"/>
      <c r="T598" s="204"/>
      <c r="U598" s="204"/>
      <c r="V598" s="204"/>
      <c r="W598" s="204"/>
      <c r="X598" s="204"/>
      <c r="Y598" s="204"/>
      <c r="Z598" s="205"/>
      <c r="AA598" s="206"/>
      <c r="AB598" s="206"/>
      <c r="AC598" s="206"/>
      <c r="AD598" s="206"/>
      <c r="AE598" s="206"/>
      <c r="AF598" s="206"/>
      <c r="AG598" s="206"/>
      <c r="AH598" s="206"/>
      <c r="AI598" s="206"/>
      <c r="AJ598" s="206"/>
      <c r="AK598" s="206"/>
      <c r="AL598" s="206"/>
      <c r="AM598" s="206"/>
      <c r="AN598" s="206"/>
      <c r="AO598" s="206"/>
      <c r="AP598" s="206"/>
      <c r="AQ598" s="206"/>
      <c r="AR598" s="206"/>
      <c r="AS598" s="206"/>
      <c r="AT598" s="206"/>
      <c r="AU598" s="206"/>
      <c r="AV598" s="207"/>
      <c r="AW598" s="371"/>
      <c r="AX598" s="371"/>
      <c r="AY598" s="371"/>
      <c r="AZ598" s="371"/>
      <c r="BA598" s="371"/>
      <c r="BB598" s="371"/>
      <c r="BC598" s="371"/>
      <c r="BD598" s="371"/>
      <c r="BE598" s="371"/>
      <c r="BF598" s="371"/>
      <c r="BG598" s="371"/>
      <c r="BH598" s="371"/>
      <c r="BI598" s="371"/>
      <c r="BJ598" s="371"/>
      <c r="BK598" s="371"/>
      <c r="BL598" s="371"/>
    </row>
    <row r="599" spans="1:64" s="340" customFormat="1" ht="14.45" customHeight="1" thickBot="1">
      <c r="A599" s="788"/>
      <c r="B599" s="594">
        <f>SUM('1. Projektets omkostninger'!D599:AV599)</f>
        <v>0</v>
      </c>
      <c r="C599" s="631" t="s">
        <v>49</v>
      </c>
      <c r="D599" s="751"/>
      <c r="E599" s="751"/>
      <c r="F599" s="751"/>
      <c r="G599" s="751"/>
      <c r="H599" s="751"/>
      <c r="I599" s="751"/>
      <c r="J599" s="751"/>
      <c r="K599" s="751"/>
      <c r="L599" s="751"/>
      <c r="M599" s="751"/>
      <c r="N599" s="751"/>
      <c r="O599" s="751"/>
      <c r="P599" s="751"/>
      <c r="Q599" s="751"/>
      <c r="R599" s="751"/>
      <c r="S599" s="751"/>
      <c r="T599" s="751"/>
      <c r="U599" s="751"/>
      <c r="V599" s="751"/>
      <c r="W599" s="751"/>
      <c r="X599" s="751"/>
      <c r="Y599" s="751"/>
      <c r="Z599" s="535"/>
      <c r="AV599" s="747"/>
      <c r="AW599" s="748"/>
      <c r="AX599" s="748"/>
      <c r="AY599" s="748"/>
      <c r="AZ599" s="748"/>
      <c r="BA599" s="748"/>
      <c r="BB599" s="748"/>
      <c r="BC599" s="748"/>
      <c r="BD599" s="748"/>
      <c r="BE599" s="748"/>
      <c r="BF599" s="748"/>
      <c r="BG599" s="748"/>
      <c r="BH599" s="748"/>
      <c r="BI599" s="748"/>
      <c r="BJ599" s="748"/>
      <c r="BK599" s="748"/>
      <c r="BL599" s="748"/>
    </row>
    <row r="600" spans="1:64" ht="50.1" customHeight="1" thickBot="1">
      <c r="A600" s="789" t="s">
        <v>57</v>
      </c>
      <c r="B600" s="592"/>
      <c r="C600" s="478" t="s">
        <v>52</v>
      </c>
      <c r="D600" s="90"/>
      <c r="E600" s="90"/>
      <c r="F600" s="90"/>
      <c r="G600" s="90"/>
      <c r="H600" s="90"/>
      <c r="I600" s="90"/>
      <c r="J600" s="90"/>
      <c r="K600" s="90"/>
      <c r="L600" s="90"/>
      <c r="M600" s="90"/>
      <c r="N600" s="90"/>
      <c r="O600" s="90"/>
      <c r="P600" s="90"/>
      <c r="Q600" s="90"/>
      <c r="R600" s="90"/>
      <c r="S600" s="90"/>
      <c r="T600" s="90"/>
      <c r="U600" s="90"/>
      <c r="V600" s="90"/>
      <c r="W600" s="90"/>
      <c r="X600" s="90"/>
      <c r="Y600" s="90"/>
      <c r="Z600" s="96"/>
      <c r="AV600" s="97"/>
      <c r="AW600" s="371"/>
      <c r="AX600" s="371"/>
      <c r="AY600" s="371"/>
      <c r="AZ600" s="371"/>
      <c r="BA600" s="371"/>
      <c r="BB600" s="371"/>
      <c r="BC600" s="371"/>
      <c r="BD600" s="371"/>
      <c r="BE600" s="371"/>
      <c r="BF600" s="371"/>
      <c r="BG600" s="371"/>
      <c r="BH600" s="371"/>
      <c r="BI600" s="371"/>
      <c r="BJ600" s="371"/>
      <c r="BK600" s="371"/>
      <c r="BL600" s="371"/>
    </row>
    <row r="601" spans="1:64" s="340" customFormat="1" ht="14.45" customHeight="1" thickBot="1">
      <c r="A601" s="789"/>
      <c r="B601" s="595">
        <f>SUM('1. Projektets omkostninger'!D601:AV601)</f>
        <v>0</v>
      </c>
      <c r="C601" s="631" t="s">
        <v>49</v>
      </c>
      <c r="D601" s="752"/>
      <c r="E601" s="746"/>
      <c r="F601" s="746"/>
      <c r="G601" s="746"/>
      <c r="H601" s="746"/>
      <c r="I601" s="746"/>
      <c r="J601" s="746"/>
      <c r="K601" s="746"/>
      <c r="L601" s="746"/>
      <c r="M601" s="746"/>
      <c r="N601" s="746"/>
      <c r="O601" s="746"/>
      <c r="P601" s="746"/>
      <c r="Q601" s="746"/>
      <c r="R601" s="746"/>
      <c r="S601" s="746"/>
      <c r="T601" s="746"/>
      <c r="U601" s="746"/>
      <c r="V601" s="746"/>
      <c r="W601" s="746"/>
      <c r="X601" s="746"/>
      <c r="Y601" s="746"/>
      <c r="Z601" s="753"/>
      <c r="AA601" s="754"/>
      <c r="AB601" s="754"/>
      <c r="AC601" s="754"/>
      <c r="AD601" s="754"/>
      <c r="AE601" s="754"/>
      <c r="AF601" s="754"/>
      <c r="AG601" s="754"/>
      <c r="AH601" s="754"/>
      <c r="AI601" s="754"/>
      <c r="AJ601" s="754"/>
      <c r="AK601" s="754"/>
      <c r="AL601" s="754"/>
      <c r="AM601" s="754"/>
      <c r="AN601" s="754"/>
      <c r="AO601" s="754"/>
      <c r="AP601" s="754"/>
      <c r="AQ601" s="754"/>
      <c r="AR601" s="754"/>
      <c r="AS601" s="754"/>
      <c r="AT601" s="754"/>
      <c r="AU601" s="754"/>
      <c r="AV601" s="755"/>
      <c r="AW601" s="748"/>
      <c r="AX601" s="748"/>
      <c r="AY601" s="748"/>
      <c r="AZ601" s="748"/>
      <c r="BA601" s="748"/>
      <c r="BB601" s="748"/>
      <c r="BC601" s="748"/>
      <c r="BD601" s="748"/>
      <c r="BE601" s="748"/>
      <c r="BF601" s="748"/>
      <c r="BG601" s="748"/>
      <c r="BH601" s="748"/>
      <c r="BI601" s="748"/>
      <c r="BJ601" s="748"/>
      <c r="BK601" s="748"/>
      <c r="BL601" s="748"/>
    </row>
    <row r="602" spans="1:64" ht="21.95" customHeight="1" thickBot="1">
      <c r="A602" s="480" t="s">
        <v>58</v>
      </c>
      <c r="B602" s="596">
        <f>SUM(B587,B591,B593,B595,B601)-B597-B599</f>
        <v>0</v>
      </c>
      <c r="C602" s="479"/>
      <c r="D602" s="367"/>
      <c r="E602" s="367"/>
      <c r="F602" s="367"/>
      <c r="G602" s="367"/>
      <c r="H602" s="367"/>
      <c r="I602" s="367"/>
      <c r="J602" s="367"/>
      <c r="K602" s="367"/>
      <c r="L602" s="367"/>
      <c r="M602" s="367"/>
      <c r="N602" s="367"/>
      <c r="O602" s="367"/>
      <c r="P602" s="367"/>
      <c r="Q602" s="367"/>
      <c r="R602" s="367"/>
      <c r="S602" s="367"/>
      <c r="T602" s="367"/>
      <c r="U602" s="367"/>
      <c r="V602" s="367"/>
      <c r="W602" s="367"/>
      <c r="X602" s="367"/>
      <c r="Y602" s="367"/>
      <c r="Z602" s="367"/>
      <c r="AA602" s="367"/>
      <c r="AB602" s="367"/>
      <c r="AC602" s="367"/>
      <c r="AD602" s="367"/>
      <c r="AE602" s="367"/>
      <c r="AF602" s="367"/>
      <c r="AG602" s="367"/>
      <c r="AH602" s="367"/>
      <c r="AI602" s="367"/>
      <c r="AJ602" s="367"/>
      <c r="AK602" s="367"/>
      <c r="AL602" s="367"/>
      <c r="AM602" s="367"/>
      <c r="AN602" s="367"/>
      <c r="AO602" s="367"/>
      <c r="AP602" s="367"/>
      <c r="AQ602" s="367"/>
      <c r="AR602" s="367"/>
      <c r="AS602" s="367"/>
      <c r="AT602" s="367"/>
      <c r="AU602" s="367"/>
      <c r="AV602" s="367"/>
      <c r="AW602" s="371"/>
      <c r="AX602" s="371"/>
      <c r="AY602" s="371"/>
      <c r="AZ602" s="371"/>
      <c r="BA602" s="371"/>
      <c r="BB602" s="371"/>
      <c r="BC602" s="371"/>
      <c r="BD602" s="371"/>
      <c r="BE602" s="371"/>
      <c r="BF602" s="371"/>
      <c r="BG602" s="371"/>
      <c r="BH602" s="371"/>
      <c r="BI602" s="371"/>
      <c r="BJ602" s="371"/>
      <c r="BK602" s="371"/>
      <c r="BL602" s="371"/>
    </row>
    <row r="603" spans="1:64" ht="30" customHeight="1" thickBot="1">
      <c r="A603" s="297" t="s">
        <v>59</v>
      </c>
      <c r="B603" s="602"/>
      <c r="C603" s="597">
        <f>IF(B603="",0,IF(OR(D579="Privat Forsknings- og videnformidlingsinstitution",D579="Offentlig Forsknings- og videnformidlingsinstitution"),IF(B602=0,0,B603/B602),IF(B587=0,0,B603/B587)))</f>
        <v>0</v>
      </c>
      <c r="D603" s="367"/>
      <c r="E603" s="367"/>
      <c r="F603" s="367"/>
      <c r="G603" s="367"/>
      <c r="H603" s="367"/>
      <c r="I603" s="367"/>
      <c r="J603" s="367"/>
      <c r="K603" s="367"/>
      <c r="L603" s="367"/>
      <c r="M603" s="367"/>
      <c r="N603" s="367"/>
      <c r="O603" s="367"/>
      <c r="P603" s="367"/>
      <c r="Q603" s="367"/>
      <c r="R603" s="367"/>
      <c r="S603" s="367"/>
      <c r="T603" s="367"/>
      <c r="U603" s="367"/>
      <c r="V603" s="367"/>
      <c r="W603" s="367"/>
      <c r="X603" s="367"/>
      <c r="Y603" s="367"/>
      <c r="Z603" s="367"/>
      <c r="AA603" s="367"/>
      <c r="AB603" s="367"/>
      <c r="AC603" s="367"/>
      <c r="AD603" s="367"/>
      <c r="AE603" s="367"/>
      <c r="AF603" s="367"/>
      <c r="AG603" s="367"/>
      <c r="AH603" s="367"/>
      <c r="AI603" s="367"/>
      <c r="AJ603" s="367"/>
      <c r="AK603" s="367"/>
      <c r="AL603" s="367"/>
      <c r="AM603" s="367"/>
      <c r="AN603" s="367"/>
      <c r="AO603" s="367"/>
      <c r="AP603" s="367"/>
      <c r="AQ603" s="367"/>
      <c r="AR603" s="367"/>
      <c r="AS603" s="367"/>
      <c r="AT603" s="367"/>
      <c r="AU603" s="367"/>
      <c r="AV603" s="367"/>
      <c r="AW603" s="371"/>
      <c r="AX603" s="371"/>
      <c r="AY603" s="371"/>
      <c r="AZ603" s="371"/>
      <c r="BA603" s="371"/>
      <c r="BB603" s="371"/>
      <c r="BC603" s="371"/>
      <c r="BD603" s="371"/>
      <c r="BE603" s="371"/>
      <c r="BF603" s="371"/>
      <c r="BG603" s="371"/>
      <c r="BH603" s="371"/>
      <c r="BI603" s="371"/>
      <c r="BJ603" s="371"/>
      <c r="BK603" s="371"/>
      <c r="BL603" s="371"/>
    </row>
    <row r="604" spans="1:64" ht="21.95" customHeight="1" thickBot="1">
      <c r="A604" s="509" t="s">
        <v>60</v>
      </c>
      <c r="B604" s="510">
        <f>SUM(B602:B603)</f>
        <v>0</v>
      </c>
      <c r="C604" s="511"/>
      <c r="D604" s="367"/>
      <c r="E604" s="367"/>
      <c r="F604" s="367"/>
      <c r="G604" s="367"/>
      <c r="H604" s="367"/>
      <c r="I604" s="367"/>
      <c r="J604" s="367"/>
      <c r="K604" s="367"/>
      <c r="L604" s="367"/>
      <c r="M604" s="367"/>
      <c r="N604" s="367"/>
      <c r="O604" s="367"/>
      <c r="P604" s="367"/>
      <c r="Q604" s="367"/>
      <c r="R604" s="367"/>
      <c r="S604" s="367"/>
      <c r="T604" s="367"/>
      <c r="U604" s="367"/>
      <c r="V604" s="367"/>
      <c r="W604" s="367"/>
      <c r="X604" s="367"/>
      <c r="Y604" s="367"/>
      <c r="Z604" s="367"/>
      <c r="AA604" s="367"/>
      <c r="AB604" s="367"/>
      <c r="AC604" s="367"/>
      <c r="AD604" s="367"/>
      <c r="AE604" s="367"/>
      <c r="AF604" s="367"/>
      <c r="AG604" s="367"/>
      <c r="AH604" s="367"/>
      <c r="AI604" s="367"/>
      <c r="AJ604" s="367"/>
      <c r="AK604" s="367"/>
      <c r="AL604" s="367"/>
      <c r="AM604" s="367"/>
      <c r="AN604" s="367"/>
      <c r="AO604" s="367"/>
      <c r="AP604" s="367"/>
      <c r="AQ604" s="367"/>
      <c r="AR604" s="367"/>
      <c r="AS604" s="367"/>
      <c r="AT604" s="367"/>
      <c r="AU604" s="367"/>
      <c r="AV604" s="367"/>
      <c r="AW604" s="371"/>
      <c r="AX604" s="371"/>
      <c r="AY604" s="371"/>
      <c r="AZ604" s="371"/>
      <c r="BA604" s="371"/>
      <c r="BB604" s="371"/>
      <c r="BC604" s="371"/>
      <c r="BD604" s="371"/>
      <c r="BE604" s="371"/>
      <c r="BF604" s="371"/>
      <c r="BG604" s="371"/>
      <c r="BH604" s="371"/>
      <c r="BI604" s="371"/>
      <c r="BJ604" s="371"/>
      <c r="BK604" s="371"/>
      <c r="BL604" s="371"/>
    </row>
    <row r="605" spans="1:64">
      <c r="A605" s="367"/>
      <c r="B605" s="367"/>
      <c r="C605" s="367"/>
      <c r="D605" s="367"/>
      <c r="E605" s="367"/>
      <c r="F605" s="367"/>
      <c r="G605" s="367"/>
      <c r="H605" s="367"/>
      <c r="I605" s="367"/>
      <c r="J605" s="367"/>
      <c r="K605" s="367"/>
      <c r="L605" s="367"/>
      <c r="M605" s="367"/>
      <c r="N605" s="367"/>
      <c r="O605" s="367"/>
      <c r="P605" s="367"/>
      <c r="Q605" s="367"/>
      <c r="R605" s="367"/>
      <c r="S605" s="367"/>
      <c r="T605" s="367"/>
      <c r="U605" s="367"/>
      <c r="V605" s="367"/>
      <c r="W605" s="367"/>
      <c r="X605" s="367"/>
      <c r="Y605" s="367"/>
      <c r="Z605" s="367"/>
      <c r="AA605" s="367"/>
      <c r="AB605" s="367"/>
      <c r="AC605" s="367"/>
      <c r="AD605" s="367"/>
      <c r="AE605" s="367"/>
      <c r="AF605" s="367"/>
      <c r="AG605" s="367"/>
      <c r="AH605" s="367"/>
      <c r="AI605" s="367"/>
      <c r="AJ605" s="367"/>
      <c r="AK605" s="367"/>
      <c r="AL605" s="367"/>
      <c r="AM605" s="367"/>
      <c r="AN605" s="367"/>
      <c r="AO605" s="367"/>
      <c r="AP605" s="367"/>
      <c r="AQ605" s="367"/>
      <c r="AR605" s="367"/>
      <c r="AS605" s="367"/>
      <c r="AT605" s="367"/>
      <c r="AU605" s="367"/>
      <c r="AV605" s="367"/>
      <c r="AW605" s="371"/>
      <c r="AX605" s="371"/>
      <c r="AY605" s="371"/>
      <c r="AZ605" s="371"/>
      <c r="BA605" s="371"/>
      <c r="BB605" s="371"/>
      <c r="BC605" s="371"/>
      <c r="BD605" s="371"/>
      <c r="BE605" s="371"/>
      <c r="BF605" s="371"/>
      <c r="BG605" s="371"/>
      <c r="BH605" s="371"/>
      <c r="BI605" s="371"/>
      <c r="BJ605" s="371"/>
      <c r="BK605" s="371"/>
      <c r="BL605" s="371"/>
    </row>
    <row r="606" spans="1:64" ht="15" thickBot="1">
      <c r="A606" s="367"/>
      <c r="B606" s="367"/>
      <c r="C606" s="367"/>
      <c r="D606" s="367"/>
      <c r="E606" s="367"/>
      <c r="F606" s="367"/>
      <c r="G606" s="367"/>
      <c r="H606" s="367"/>
      <c r="I606" s="367"/>
      <c r="J606" s="367"/>
      <c r="K606" s="367"/>
      <c r="L606" s="367"/>
      <c r="M606" s="367"/>
      <c r="N606" s="367"/>
      <c r="O606" s="367"/>
      <c r="P606" s="367"/>
      <c r="Q606" s="367"/>
      <c r="R606" s="367"/>
      <c r="S606" s="367"/>
      <c r="T606" s="367"/>
      <c r="U606" s="367"/>
      <c r="V606" s="367"/>
      <c r="W606" s="367"/>
      <c r="X606" s="367"/>
      <c r="Y606" s="367"/>
      <c r="Z606" s="367"/>
      <c r="AA606" s="367"/>
      <c r="AB606" s="367"/>
      <c r="AC606" s="367"/>
      <c r="AD606" s="367"/>
      <c r="AE606" s="367"/>
      <c r="AF606" s="367"/>
      <c r="AG606" s="367"/>
      <c r="AH606" s="367"/>
      <c r="AI606" s="367"/>
      <c r="AJ606" s="367"/>
      <c r="AK606" s="367"/>
      <c r="AL606" s="367"/>
      <c r="AM606" s="367"/>
      <c r="AN606" s="367"/>
      <c r="AO606" s="367"/>
      <c r="AP606" s="367"/>
      <c r="AQ606" s="367"/>
      <c r="AR606" s="367"/>
      <c r="AS606" s="367"/>
      <c r="AT606" s="367"/>
      <c r="AU606" s="367"/>
      <c r="AV606" s="367"/>
      <c r="AW606" s="371"/>
      <c r="AX606" s="371"/>
      <c r="AY606" s="371"/>
      <c r="AZ606" s="371"/>
      <c r="BA606" s="371"/>
      <c r="BB606" s="371"/>
      <c r="BC606" s="371"/>
      <c r="BD606" s="371"/>
      <c r="BE606" s="371"/>
      <c r="BF606" s="371"/>
      <c r="BG606" s="371"/>
      <c r="BH606" s="371"/>
      <c r="BI606" s="371"/>
      <c r="BJ606" s="371"/>
      <c r="BK606" s="371"/>
      <c r="BL606" s="371"/>
    </row>
    <row r="607" spans="1:64" ht="15" thickTop="1">
      <c r="A607" s="382"/>
      <c r="B607" s="382"/>
      <c r="C607" s="382"/>
      <c r="D607" s="382"/>
      <c r="E607" s="382"/>
      <c r="F607" s="382"/>
      <c r="G607" s="382"/>
      <c r="H607" s="382"/>
      <c r="I607" s="382"/>
      <c r="J607" s="382"/>
      <c r="K607" s="382"/>
      <c r="L607" s="382"/>
      <c r="M607" s="382"/>
      <c r="N607" s="382"/>
      <c r="O607" s="382"/>
      <c r="P607" s="382"/>
      <c r="Q607" s="382"/>
      <c r="R607" s="382"/>
      <c r="S607" s="382"/>
      <c r="T607" s="382"/>
      <c r="U607" s="382"/>
      <c r="V607" s="382"/>
      <c r="W607" s="382"/>
      <c r="X607" s="382"/>
      <c r="Y607" s="382"/>
      <c r="Z607" s="382"/>
      <c r="AA607" s="382"/>
      <c r="AB607" s="382"/>
      <c r="AC607" s="382"/>
      <c r="AD607" s="382"/>
      <c r="AE607" s="382"/>
      <c r="AF607" s="382"/>
      <c r="AG607" s="382"/>
      <c r="AH607" s="382"/>
      <c r="AI607" s="382"/>
      <c r="AJ607" s="382"/>
      <c r="AK607" s="382"/>
      <c r="AL607" s="382"/>
      <c r="AM607" s="382"/>
      <c r="AN607" s="382"/>
      <c r="AO607" s="382"/>
      <c r="AP607" s="382"/>
      <c r="AQ607" s="382"/>
      <c r="AR607" s="382"/>
      <c r="AS607" s="382"/>
      <c r="AT607" s="382"/>
      <c r="AU607" s="382"/>
      <c r="AV607" s="382"/>
      <c r="AW607" s="371"/>
      <c r="AX607" s="371"/>
      <c r="AY607" s="371"/>
      <c r="AZ607" s="371"/>
      <c r="BA607" s="371"/>
      <c r="BB607" s="371"/>
      <c r="BC607" s="371"/>
      <c r="BD607" s="371"/>
      <c r="BE607" s="371"/>
      <c r="BF607" s="371"/>
      <c r="BG607" s="371"/>
      <c r="BH607" s="371"/>
      <c r="BI607" s="371"/>
      <c r="BJ607" s="371"/>
      <c r="BK607" s="371"/>
      <c r="BL607" s="371"/>
    </row>
    <row r="608" spans="1:64">
      <c r="A608" s="371"/>
      <c r="B608" s="371"/>
      <c r="C608" s="371"/>
      <c r="D608" s="371"/>
      <c r="E608" s="371"/>
      <c r="F608" s="371"/>
      <c r="G608" s="371"/>
      <c r="H608" s="371"/>
      <c r="I608" s="371"/>
      <c r="J608" s="371"/>
      <c r="K608" s="371"/>
      <c r="L608" s="371"/>
      <c r="M608" s="371"/>
      <c r="N608" s="371"/>
      <c r="O608" s="371"/>
      <c r="P608" s="371"/>
      <c r="Q608" s="371"/>
      <c r="R608" s="371"/>
      <c r="S608" s="371"/>
      <c r="T608" s="371"/>
      <c r="U608" s="371"/>
      <c r="V608" s="371"/>
      <c r="W608" s="371"/>
      <c r="X608" s="371"/>
      <c r="Y608" s="371"/>
      <c r="Z608" s="371"/>
      <c r="AA608" s="371"/>
      <c r="AB608" s="371"/>
      <c r="AC608" s="371"/>
      <c r="AD608" s="371"/>
      <c r="AE608" s="371"/>
      <c r="AF608" s="371"/>
      <c r="AG608" s="371"/>
      <c r="AH608" s="371"/>
      <c r="AI608" s="371"/>
      <c r="AJ608" s="371"/>
      <c r="AK608" s="371"/>
      <c r="AL608" s="371"/>
      <c r="AM608" s="371"/>
      <c r="AN608" s="371"/>
      <c r="AO608" s="371"/>
      <c r="AP608" s="371"/>
      <c r="AQ608" s="371"/>
      <c r="AR608" s="371"/>
      <c r="AS608" s="371"/>
      <c r="AT608" s="371"/>
      <c r="AU608" s="371"/>
      <c r="AV608" s="371"/>
      <c r="AW608" s="371"/>
      <c r="AX608" s="371"/>
      <c r="AY608" s="371"/>
      <c r="AZ608" s="371"/>
      <c r="BA608" s="371"/>
      <c r="BB608" s="371"/>
      <c r="BC608" s="371"/>
      <c r="BD608" s="371"/>
      <c r="BE608" s="371"/>
      <c r="BF608" s="371"/>
      <c r="BG608" s="371"/>
      <c r="BH608" s="371"/>
      <c r="BI608" s="371"/>
      <c r="BJ608" s="371"/>
      <c r="BK608" s="371"/>
      <c r="BL608" s="371"/>
    </row>
    <row r="609" spans="1:64">
      <c r="A609" s="371"/>
      <c r="B609" s="371"/>
      <c r="C609" s="371"/>
      <c r="D609" s="371"/>
      <c r="E609" s="371"/>
      <c r="F609" s="371"/>
      <c r="G609" s="371"/>
      <c r="H609" s="371"/>
      <c r="I609" s="371"/>
      <c r="J609" s="371"/>
      <c r="K609" s="371"/>
      <c r="L609" s="371"/>
      <c r="M609" s="371"/>
      <c r="N609" s="371"/>
      <c r="O609" s="371"/>
      <c r="P609" s="371"/>
      <c r="Q609" s="371"/>
      <c r="R609" s="371"/>
      <c r="S609" s="371"/>
      <c r="T609" s="371"/>
      <c r="U609" s="371"/>
      <c r="V609" s="371"/>
      <c r="W609" s="371"/>
      <c r="X609" s="371"/>
      <c r="Y609" s="371"/>
      <c r="Z609" s="371"/>
      <c r="AA609" s="371"/>
      <c r="AB609" s="371"/>
      <c r="AC609" s="371"/>
      <c r="AD609" s="371"/>
      <c r="AE609" s="371"/>
      <c r="AF609" s="371"/>
      <c r="AG609" s="371"/>
      <c r="AH609" s="371"/>
      <c r="AI609" s="371"/>
      <c r="AJ609" s="371"/>
      <c r="AK609" s="371"/>
      <c r="AL609" s="371"/>
      <c r="AM609" s="371"/>
      <c r="AN609" s="371"/>
      <c r="AO609" s="371"/>
      <c r="AP609" s="371"/>
      <c r="AQ609" s="371"/>
      <c r="AR609" s="371"/>
      <c r="AS609" s="371"/>
      <c r="AT609" s="371"/>
      <c r="AU609" s="371"/>
      <c r="AV609" s="371"/>
      <c r="AW609" s="371"/>
      <c r="AX609" s="371"/>
      <c r="AY609" s="371"/>
      <c r="AZ609" s="371"/>
      <c r="BA609" s="371"/>
      <c r="BB609" s="371"/>
      <c r="BC609" s="371"/>
      <c r="BD609" s="371"/>
      <c r="BE609" s="371"/>
      <c r="BF609" s="371"/>
      <c r="BG609" s="371"/>
      <c r="BH609" s="371"/>
      <c r="BI609" s="371"/>
      <c r="BJ609" s="371"/>
      <c r="BK609" s="371"/>
      <c r="BL609" s="371"/>
    </row>
    <row r="610" spans="1:64">
      <c r="A610" s="371"/>
      <c r="B610" s="371"/>
      <c r="C610" s="371"/>
      <c r="D610" s="371"/>
      <c r="E610" s="371"/>
      <c r="F610" s="371"/>
      <c r="G610" s="371"/>
      <c r="H610" s="371"/>
      <c r="I610" s="371"/>
      <c r="J610" s="371"/>
      <c r="K610" s="371"/>
      <c r="L610" s="371"/>
      <c r="M610" s="371"/>
      <c r="N610" s="371"/>
      <c r="O610" s="371"/>
      <c r="P610" s="371"/>
      <c r="Q610" s="371"/>
      <c r="R610" s="371"/>
      <c r="S610" s="371"/>
      <c r="T610" s="371"/>
      <c r="U610" s="371"/>
      <c r="V610" s="371"/>
      <c r="W610" s="371"/>
      <c r="X610" s="371"/>
      <c r="Y610" s="371"/>
      <c r="Z610" s="371"/>
      <c r="AA610" s="371"/>
      <c r="AB610" s="371"/>
      <c r="AC610" s="371"/>
      <c r="AD610" s="371"/>
      <c r="AE610" s="371"/>
      <c r="AF610" s="371"/>
      <c r="AG610" s="371"/>
      <c r="AH610" s="371"/>
      <c r="AI610" s="371"/>
      <c r="AJ610" s="371"/>
      <c r="AK610" s="371"/>
      <c r="AL610" s="371"/>
      <c r="AM610" s="371"/>
      <c r="AN610" s="371"/>
      <c r="AO610" s="371"/>
      <c r="AP610" s="371"/>
      <c r="AQ610" s="371"/>
      <c r="AR610" s="371"/>
      <c r="AS610" s="371"/>
      <c r="AT610" s="371"/>
      <c r="AU610" s="371"/>
      <c r="AV610" s="371"/>
      <c r="AW610" s="371"/>
      <c r="AX610" s="371"/>
      <c r="AY610" s="371"/>
      <c r="AZ610" s="371"/>
      <c r="BA610" s="371"/>
      <c r="BB610" s="371"/>
      <c r="BC610" s="371"/>
      <c r="BD610" s="371"/>
      <c r="BE610" s="371"/>
      <c r="BF610" s="371"/>
      <c r="BG610" s="371"/>
      <c r="BH610" s="371"/>
      <c r="BI610" s="371"/>
      <c r="BJ610" s="371"/>
      <c r="BK610" s="371"/>
      <c r="BL610" s="371"/>
    </row>
    <row r="611" spans="1:64">
      <c r="A611" s="371"/>
      <c r="B611" s="371"/>
      <c r="C611" s="371"/>
      <c r="D611" s="371"/>
      <c r="E611" s="371"/>
      <c r="F611" s="371"/>
      <c r="G611" s="371"/>
      <c r="H611" s="371"/>
      <c r="I611" s="371"/>
      <c r="J611" s="371"/>
      <c r="K611" s="371"/>
      <c r="L611" s="371"/>
      <c r="M611" s="371"/>
      <c r="N611" s="371"/>
      <c r="O611" s="371"/>
      <c r="P611" s="371"/>
      <c r="Q611" s="371"/>
      <c r="R611" s="371"/>
      <c r="S611" s="371"/>
      <c r="T611" s="371"/>
      <c r="U611" s="371"/>
      <c r="V611" s="371"/>
      <c r="W611" s="371"/>
      <c r="X611" s="371"/>
      <c r="Y611" s="371"/>
      <c r="Z611" s="371"/>
      <c r="AA611" s="371"/>
      <c r="AB611" s="371"/>
      <c r="AC611" s="371"/>
      <c r="AD611" s="371"/>
      <c r="AE611" s="371"/>
      <c r="AF611" s="371"/>
      <c r="AG611" s="371"/>
      <c r="AH611" s="371"/>
      <c r="AI611" s="371"/>
      <c r="AJ611" s="371"/>
      <c r="AK611" s="371"/>
      <c r="AL611" s="371"/>
      <c r="AM611" s="371"/>
      <c r="AN611" s="371"/>
      <c r="AO611" s="371"/>
      <c r="AP611" s="371"/>
      <c r="AQ611" s="371"/>
      <c r="AR611" s="371"/>
      <c r="AS611" s="371"/>
      <c r="AT611" s="371"/>
      <c r="AU611" s="371"/>
      <c r="AV611" s="371"/>
      <c r="AW611" s="371"/>
      <c r="AX611" s="371"/>
      <c r="AY611" s="371"/>
      <c r="AZ611" s="371"/>
      <c r="BA611" s="371"/>
      <c r="BB611" s="371"/>
      <c r="BC611" s="371"/>
      <c r="BD611" s="371"/>
      <c r="BE611" s="371"/>
      <c r="BF611" s="371"/>
      <c r="BG611" s="371"/>
      <c r="BH611" s="371"/>
      <c r="BI611" s="371"/>
      <c r="BJ611" s="371"/>
      <c r="BK611" s="371"/>
      <c r="BL611" s="371"/>
    </row>
    <row r="612" spans="1:64">
      <c r="A612" s="371"/>
      <c r="B612" s="371"/>
      <c r="C612" s="371"/>
      <c r="D612" s="371"/>
      <c r="E612" s="371"/>
      <c r="F612" s="371"/>
      <c r="G612" s="371"/>
      <c r="H612" s="371"/>
      <c r="I612" s="371"/>
      <c r="J612" s="371"/>
      <c r="K612" s="371"/>
      <c r="L612" s="371"/>
      <c r="M612" s="371"/>
      <c r="N612" s="371"/>
      <c r="O612" s="371"/>
      <c r="P612" s="371"/>
      <c r="Q612" s="371"/>
      <c r="R612" s="371"/>
      <c r="S612" s="371"/>
      <c r="T612" s="371"/>
      <c r="U612" s="371"/>
      <c r="V612" s="371"/>
      <c r="W612" s="371"/>
      <c r="X612" s="371"/>
      <c r="Y612" s="371"/>
      <c r="Z612" s="371"/>
      <c r="AA612" s="371"/>
      <c r="AB612" s="371"/>
      <c r="AC612" s="371"/>
      <c r="AD612" s="371"/>
      <c r="AE612" s="371"/>
      <c r="AF612" s="371"/>
      <c r="AG612" s="371"/>
      <c r="AH612" s="371"/>
      <c r="AI612" s="371"/>
      <c r="AJ612" s="371"/>
      <c r="AK612" s="371"/>
      <c r="AL612" s="371"/>
      <c r="AM612" s="371"/>
      <c r="AN612" s="371"/>
      <c r="AO612" s="371"/>
      <c r="AP612" s="371"/>
      <c r="AQ612" s="371"/>
      <c r="AR612" s="371"/>
      <c r="AS612" s="371"/>
      <c r="AT612" s="371"/>
      <c r="AU612" s="371"/>
      <c r="AV612" s="371"/>
      <c r="AW612" s="371"/>
      <c r="AX612" s="371"/>
      <c r="AY612" s="371"/>
      <c r="AZ612" s="371"/>
      <c r="BA612" s="371"/>
      <c r="BB612" s="371"/>
      <c r="BC612" s="371"/>
      <c r="BD612" s="371"/>
      <c r="BE612" s="371"/>
      <c r="BF612" s="371"/>
      <c r="BG612" s="371"/>
      <c r="BH612" s="371"/>
      <c r="BI612" s="371"/>
      <c r="BJ612" s="371"/>
      <c r="BK612" s="371"/>
      <c r="BL612" s="371"/>
    </row>
    <row r="613" spans="1:64">
      <c r="A613" s="371"/>
      <c r="B613" s="371"/>
      <c r="C613" s="371"/>
      <c r="D613" s="371"/>
      <c r="E613" s="371"/>
      <c r="F613" s="371"/>
      <c r="G613" s="371"/>
      <c r="H613" s="371"/>
      <c r="I613" s="371"/>
      <c r="J613" s="371"/>
      <c r="K613" s="371"/>
      <c r="L613" s="371"/>
      <c r="M613" s="371"/>
      <c r="N613" s="371"/>
      <c r="O613" s="371"/>
      <c r="P613" s="371"/>
      <c r="Q613" s="371"/>
      <c r="R613" s="371"/>
      <c r="S613" s="371"/>
      <c r="T613" s="371"/>
      <c r="U613" s="371"/>
      <c r="V613" s="371"/>
      <c r="W613" s="371"/>
      <c r="X613" s="371"/>
      <c r="Y613" s="371"/>
      <c r="Z613" s="371"/>
      <c r="AA613" s="371"/>
      <c r="AB613" s="371"/>
      <c r="AC613" s="371"/>
      <c r="AD613" s="371"/>
      <c r="AE613" s="371"/>
      <c r="AF613" s="371"/>
      <c r="AG613" s="371"/>
      <c r="AH613" s="371"/>
      <c r="AI613" s="371"/>
      <c r="AJ613" s="371"/>
      <c r="AK613" s="371"/>
      <c r="AL613" s="371"/>
      <c r="AM613" s="371"/>
      <c r="AN613" s="371"/>
      <c r="AO613" s="371"/>
      <c r="AP613" s="371"/>
      <c r="AQ613" s="371"/>
      <c r="AR613" s="371"/>
      <c r="AS613" s="371"/>
      <c r="AT613" s="371"/>
      <c r="AU613" s="371"/>
      <c r="AV613" s="371"/>
      <c r="AW613" s="371"/>
      <c r="AX613" s="371"/>
      <c r="AY613" s="371"/>
      <c r="AZ613" s="371"/>
      <c r="BA613" s="371"/>
      <c r="BB613" s="371"/>
      <c r="BC613" s="371"/>
      <c r="BD613" s="371"/>
      <c r="BE613" s="371"/>
      <c r="BF613" s="371"/>
      <c r="BG613" s="371"/>
      <c r="BH613" s="371"/>
      <c r="BI613" s="371"/>
      <c r="BJ613" s="371"/>
      <c r="BK613" s="371"/>
      <c r="BL613" s="371"/>
    </row>
    <row r="614" spans="1:64">
      <c r="A614" s="371"/>
      <c r="B614" s="371"/>
      <c r="C614" s="371"/>
      <c r="D614" s="371"/>
      <c r="E614" s="371"/>
      <c r="F614" s="371"/>
      <c r="G614" s="371"/>
      <c r="H614" s="371"/>
      <c r="I614" s="371"/>
      <c r="J614" s="371"/>
      <c r="K614" s="371"/>
      <c r="L614" s="371"/>
      <c r="M614" s="371"/>
      <c r="N614" s="371"/>
      <c r="O614" s="371"/>
      <c r="P614" s="371"/>
      <c r="Q614" s="371"/>
      <c r="R614" s="371"/>
      <c r="S614" s="371"/>
      <c r="T614" s="371"/>
      <c r="U614" s="371"/>
      <c r="V614" s="371"/>
      <c r="W614" s="371"/>
      <c r="X614" s="371"/>
      <c r="Y614" s="371"/>
      <c r="Z614" s="371"/>
      <c r="AA614" s="371"/>
      <c r="AB614" s="371"/>
      <c r="AC614" s="371"/>
      <c r="AD614" s="371"/>
      <c r="AE614" s="371"/>
      <c r="AF614" s="371"/>
      <c r="AG614" s="371"/>
      <c r="AH614" s="371"/>
      <c r="AI614" s="371"/>
      <c r="AJ614" s="371"/>
      <c r="AK614" s="371"/>
      <c r="AL614" s="371"/>
      <c r="AM614" s="371"/>
      <c r="AN614" s="371"/>
      <c r="AO614" s="371"/>
      <c r="AP614" s="371"/>
      <c r="AQ614" s="371"/>
      <c r="AR614" s="371"/>
      <c r="AS614" s="371"/>
      <c r="AT614" s="371"/>
      <c r="AU614" s="371"/>
      <c r="AV614" s="371"/>
      <c r="AW614" s="371"/>
      <c r="AX614" s="371"/>
      <c r="AY614" s="371"/>
      <c r="AZ614" s="371"/>
      <c r="BA614" s="371"/>
      <c r="BB614" s="371"/>
      <c r="BC614" s="371"/>
      <c r="BD614" s="371"/>
      <c r="BE614" s="371"/>
      <c r="BF614" s="371"/>
      <c r="BG614" s="371"/>
      <c r="BH614" s="371"/>
      <c r="BI614" s="371"/>
      <c r="BJ614" s="371"/>
      <c r="BK614" s="371"/>
      <c r="BL614" s="371"/>
    </row>
    <row r="615" spans="1:64">
      <c r="A615" s="371"/>
      <c r="B615" s="371"/>
      <c r="C615" s="371"/>
      <c r="D615" s="371"/>
      <c r="E615" s="371"/>
      <c r="F615" s="371"/>
      <c r="G615" s="371"/>
      <c r="H615" s="371"/>
      <c r="I615" s="371"/>
      <c r="J615" s="371"/>
      <c r="K615" s="371"/>
      <c r="L615" s="371"/>
      <c r="M615" s="371"/>
      <c r="N615" s="371"/>
      <c r="O615" s="371"/>
      <c r="P615" s="371"/>
      <c r="Q615" s="371"/>
      <c r="R615" s="371"/>
      <c r="S615" s="371"/>
      <c r="T615" s="371"/>
      <c r="U615" s="371"/>
      <c r="V615" s="371"/>
      <c r="W615" s="371"/>
      <c r="X615" s="371"/>
      <c r="Y615" s="371"/>
      <c r="Z615" s="371"/>
      <c r="AA615" s="371"/>
      <c r="AB615" s="371"/>
      <c r="AC615" s="371"/>
      <c r="AD615" s="371"/>
      <c r="AE615" s="371"/>
      <c r="AF615" s="371"/>
      <c r="AG615" s="371"/>
      <c r="AH615" s="371"/>
      <c r="AI615" s="371"/>
      <c r="AJ615" s="371"/>
      <c r="AK615" s="371"/>
      <c r="AL615" s="371"/>
      <c r="AM615" s="371"/>
      <c r="AN615" s="371"/>
      <c r="AO615" s="371"/>
      <c r="AP615" s="371"/>
      <c r="AQ615" s="371"/>
      <c r="AR615" s="371"/>
      <c r="AS615" s="371"/>
      <c r="AT615" s="371"/>
      <c r="AU615" s="371"/>
      <c r="AV615" s="371"/>
      <c r="AW615" s="371"/>
      <c r="AX615" s="371"/>
      <c r="AY615" s="371"/>
      <c r="AZ615" s="371"/>
      <c r="BA615" s="371"/>
      <c r="BB615" s="371"/>
      <c r="BC615" s="371"/>
      <c r="BD615" s="371"/>
      <c r="BE615" s="371"/>
      <c r="BF615" s="371"/>
      <c r="BG615" s="371"/>
      <c r="BH615" s="371"/>
      <c r="BI615" s="371"/>
      <c r="BJ615" s="371"/>
      <c r="BK615" s="371"/>
      <c r="BL615" s="371"/>
    </row>
    <row r="616" spans="1:64">
      <c r="A616" s="371"/>
      <c r="B616" s="371"/>
      <c r="C616" s="371"/>
      <c r="D616" s="371"/>
      <c r="E616" s="371"/>
      <c r="F616" s="371"/>
      <c r="G616" s="371"/>
      <c r="H616" s="371"/>
      <c r="I616" s="371"/>
      <c r="J616" s="371"/>
      <c r="K616" s="371"/>
      <c r="L616" s="371"/>
      <c r="M616" s="371"/>
      <c r="N616" s="371"/>
      <c r="O616" s="371"/>
      <c r="P616" s="371"/>
      <c r="Q616" s="371"/>
      <c r="R616" s="371"/>
      <c r="S616" s="371"/>
      <c r="T616" s="371"/>
      <c r="U616" s="371"/>
      <c r="V616" s="371"/>
      <c r="W616" s="371"/>
      <c r="X616" s="371"/>
      <c r="Y616" s="371"/>
      <c r="Z616" s="371"/>
      <c r="AA616" s="371"/>
      <c r="AB616" s="371"/>
      <c r="AC616" s="371"/>
      <c r="AD616" s="371"/>
      <c r="AE616" s="371"/>
      <c r="AF616" s="371"/>
      <c r="AG616" s="371"/>
      <c r="AH616" s="371"/>
      <c r="AI616" s="371"/>
      <c r="AJ616" s="371"/>
      <c r="AK616" s="371"/>
      <c r="AL616" s="371"/>
      <c r="AM616" s="371"/>
      <c r="AN616" s="371"/>
      <c r="AO616" s="371"/>
      <c r="AP616" s="371"/>
      <c r="AQ616" s="371"/>
      <c r="AR616" s="371"/>
      <c r="AS616" s="371"/>
      <c r="AT616" s="371"/>
      <c r="AU616" s="371"/>
      <c r="AV616" s="371"/>
      <c r="AW616" s="371"/>
      <c r="AX616" s="371"/>
      <c r="AY616" s="371"/>
      <c r="AZ616" s="371"/>
      <c r="BA616" s="371"/>
      <c r="BB616" s="371"/>
      <c r="BC616" s="371"/>
      <c r="BD616" s="371"/>
      <c r="BE616" s="371"/>
      <c r="BF616" s="371"/>
      <c r="BG616" s="371"/>
      <c r="BH616" s="371"/>
      <c r="BI616" s="371"/>
      <c r="BJ616" s="371"/>
      <c r="BK616" s="371"/>
      <c r="BL616" s="371"/>
    </row>
    <row r="617" spans="1:64">
      <c r="A617" s="371"/>
      <c r="B617" s="371"/>
      <c r="C617" s="371"/>
      <c r="D617" s="371"/>
      <c r="E617" s="371"/>
      <c r="F617" s="371"/>
      <c r="G617" s="371"/>
      <c r="H617" s="371"/>
      <c r="I617" s="371"/>
      <c r="J617" s="371"/>
      <c r="K617" s="371"/>
      <c r="L617" s="371"/>
      <c r="M617" s="371"/>
      <c r="N617" s="371"/>
      <c r="O617" s="371"/>
      <c r="P617" s="371"/>
      <c r="Q617" s="371"/>
      <c r="R617" s="371"/>
      <c r="S617" s="371"/>
      <c r="T617" s="371"/>
      <c r="U617" s="371"/>
      <c r="V617" s="371"/>
      <c r="W617" s="371"/>
      <c r="X617" s="371"/>
      <c r="Y617" s="371"/>
      <c r="Z617" s="371"/>
      <c r="AA617" s="371"/>
      <c r="AB617" s="371"/>
      <c r="AC617" s="371"/>
      <c r="AD617" s="371"/>
      <c r="AE617" s="371"/>
      <c r="AF617" s="371"/>
      <c r="AG617" s="371"/>
      <c r="AH617" s="371"/>
      <c r="AI617" s="371"/>
      <c r="AJ617" s="371"/>
      <c r="AK617" s="371"/>
      <c r="AL617" s="371"/>
      <c r="AM617" s="371"/>
      <c r="AN617" s="371"/>
      <c r="AO617" s="371"/>
      <c r="AP617" s="371"/>
      <c r="AQ617" s="371"/>
      <c r="AR617" s="371"/>
      <c r="AS617" s="371"/>
      <c r="AT617" s="371"/>
      <c r="AU617" s="371"/>
      <c r="AV617" s="371"/>
      <c r="AW617" s="371"/>
      <c r="AX617" s="371"/>
      <c r="AY617" s="371"/>
      <c r="AZ617" s="371"/>
      <c r="BA617" s="371"/>
      <c r="BB617" s="371"/>
      <c r="BC617" s="371"/>
      <c r="BD617" s="371"/>
      <c r="BE617" s="371"/>
      <c r="BF617" s="371"/>
      <c r="BG617" s="371"/>
      <c r="BH617" s="371"/>
      <c r="BI617" s="371"/>
      <c r="BJ617" s="371"/>
      <c r="BK617" s="371"/>
      <c r="BL617" s="371"/>
    </row>
    <row r="618" spans="1:64">
      <c r="A618" s="371"/>
      <c r="B618" s="371"/>
      <c r="C618" s="371"/>
      <c r="D618" s="371"/>
      <c r="E618" s="371"/>
      <c r="F618" s="371"/>
      <c r="G618" s="371"/>
      <c r="H618" s="371"/>
      <c r="I618" s="371"/>
      <c r="J618" s="371"/>
      <c r="K618" s="371"/>
      <c r="L618" s="371"/>
      <c r="M618" s="371"/>
      <c r="N618" s="371"/>
      <c r="O618" s="371"/>
      <c r="P618" s="371"/>
      <c r="Q618" s="371"/>
      <c r="R618" s="371"/>
      <c r="S618" s="371"/>
      <c r="T618" s="371"/>
      <c r="U618" s="371"/>
      <c r="V618" s="371"/>
      <c r="W618" s="371"/>
      <c r="X618" s="371"/>
      <c r="Y618" s="371"/>
      <c r="Z618" s="371"/>
      <c r="AA618" s="371"/>
      <c r="AB618" s="371"/>
      <c r="AC618" s="371"/>
      <c r="AD618" s="371"/>
      <c r="AE618" s="371"/>
      <c r="AF618" s="371"/>
      <c r="AG618" s="371"/>
      <c r="AH618" s="371"/>
      <c r="AI618" s="371"/>
      <c r="AJ618" s="371"/>
      <c r="AK618" s="371"/>
      <c r="AL618" s="371"/>
      <c r="AM618" s="371"/>
      <c r="AN618" s="371"/>
      <c r="AO618" s="371"/>
      <c r="AP618" s="371"/>
      <c r="AQ618" s="371"/>
      <c r="AR618" s="371"/>
      <c r="AS618" s="371"/>
      <c r="AT618" s="371"/>
      <c r="AU618" s="371"/>
      <c r="AV618" s="371"/>
      <c r="AW618" s="371"/>
      <c r="AX618" s="371"/>
      <c r="AY618" s="371"/>
      <c r="AZ618" s="371"/>
      <c r="BA618" s="371"/>
      <c r="BB618" s="371"/>
      <c r="BC618" s="371"/>
      <c r="BD618" s="371"/>
      <c r="BE618" s="371"/>
      <c r="BF618" s="371"/>
      <c r="BG618" s="371"/>
      <c r="BH618" s="371"/>
      <c r="BI618" s="371"/>
      <c r="BJ618" s="371"/>
      <c r="BK618" s="371"/>
      <c r="BL618" s="371"/>
    </row>
    <row r="619" spans="1:64">
      <c r="A619" s="371"/>
      <c r="B619" s="371"/>
      <c r="C619" s="371"/>
      <c r="D619" s="371"/>
      <c r="E619" s="371"/>
      <c r="F619" s="371"/>
      <c r="G619" s="371"/>
      <c r="H619" s="371"/>
      <c r="I619" s="371"/>
      <c r="J619" s="371"/>
      <c r="K619" s="371"/>
      <c r="L619" s="371"/>
      <c r="M619" s="371"/>
      <c r="N619" s="371"/>
      <c r="O619" s="371"/>
      <c r="P619" s="371"/>
      <c r="Q619" s="371"/>
      <c r="R619" s="371"/>
      <c r="S619" s="371"/>
      <c r="T619" s="371"/>
      <c r="U619" s="371"/>
      <c r="V619" s="371"/>
      <c r="W619" s="371"/>
      <c r="X619" s="371"/>
      <c r="Y619" s="371"/>
      <c r="Z619" s="371"/>
      <c r="AA619" s="371"/>
      <c r="AB619" s="371"/>
      <c r="AC619" s="371"/>
      <c r="AD619" s="371"/>
      <c r="AE619" s="371"/>
      <c r="AF619" s="371"/>
      <c r="AG619" s="371"/>
      <c r="AH619" s="371"/>
      <c r="AI619" s="371"/>
      <c r="AJ619" s="371"/>
      <c r="AK619" s="371"/>
      <c r="AL619" s="371"/>
      <c r="AM619" s="371"/>
      <c r="AN619" s="371"/>
      <c r="AO619" s="371"/>
      <c r="AP619" s="371"/>
      <c r="AQ619" s="371"/>
      <c r="AR619" s="371"/>
      <c r="AS619" s="371"/>
      <c r="AT619" s="371"/>
      <c r="AU619" s="371"/>
      <c r="AV619" s="371"/>
      <c r="AW619" s="371"/>
      <c r="AX619" s="371"/>
      <c r="AY619" s="371"/>
      <c r="AZ619" s="371"/>
      <c r="BA619" s="371"/>
      <c r="BB619" s="371"/>
      <c r="BC619" s="371"/>
      <c r="BD619" s="371"/>
      <c r="BE619" s="371"/>
      <c r="BF619" s="371"/>
      <c r="BG619" s="371"/>
      <c r="BH619" s="371"/>
      <c r="BI619" s="371"/>
      <c r="BJ619" s="371"/>
      <c r="BK619" s="371"/>
      <c r="BL619" s="371"/>
    </row>
    <row r="620" spans="1:64">
      <c r="A620" s="371"/>
      <c r="B620" s="371"/>
      <c r="C620" s="371"/>
      <c r="D620" s="371"/>
      <c r="E620" s="371"/>
      <c r="F620" s="371"/>
      <c r="G620" s="371"/>
      <c r="H620" s="371"/>
      <c r="I620" s="371"/>
      <c r="J620" s="371"/>
      <c r="K620" s="371"/>
      <c r="L620" s="371"/>
      <c r="M620" s="371"/>
      <c r="N620" s="371"/>
      <c r="O620" s="371"/>
      <c r="P620" s="371"/>
      <c r="Q620" s="371"/>
      <c r="R620" s="371"/>
      <c r="S620" s="371"/>
      <c r="T620" s="371"/>
      <c r="U620" s="371"/>
      <c r="V620" s="371"/>
      <c r="W620" s="371"/>
      <c r="X620" s="371"/>
      <c r="Y620" s="371"/>
      <c r="Z620" s="371"/>
      <c r="AA620" s="371"/>
      <c r="AB620" s="371"/>
      <c r="AC620" s="371"/>
      <c r="AD620" s="371"/>
      <c r="AE620" s="371"/>
      <c r="AF620" s="371"/>
      <c r="AG620" s="371"/>
      <c r="AH620" s="371"/>
      <c r="AI620" s="371"/>
      <c r="AJ620" s="371"/>
      <c r="AK620" s="371"/>
      <c r="AL620" s="371"/>
      <c r="AM620" s="371"/>
      <c r="AN620" s="371"/>
      <c r="AO620" s="371"/>
      <c r="AP620" s="371"/>
      <c r="AQ620" s="371"/>
      <c r="AR620" s="371"/>
      <c r="AS620" s="371"/>
      <c r="AT620" s="371"/>
      <c r="AU620" s="371"/>
      <c r="AV620" s="371"/>
      <c r="AW620" s="371"/>
      <c r="AX620" s="371"/>
      <c r="AY620" s="371"/>
      <c r="AZ620" s="371"/>
      <c r="BA620" s="371"/>
      <c r="BB620" s="371"/>
      <c r="BC620" s="371"/>
      <c r="BD620" s="371"/>
      <c r="BE620" s="371"/>
      <c r="BF620" s="371"/>
      <c r="BG620" s="371"/>
      <c r="BH620" s="371"/>
      <c r="BI620" s="371"/>
      <c r="BJ620" s="371"/>
      <c r="BK620" s="371"/>
      <c r="BL620" s="371"/>
    </row>
    <row r="621" spans="1:64">
      <c r="A621" s="371"/>
      <c r="B621" s="371"/>
      <c r="C621" s="371"/>
      <c r="D621" s="371"/>
      <c r="E621" s="371"/>
      <c r="F621" s="371"/>
      <c r="G621" s="371"/>
      <c r="H621" s="371"/>
      <c r="I621" s="371"/>
      <c r="J621" s="371"/>
      <c r="K621" s="371"/>
      <c r="L621" s="371"/>
      <c r="M621" s="371"/>
      <c r="N621" s="371"/>
      <c r="O621" s="371"/>
      <c r="P621" s="371"/>
      <c r="Q621" s="371"/>
      <c r="R621" s="371"/>
      <c r="S621" s="371"/>
      <c r="T621" s="371"/>
      <c r="U621" s="371"/>
      <c r="V621" s="371"/>
      <c r="W621" s="371"/>
      <c r="X621" s="371"/>
      <c r="Y621" s="371"/>
      <c r="Z621" s="371"/>
      <c r="AA621" s="371"/>
      <c r="AB621" s="371"/>
      <c r="AC621" s="371"/>
      <c r="AD621" s="371"/>
      <c r="AE621" s="371"/>
      <c r="AF621" s="371"/>
      <c r="AG621" s="371"/>
      <c r="AH621" s="371"/>
      <c r="AI621" s="371"/>
      <c r="AJ621" s="371"/>
      <c r="AK621" s="371"/>
      <c r="AL621" s="371"/>
      <c r="AM621" s="371"/>
      <c r="AN621" s="371"/>
      <c r="AO621" s="371"/>
      <c r="AP621" s="371"/>
      <c r="AQ621" s="371"/>
      <c r="AR621" s="371"/>
      <c r="AS621" s="371"/>
      <c r="AT621" s="371"/>
      <c r="AU621" s="371"/>
      <c r="AV621" s="371"/>
      <c r="AW621" s="371"/>
      <c r="AX621" s="371"/>
      <c r="AY621" s="371"/>
      <c r="AZ621" s="371"/>
      <c r="BA621" s="371"/>
      <c r="BB621" s="371"/>
      <c r="BC621" s="371"/>
      <c r="BD621" s="371"/>
      <c r="BE621" s="371"/>
      <c r="BF621" s="371"/>
      <c r="BG621" s="371"/>
      <c r="BH621" s="371"/>
      <c r="BI621" s="371"/>
      <c r="BJ621" s="371"/>
      <c r="BK621" s="371"/>
      <c r="BL621" s="371"/>
    </row>
    <row r="622" spans="1:64">
      <c r="A622" s="371"/>
      <c r="B622" s="371"/>
      <c r="C622" s="371"/>
      <c r="D622" s="371"/>
      <c r="E622" s="371"/>
      <c r="F622" s="371"/>
      <c r="G622" s="371"/>
      <c r="H622" s="371"/>
      <c r="I622" s="371"/>
      <c r="J622" s="371"/>
      <c r="K622" s="371"/>
      <c r="L622" s="371"/>
      <c r="M622" s="371"/>
      <c r="N622" s="371"/>
      <c r="O622" s="371"/>
      <c r="P622" s="371"/>
      <c r="Q622" s="371"/>
      <c r="R622" s="371"/>
      <c r="S622" s="371"/>
      <c r="T622" s="371"/>
      <c r="U622" s="371"/>
      <c r="V622" s="371"/>
      <c r="W622" s="371"/>
      <c r="X622" s="371"/>
      <c r="Y622" s="371"/>
      <c r="Z622" s="371"/>
      <c r="AA622" s="371"/>
      <c r="AB622" s="371"/>
      <c r="AC622" s="371"/>
      <c r="AD622" s="371"/>
      <c r="AE622" s="371"/>
      <c r="AF622" s="371"/>
      <c r="AG622" s="371"/>
      <c r="AH622" s="371"/>
      <c r="AI622" s="371"/>
      <c r="AJ622" s="371"/>
      <c r="AK622" s="371"/>
      <c r="AL622" s="371"/>
      <c r="AM622" s="371"/>
      <c r="AN622" s="371"/>
      <c r="AO622" s="371"/>
      <c r="AP622" s="371"/>
      <c r="AQ622" s="371"/>
      <c r="AR622" s="371"/>
      <c r="AS622" s="371"/>
      <c r="AT622" s="371"/>
      <c r="AU622" s="371"/>
      <c r="AV622" s="371"/>
      <c r="AW622" s="371"/>
      <c r="AX622" s="371"/>
      <c r="AY622" s="371"/>
      <c r="AZ622" s="371"/>
      <c r="BA622" s="371"/>
      <c r="BB622" s="371"/>
      <c r="BC622" s="371"/>
      <c r="BD622" s="371"/>
      <c r="BE622" s="371"/>
      <c r="BF622" s="371"/>
      <c r="BG622" s="371"/>
      <c r="BH622" s="371"/>
      <c r="BI622" s="371"/>
      <c r="BJ622" s="371"/>
      <c r="BK622" s="371"/>
      <c r="BL622" s="371"/>
    </row>
    <row r="623" spans="1:64">
      <c r="A623" s="371"/>
      <c r="B623" s="371"/>
      <c r="C623" s="371"/>
      <c r="D623" s="371"/>
      <c r="E623" s="371"/>
      <c r="F623" s="371"/>
      <c r="G623" s="371"/>
      <c r="H623" s="371"/>
      <c r="I623" s="371"/>
      <c r="J623" s="371"/>
      <c r="K623" s="371"/>
      <c r="L623" s="371"/>
      <c r="M623" s="371"/>
      <c r="N623" s="371"/>
      <c r="O623" s="371"/>
      <c r="P623" s="371"/>
      <c r="Q623" s="371"/>
      <c r="R623" s="371"/>
      <c r="S623" s="371"/>
      <c r="T623" s="371"/>
      <c r="U623" s="371"/>
      <c r="V623" s="371"/>
      <c r="W623" s="371"/>
      <c r="X623" s="371"/>
      <c r="Y623" s="371"/>
      <c r="Z623" s="371"/>
      <c r="AA623" s="371"/>
      <c r="AB623" s="371"/>
      <c r="AC623" s="371"/>
      <c r="AD623" s="371"/>
      <c r="AE623" s="371"/>
      <c r="AF623" s="371"/>
      <c r="AG623" s="371"/>
      <c r="AH623" s="371"/>
      <c r="AI623" s="371"/>
      <c r="AJ623" s="371"/>
      <c r="AK623" s="371"/>
      <c r="AL623" s="371"/>
      <c r="AM623" s="371"/>
      <c r="AN623" s="371"/>
      <c r="AO623" s="371"/>
      <c r="AP623" s="371"/>
      <c r="AQ623" s="371"/>
      <c r="AR623" s="371"/>
      <c r="AS623" s="371"/>
      <c r="AT623" s="371"/>
      <c r="AU623" s="371"/>
      <c r="AV623" s="371"/>
      <c r="AW623" s="371"/>
      <c r="AX623" s="371"/>
      <c r="AY623" s="371"/>
      <c r="AZ623" s="371"/>
      <c r="BA623" s="371"/>
      <c r="BB623" s="371"/>
      <c r="BC623" s="371"/>
      <c r="BD623" s="371"/>
      <c r="BE623" s="371"/>
      <c r="BF623" s="371"/>
      <c r="BG623" s="371"/>
      <c r="BH623" s="371"/>
      <c r="BI623" s="371"/>
      <c r="BJ623" s="371"/>
      <c r="BK623" s="371"/>
      <c r="BL623" s="371"/>
    </row>
    <row r="624" spans="1:64">
      <c r="A624" s="371"/>
      <c r="B624" s="371"/>
      <c r="C624" s="371"/>
      <c r="D624" s="371"/>
      <c r="E624" s="371"/>
      <c r="F624" s="371"/>
      <c r="G624" s="371"/>
      <c r="H624" s="371"/>
      <c r="I624" s="371"/>
      <c r="J624" s="371"/>
      <c r="K624" s="371"/>
      <c r="L624" s="371"/>
      <c r="M624" s="371"/>
      <c r="N624" s="371"/>
      <c r="O624" s="371"/>
      <c r="P624" s="371"/>
      <c r="Q624" s="371"/>
      <c r="R624" s="371"/>
      <c r="S624" s="371"/>
      <c r="T624" s="371"/>
      <c r="U624" s="371"/>
      <c r="V624" s="371"/>
      <c r="W624" s="371"/>
      <c r="X624" s="371"/>
      <c r="Y624" s="371"/>
      <c r="Z624" s="371"/>
      <c r="AA624" s="371"/>
      <c r="AB624" s="371"/>
      <c r="AC624" s="371"/>
      <c r="AD624" s="371"/>
      <c r="AE624" s="371"/>
      <c r="AF624" s="371"/>
      <c r="AG624" s="371"/>
      <c r="AH624" s="371"/>
      <c r="AI624" s="371"/>
      <c r="AJ624" s="371"/>
      <c r="AK624" s="371"/>
      <c r="AL624" s="371"/>
      <c r="AM624" s="371"/>
      <c r="AN624" s="371"/>
      <c r="AO624" s="371"/>
      <c r="AP624" s="371"/>
      <c r="AQ624" s="371"/>
      <c r="AR624" s="371"/>
      <c r="AS624" s="371"/>
      <c r="AT624" s="371"/>
      <c r="AU624" s="371"/>
      <c r="AV624" s="371"/>
      <c r="AW624" s="371"/>
      <c r="AX624" s="371"/>
      <c r="AY624" s="371"/>
      <c r="AZ624" s="371"/>
      <c r="BA624" s="371"/>
      <c r="BB624" s="371"/>
      <c r="BC624" s="371"/>
      <c r="BD624" s="371"/>
      <c r="BE624" s="371"/>
      <c r="BF624" s="371"/>
      <c r="BG624" s="371"/>
      <c r="BH624" s="371"/>
      <c r="BI624" s="371"/>
      <c r="BJ624" s="371"/>
      <c r="BK624" s="371"/>
      <c r="BL624" s="371"/>
    </row>
    <row r="625" spans="1:64">
      <c r="A625" s="371"/>
      <c r="B625" s="371"/>
      <c r="C625" s="371"/>
      <c r="D625" s="371"/>
      <c r="E625" s="371"/>
      <c r="F625" s="371"/>
      <c r="G625" s="371"/>
      <c r="H625" s="371"/>
      <c r="I625" s="371"/>
      <c r="J625" s="371"/>
      <c r="K625" s="371"/>
      <c r="L625" s="371"/>
      <c r="M625" s="371"/>
      <c r="N625" s="371"/>
      <c r="O625" s="371"/>
      <c r="P625" s="371"/>
      <c r="Q625" s="371"/>
      <c r="R625" s="371"/>
      <c r="S625" s="371"/>
      <c r="T625" s="371"/>
      <c r="U625" s="371"/>
      <c r="V625" s="371"/>
      <c r="W625" s="371"/>
      <c r="X625" s="371"/>
      <c r="Y625" s="371"/>
      <c r="Z625" s="371"/>
      <c r="AA625" s="371"/>
      <c r="AB625" s="371"/>
      <c r="AC625" s="371"/>
      <c r="AD625" s="371"/>
      <c r="AE625" s="371"/>
      <c r="AF625" s="371"/>
      <c r="AG625" s="371"/>
      <c r="AH625" s="371"/>
      <c r="AI625" s="371"/>
      <c r="AJ625" s="371"/>
      <c r="AK625" s="371"/>
      <c r="AL625" s="371"/>
      <c r="AM625" s="371"/>
      <c r="AN625" s="371"/>
      <c r="AO625" s="371"/>
      <c r="AP625" s="371"/>
      <c r="AQ625" s="371"/>
      <c r="AR625" s="371"/>
      <c r="AS625" s="371"/>
      <c r="AT625" s="371"/>
      <c r="AU625" s="371"/>
      <c r="AV625" s="371"/>
      <c r="AW625" s="371"/>
      <c r="AX625" s="371"/>
      <c r="AY625" s="371"/>
      <c r="AZ625" s="371"/>
      <c r="BA625" s="371"/>
      <c r="BB625" s="371"/>
      <c r="BC625" s="371"/>
      <c r="BD625" s="371"/>
      <c r="BE625" s="371"/>
      <c r="BF625" s="371"/>
      <c r="BG625" s="371"/>
      <c r="BH625" s="371"/>
      <c r="BI625" s="371"/>
      <c r="BJ625" s="371"/>
      <c r="BK625" s="371"/>
      <c r="BL625" s="371"/>
    </row>
    <row r="626" spans="1:64">
      <c r="A626" s="371"/>
      <c r="B626" s="371"/>
      <c r="C626" s="371"/>
      <c r="D626" s="371"/>
      <c r="E626" s="371"/>
      <c r="F626" s="371"/>
      <c r="G626" s="371"/>
      <c r="H626" s="371"/>
      <c r="I626" s="371"/>
      <c r="J626" s="371"/>
      <c r="K626" s="371"/>
      <c r="L626" s="371"/>
      <c r="M626" s="371"/>
      <c r="N626" s="371"/>
      <c r="O626" s="371"/>
      <c r="P626" s="371"/>
      <c r="Q626" s="371"/>
      <c r="R626" s="371"/>
      <c r="S626" s="371"/>
      <c r="T626" s="371"/>
      <c r="U626" s="371"/>
      <c r="V626" s="371"/>
      <c r="W626" s="371"/>
      <c r="X626" s="371"/>
      <c r="Y626" s="371"/>
      <c r="Z626" s="371"/>
      <c r="AA626" s="371"/>
      <c r="AB626" s="371"/>
      <c r="AC626" s="371"/>
      <c r="AD626" s="371"/>
      <c r="AE626" s="371"/>
      <c r="AF626" s="371"/>
      <c r="AG626" s="371"/>
      <c r="AH626" s="371"/>
      <c r="AI626" s="371"/>
      <c r="AJ626" s="371"/>
      <c r="AK626" s="371"/>
      <c r="AL626" s="371"/>
      <c r="AM626" s="371"/>
      <c r="AN626" s="371"/>
      <c r="AO626" s="371"/>
      <c r="AP626" s="371"/>
      <c r="AQ626" s="371"/>
      <c r="AR626" s="371"/>
      <c r="AS626" s="371"/>
      <c r="AT626" s="371"/>
      <c r="AU626" s="371"/>
      <c r="AV626" s="371"/>
      <c r="AW626" s="371"/>
      <c r="AX626" s="371"/>
      <c r="AY626" s="371"/>
      <c r="AZ626" s="371"/>
      <c r="BA626" s="371"/>
      <c r="BB626" s="371"/>
      <c r="BC626" s="371"/>
      <c r="BD626" s="371"/>
      <c r="BE626" s="371"/>
      <c r="BF626" s="371"/>
      <c r="BG626" s="371"/>
      <c r="BH626" s="371"/>
      <c r="BI626" s="371"/>
      <c r="BJ626" s="371"/>
      <c r="BK626" s="371"/>
      <c r="BL626" s="371"/>
    </row>
    <row r="627" spans="1:64">
      <c r="A627" s="371"/>
      <c r="B627" s="371"/>
      <c r="C627" s="371"/>
      <c r="D627" s="371"/>
      <c r="E627" s="371"/>
      <c r="F627" s="371"/>
      <c r="G627" s="371"/>
      <c r="H627" s="371"/>
      <c r="I627" s="371"/>
      <c r="J627" s="371"/>
      <c r="K627" s="371"/>
      <c r="L627" s="371"/>
      <c r="M627" s="371"/>
      <c r="N627" s="371"/>
      <c r="O627" s="371"/>
      <c r="P627" s="371"/>
      <c r="Q627" s="371"/>
      <c r="R627" s="371"/>
      <c r="S627" s="371"/>
      <c r="T627" s="371"/>
      <c r="U627" s="371"/>
      <c r="V627" s="371"/>
      <c r="W627" s="371"/>
      <c r="X627" s="371"/>
      <c r="Y627" s="371"/>
      <c r="Z627" s="371"/>
      <c r="AA627" s="371"/>
      <c r="AB627" s="371"/>
      <c r="AC627" s="371"/>
      <c r="AD627" s="371"/>
      <c r="AE627" s="371"/>
      <c r="AF627" s="371"/>
      <c r="AG627" s="371"/>
      <c r="AH627" s="371"/>
      <c r="AI627" s="371"/>
      <c r="AJ627" s="371"/>
      <c r="AK627" s="371"/>
      <c r="AL627" s="371"/>
      <c r="AM627" s="371"/>
      <c r="AN627" s="371"/>
      <c r="AO627" s="371"/>
      <c r="AP627" s="371"/>
      <c r="AQ627" s="371"/>
      <c r="AR627" s="371"/>
      <c r="AS627" s="371"/>
      <c r="AT627" s="371"/>
      <c r="AU627" s="371"/>
      <c r="AV627" s="371"/>
      <c r="AW627" s="371"/>
      <c r="AX627" s="371"/>
      <c r="AY627" s="371"/>
      <c r="AZ627" s="371"/>
      <c r="BA627" s="371"/>
      <c r="BB627" s="371"/>
      <c r="BC627" s="371"/>
      <c r="BD627" s="371"/>
      <c r="BE627" s="371"/>
      <c r="BF627" s="371"/>
      <c r="BG627" s="371"/>
      <c r="BH627" s="371"/>
      <c r="BI627" s="371"/>
      <c r="BJ627" s="371"/>
      <c r="BK627" s="371"/>
      <c r="BL627" s="371"/>
    </row>
    <row r="628" spans="1:64">
      <c r="A628" s="371"/>
      <c r="B628" s="371"/>
      <c r="C628" s="371"/>
      <c r="D628" s="371"/>
      <c r="E628" s="371"/>
      <c r="F628" s="371"/>
      <c r="G628" s="371"/>
      <c r="H628" s="371"/>
      <c r="I628" s="371"/>
      <c r="J628" s="371"/>
      <c r="K628" s="371"/>
      <c r="L628" s="371"/>
      <c r="M628" s="371"/>
      <c r="N628" s="371"/>
      <c r="O628" s="371"/>
      <c r="P628" s="371"/>
      <c r="Q628" s="371"/>
      <c r="R628" s="371"/>
      <c r="S628" s="371"/>
      <c r="T628" s="371"/>
      <c r="U628" s="371"/>
      <c r="V628" s="371"/>
      <c r="W628" s="371"/>
      <c r="X628" s="371"/>
      <c r="Y628" s="371"/>
      <c r="Z628" s="371"/>
      <c r="AA628" s="371"/>
      <c r="AB628" s="371"/>
      <c r="AC628" s="371"/>
      <c r="AD628" s="371"/>
      <c r="AE628" s="371"/>
      <c r="AF628" s="371"/>
      <c r="AG628" s="371"/>
      <c r="AH628" s="371"/>
      <c r="AI628" s="371"/>
      <c r="AJ628" s="371"/>
      <c r="AK628" s="371"/>
      <c r="AL628" s="371"/>
      <c r="AM628" s="371"/>
      <c r="AN628" s="371"/>
      <c r="AO628" s="371"/>
      <c r="AP628" s="371"/>
      <c r="AQ628" s="371"/>
      <c r="AR628" s="371"/>
      <c r="AS628" s="371"/>
      <c r="AT628" s="371"/>
      <c r="AU628" s="371"/>
      <c r="AV628" s="371"/>
      <c r="AW628" s="371"/>
      <c r="AX628" s="371"/>
      <c r="AY628" s="371"/>
      <c r="AZ628" s="371"/>
      <c r="BA628" s="371"/>
      <c r="BB628" s="371"/>
      <c r="BC628" s="371"/>
      <c r="BD628" s="371"/>
      <c r="BE628" s="371"/>
      <c r="BF628" s="371"/>
      <c r="BG628" s="371"/>
      <c r="BH628" s="371"/>
      <c r="BI628" s="371"/>
      <c r="BJ628" s="371"/>
      <c r="BK628" s="371"/>
      <c r="BL628" s="371"/>
    </row>
    <row r="629" spans="1:64">
      <c r="A629" s="371"/>
      <c r="B629" s="371"/>
      <c r="C629" s="371"/>
      <c r="D629" s="371"/>
      <c r="E629" s="371"/>
      <c r="F629" s="371"/>
      <c r="G629" s="371"/>
      <c r="H629" s="371"/>
      <c r="I629" s="371"/>
      <c r="J629" s="371"/>
      <c r="K629" s="371"/>
      <c r="L629" s="371"/>
      <c r="M629" s="371"/>
      <c r="N629" s="371"/>
      <c r="O629" s="371"/>
      <c r="P629" s="371"/>
      <c r="Q629" s="371"/>
      <c r="R629" s="371"/>
      <c r="S629" s="371"/>
      <c r="T629" s="371"/>
      <c r="U629" s="371"/>
      <c r="V629" s="371"/>
      <c r="W629" s="371"/>
      <c r="X629" s="371"/>
      <c r="Y629" s="371"/>
      <c r="Z629" s="371"/>
      <c r="AA629" s="371"/>
      <c r="AB629" s="371"/>
      <c r="AC629" s="371"/>
      <c r="AD629" s="371"/>
      <c r="AE629" s="371"/>
      <c r="AF629" s="371"/>
      <c r="AG629" s="371"/>
      <c r="AH629" s="371"/>
      <c r="AI629" s="371"/>
      <c r="AJ629" s="371"/>
      <c r="AK629" s="371"/>
      <c r="AL629" s="371"/>
      <c r="AM629" s="371"/>
      <c r="AN629" s="371"/>
      <c r="AO629" s="371"/>
      <c r="AP629" s="371"/>
      <c r="AQ629" s="371"/>
      <c r="AR629" s="371"/>
      <c r="AS629" s="371"/>
      <c r="AT629" s="371"/>
      <c r="AU629" s="371"/>
      <c r="AV629" s="371"/>
      <c r="AW629" s="371"/>
      <c r="AX629" s="371"/>
      <c r="AY629" s="371"/>
      <c r="AZ629" s="371"/>
      <c r="BA629" s="371"/>
      <c r="BB629" s="371"/>
      <c r="BC629" s="371"/>
      <c r="BD629" s="371"/>
      <c r="BE629" s="371"/>
      <c r="BF629" s="371"/>
      <c r="BG629" s="371"/>
      <c r="BH629" s="371"/>
      <c r="BI629" s="371"/>
      <c r="BJ629" s="371"/>
      <c r="BK629" s="371"/>
      <c r="BL629" s="371"/>
    </row>
    <row r="630" spans="1:64">
      <c r="A630" s="371"/>
      <c r="B630" s="371"/>
      <c r="C630" s="371"/>
      <c r="D630" s="371"/>
      <c r="E630" s="371"/>
      <c r="F630" s="371"/>
      <c r="G630" s="371"/>
      <c r="H630" s="371"/>
      <c r="I630" s="371"/>
      <c r="J630" s="371"/>
      <c r="K630" s="371"/>
      <c r="L630" s="371"/>
      <c r="M630" s="371"/>
      <c r="N630" s="371"/>
      <c r="O630" s="371"/>
      <c r="P630" s="371"/>
      <c r="Q630" s="371"/>
      <c r="R630" s="371"/>
      <c r="S630" s="371"/>
      <c r="T630" s="371"/>
      <c r="U630" s="371"/>
      <c r="V630" s="371"/>
      <c r="W630" s="371"/>
      <c r="X630" s="371"/>
      <c r="Y630" s="371"/>
      <c r="Z630" s="371"/>
      <c r="AA630" s="371"/>
      <c r="AB630" s="371"/>
      <c r="AC630" s="371"/>
      <c r="AD630" s="371"/>
      <c r="AE630" s="371"/>
      <c r="AF630" s="371"/>
      <c r="AG630" s="371"/>
      <c r="AH630" s="371"/>
      <c r="AI630" s="371"/>
      <c r="AJ630" s="371"/>
      <c r="AK630" s="371"/>
      <c r="AL630" s="371"/>
      <c r="AM630" s="371"/>
      <c r="AN630" s="371"/>
      <c r="AO630" s="371"/>
      <c r="AP630" s="371"/>
      <c r="AQ630" s="371"/>
      <c r="AR630" s="371"/>
      <c r="AS630" s="371"/>
      <c r="AT630" s="371"/>
      <c r="AU630" s="371"/>
      <c r="AV630" s="371"/>
      <c r="AW630" s="371"/>
      <c r="AX630" s="371"/>
      <c r="AY630" s="371"/>
      <c r="AZ630" s="371"/>
      <c r="BA630" s="371"/>
      <c r="BB630" s="371"/>
      <c r="BC630" s="371"/>
      <c r="BD630" s="371"/>
      <c r="BE630" s="371"/>
      <c r="BF630" s="371"/>
      <c r="BG630" s="371"/>
      <c r="BH630" s="371"/>
      <c r="BI630" s="371"/>
      <c r="BJ630" s="371"/>
      <c r="BK630" s="371"/>
      <c r="BL630" s="371"/>
    </row>
    <row r="631" spans="1:64">
      <c r="A631" s="371"/>
      <c r="B631" s="371"/>
      <c r="C631" s="371"/>
      <c r="D631" s="371"/>
      <c r="E631" s="371"/>
      <c r="F631" s="371"/>
      <c r="G631" s="371"/>
      <c r="H631" s="371"/>
      <c r="I631" s="371"/>
      <c r="J631" s="371"/>
      <c r="K631" s="371"/>
      <c r="L631" s="371"/>
      <c r="M631" s="371"/>
      <c r="N631" s="371"/>
      <c r="O631" s="371"/>
      <c r="P631" s="371"/>
      <c r="Q631" s="371"/>
      <c r="R631" s="371"/>
      <c r="S631" s="371"/>
      <c r="T631" s="371"/>
      <c r="U631" s="371"/>
      <c r="V631" s="371"/>
      <c r="W631" s="371"/>
      <c r="X631" s="371"/>
      <c r="Y631" s="371"/>
      <c r="Z631" s="371"/>
      <c r="AA631" s="371"/>
      <c r="AB631" s="371"/>
      <c r="AC631" s="371"/>
      <c r="AD631" s="371"/>
      <c r="AE631" s="371"/>
      <c r="AF631" s="371"/>
      <c r="AG631" s="371"/>
      <c r="AH631" s="371"/>
      <c r="AI631" s="371"/>
      <c r="AJ631" s="371"/>
      <c r="AK631" s="371"/>
      <c r="AL631" s="371"/>
      <c r="AM631" s="371"/>
      <c r="AN631" s="371"/>
      <c r="AO631" s="371"/>
      <c r="AP631" s="371"/>
      <c r="AQ631" s="371"/>
      <c r="AR631" s="371"/>
      <c r="AS631" s="371"/>
      <c r="AT631" s="371"/>
      <c r="AU631" s="371"/>
      <c r="AV631" s="371"/>
      <c r="AW631" s="371"/>
      <c r="AX631" s="371"/>
      <c r="AY631" s="371"/>
      <c r="AZ631" s="371"/>
      <c r="BA631" s="371"/>
      <c r="BB631" s="371"/>
      <c r="BC631" s="371"/>
      <c r="BD631" s="371"/>
      <c r="BE631" s="371"/>
      <c r="BF631" s="371"/>
      <c r="BG631" s="371"/>
      <c r="BH631" s="371"/>
      <c r="BI631" s="371"/>
      <c r="BJ631" s="371"/>
      <c r="BK631" s="371"/>
      <c r="BL631" s="371"/>
    </row>
    <row r="632" spans="1:64">
      <c r="A632" s="371"/>
      <c r="B632" s="371"/>
      <c r="C632" s="371"/>
      <c r="D632" s="371"/>
      <c r="E632" s="371"/>
      <c r="F632" s="371"/>
      <c r="G632" s="371"/>
      <c r="H632" s="371"/>
      <c r="I632" s="371"/>
      <c r="J632" s="371"/>
      <c r="K632" s="371"/>
      <c r="L632" s="371"/>
      <c r="M632" s="371"/>
      <c r="N632" s="371"/>
      <c r="O632" s="371"/>
      <c r="P632" s="371"/>
      <c r="Q632" s="371"/>
      <c r="R632" s="371"/>
      <c r="S632" s="371"/>
      <c r="T632" s="371"/>
      <c r="U632" s="371"/>
      <c r="V632" s="371"/>
      <c r="W632" s="371"/>
      <c r="X632" s="371"/>
      <c r="Y632" s="371"/>
      <c r="Z632" s="371"/>
      <c r="AA632" s="371"/>
      <c r="AB632" s="371"/>
      <c r="AC632" s="371"/>
      <c r="AD632" s="371"/>
      <c r="AE632" s="371"/>
      <c r="AF632" s="371"/>
      <c r="AG632" s="371"/>
      <c r="AH632" s="371"/>
      <c r="AI632" s="371"/>
      <c r="AJ632" s="371"/>
      <c r="AK632" s="371"/>
      <c r="AL632" s="371"/>
      <c r="AM632" s="371"/>
      <c r="AN632" s="371"/>
      <c r="AO632" s="371"/>
      <c r="AP632" s="371"/>
      <c r="AQ632" s="371"/>
      <c r="AR632" s="371"/>
      <c r="AS632" s="371"/>
      <c r="AT632" s="371"/>
      <c r="AU632" s="371"/>
      <c r="AV632" s="371"/>
      <c r="AW632" s="371"/>
      <c r="AX632" s="371"/>
      <c r="AY632" s="371"/>
      <c r="AZ632" s="371"/>
      <c r="BA632" s="371"/>
      <c r="BB632" s="371"/>
      <c r="BC632" s="371"/>
      <c r="BD632" s="371"/>
      <c r="BE632" s="371"/>
      <c r="BF632" s="371"/>
      <c r="BG632" s="371"/>
      <c r="BH632" s="371"/>
      <c r="BI632" s="371"/>
      <c r="BJ632" s="371"/>
      <c r="BK632" s="371"/>
      <c r="BL632" s="371"/>
    </row>
    <row r="633" spans="1:64">
      <c r="A633" s="371"/>
      <c r="B633" s="371"/>
      <c r="C633" s="371"/>
      <c r="D633" s="371"/>
      <c r="E633" s="371"/>
      <c r="F633" s="371"/>
      <c r="G633" s="371"/>
      <c r="H633" s="371"/>
      <c r="I633" s="371"/>
      <c r="J633" s="371"/>
      <c r="K633" s="371"/>
      <c r="L633" s="371"/>
      <c r="M633" s="371"/>
      <c r="N633" s="371"/>
      <c r="O633" s="371"/>
      <c r="P633" s="371"/>
      <c r="Q633" s="371"/>
      <c r="R633" s="371"/>
      <c r="S633" s="371"/>
      <c r="T633" s="371"/>
      <c r="U633" s="371"/>
      <c r="V633" s="371"/>
      <c r="W633" s="371"/>
      <c r="X633" s="371"/>
      <c r="Y633" s="371"/>
      <c r="Z633" s="371"/>
      <c r="AA633" s="371"/>
      <c r="AB633" s="371"/>
      <c r="AC633" s="371"/>
      <c r="AD633" s="371"/>
      <c r="AE633" s="371"/>
      <c r="AF633" s="371"/>
      <c r="AG633" s="371"/>
      <c r="AH633" s="371"/>
      <c r="AI633" s="371"/>
      <c r="AJ633" s="371"/>
      <c r="AK633" s="371"/>
      <c r="AL633" s="371"/>
      <c r="AM633" s="371"/>
      <c r="AN633" s="371"/>
      <c r="AO633" s="371"/>
      <c r="AP633" s="371"/>
      <c r="AQ633" s="371"/>
      <c r="AR633" s="371"/>
      <c r="AS633" s="371"/>
      <c r="AT633" s="371"/>
      <c r="AU633" s="371"/>
      <c r="AV633" s="371"/>
      <c r="AW633" s="371"/>
      <c r="AX633" s="371"/>
      <c r="AY633" s="371"/>
      <c r="AZ633" s="371"/>
      <c r="BA633" s="371"/>
      <c r="BB633" s="371"/>
      <c r="BC633" s="371"/>
      <c r="BD633" s="371"/>
      <c r="BE633" s="371"/>
      <c r="BF633" s="371"/>
      <c r="BG633" s="371"/>
      <c r="BH633" s="371"/>
      <c r="BI633" s="371"/>
      <c r="BJ633" s="371"/>
      <c r="BK633" s="371"/>
      <c r="BL633" s="371"/>
    </row>
    <row r="634" spans="1:64">
      <c r="A634" s="371"/>
      <c r="B634" s="371"/>
      <c r="C634" s="371"/>
      <c r="D634" s="371"/>
      <c r="E634" s="371"/>
      <c r="F634" s="371"/>
      <c r="G634" s="371"/>
      <c r="H634" s="371"/>
      <c r="I634" s="371"/>
      <c r="J634" s="371"/>
      <c r="K634" s="371"/>
      <c r="L634" s="371"/>
      <c r="M634" s="371"/>
      <c r="N634" s="371"/>
      <c r="O634" s="371"/>
      <c r="P634" s="371"/>
      <c r="Q634" s="371"/>
      <c r="R634" s="371"/>
      <c r="S634" s="371"/>
      <c r="T634" s="371"/>
      <c r="U634" s="371"/>
      <c r="V634" s="371"/>
      <c r="W634" s="371"/>
      <c r="X634" s="371"/>
      <c r="Y634" s="371"/>
      <c r="Z634" s="371"/>
      <c r="AA634" s="371"/>
      <c r="AB634" s="371"/>
      <c r="AC634" s="371"/>
      <c r="AD634" s="371"/>
      <c r="AE634" s="371"/>
      <c r="AF634" s="371"/>
      <c r="AG634" s="371"/>
      <c r="AH634" s="371"/>
      <c r="AI634" s="371"/>
      <c r="AJ634" s="371"/>
      <c r="AK634" s="371"/>
      <c r="AL634" s="371"/>
      <c r="AM634" s="371"/>
      <c r="AN634" s="371"/>
      <c r="AO634" s="371"/>
      <c r="AP634" s="371"/>
      <c r="AQ634" s="371"/>
      <c r="AR634" s="371"/>
      <c r="AS634" s="371"/>
      <c r="AT634" s="371"/>
      <c r="AU634" s="371"/>
      <c r="AV634" s="371"/>
      <c r="AW634" s="371"/>
      <c r="AX634" s="371"/>
      <c r="AY634" s="371"/>
      <c r="AZ634" s="371"/>
      <c r="BA634" s="371"/>
      <c r="BB634" s="371"/>
      <c r="BC634" s="371"/>
      <c r="BD634" s="371"/>
      <c r="BE634" s="371"/>
      <c r="BF634" s="371"/>
      <c r="BG634" s="371"/>
      <c r="BH634" s="371"/>
      <c r="BI634" s="371"/>
      <c r="BJ634" s="371"/>
      <c r="BK634" s="371"/>
      <c r="BL634" s="371"/>
    </row>
    <row r="635" spans="1:64">
      <c r="A635" s="371"/>
      <c r="B635" s="371"/>
      <c r="C635" s="371"/>
      <c r="D635" s="371"/>
      <c r="E635" s="371"/>
      <c r="F635" s="371"/>
      <c r="G635" s="371"/>
      <c r="H635" s="371"/>
      <c r="I635" s="371"/>
      <c r="J635" s="371"/>
      <c r="K635" s="371"/>
      <c r="L635" s="371"/>
      <c r="M635" s="371"/>
      <c r="N635" s="371"/>
      <c r="O635" s="371"/>
      <c r="P635" s="371"/>
      <c r="Q635" s="371"/>
      <c r="R635" s="371"/>
      <c r="S635" s="371"/>
      <c r="T635" s="371"/>
      <c r="U635" s="371"/>
      <c r="V635" s="371"/>
      <c r="W635" s="371"/>
      <c r="X635" s="371"/>
      <c r="Y635" s="371"/>
      <c r="Z635" s="371"/>
      <c r="AA635" s="371"/>
      <c r="AB635" s="371"/>
      <c r="AC635" s="371"/>
      <c r="AD635" s="371"/>
      <c r="AE635" s="371"/>
      <c r="AF635" s="371"/>
      <c r="AG635" s="371"/>
      <c r="AH635" s="371"/>
      <c r="AI635" s="371"/>
      <c r="AJ635" s="371"/>
      <c r="AK635" s="371"/>
      <c r="AL635" s="371"/>
      <c r="AM635" s="371"/>
      <c r="AN635" s="371"/>
      <c r="AO635" s="371"/>
      <c r="AP635" s="371"/>
      <c r="AQ635" s="371"/>
      <c r="AR635" s="371"/>
      <c r="AS635" s="371"/>
      <c r="AT635" s="371"/>
      <c r="AU635" s="371"/>
      <c r="AV635" s="371"/>
      <c r="AW635" s="371"/>
      <c r="AX635" s="371"/>
      <c r="AY635" s="371"/>
      <c r="AZ635" s="371"/>
      <c r="BA635" s="371"/>
      <c r="BB635" s="371"/>
      <c r="BC635" s="371"/>
      <c r="BD635" s="371"/>
      <c r="BE635" s="371"/>
      <c r="BF635" s="371"/>
      <c r="BG635" s="371"/>
      <c r="BH635" s="371"/>
      <c r="BI635" s="371"/>
      <c r="BJ635" s="371"/>
      <c r="BK635" s="371"/>
      <c r="BL635" s="371"/>
    </row>
    <row r="636" spans="1:64">
      <c r="A636" s="371"/>
      <c r="B636" s="371"/>
      <c r="C636" s="371"/>
      <c r="D636" s="371"/>
      <c r="E636" s="371"/>
      <c r="F636" s="371"/>
      <c r="G636" s="371"/>
      <c r="H636" s="371"/>
      <c r="I636" s="371"/>
      <c r="J636" s="371"/>
      <c r="K636" s="371"/>
      <c r="L636" s="371"/>
      <c r="M636" s="371"/>
      <c r="N636" s="371"/>
      <c r="O636" s="371"/>
      <c r="P636" s="371"/>
      <c r="Q636" s="371"/>
      <c r="R636" s="371"/>
      <c r="S636" s="371"/>
      <c r="T636" s="371"/>
      <c r="U636" s="371"/>
      <c r="V636" s="371"/>
      <c r="W636" s="371"/>
      <c r="X636" s="371"/>
      <c r="Y636" s="371"/>
      <c r="Z636" s="371"/>
      <c r="AA636" s="371"/>
      <c r="AB636" s="371"/>
      <c r="AC636" s="371"/>
      <c r="AD636" s="371"/>
      <c r="AE636" s="371"/>
      <c r="AF636" s="371"/>
      <c r="AG636" s="371"/>
      <c r="AH636" s="371"/>
      <c r="AI636" s="371"/>
      <c r="AJ636" s="371"/>
      <c r="AK636" s="371"/>
      <c r="AL636" s="371"/>
      <c r="AM636" s="371"/>
      <c r="AN636" s="371"/>
      <c r="AO636" s="371"/>
      <c r="AP636" s="371"/>
      <c r="AQ636" s="371"/>
      <c r="AR636" s="371"/>
      <c r="AS636" s="371"/>
      <c r="AT636" s="371"/>
      <c r="AU636" s="371"/>
      <c r="AV636" s="371"/>
      <c r="AW636" s="371"/>
      <c r="AX636" s="371"/>
      <c r="AY636" s="371"/>
      <c r="AZ636" s="371"/>
      <c r="BA636" s="371"/>
      <c r="BB636" s="371"/>
      <c r="BC636" s="371"/>
      <c r="BD636" s="371"/>
      <c r="BE636" s="371"/>
      <c r="BF636" s="371"/>
      <c r="BG636" s="371"/>
      <c r="BH636" s="371"/>
      <c r="BI636" s="371"/>
      <c r="BJ636" s="371"/>
      <c r="BK636" s="371"/>
      <c r="BL636" s="371"/>
    </row>
    <row r="637" spans="1:64">
      <c r="A637" s="371"/>
      <c r="B637" s="371"/>
      <c r="C637" s="371"/>
      <c r="D637" s="371"/>
      <c r="E637" s="371"/>
      <c r="F637" s="371"/>
      <c r="G637" s="371"/>
      <c r="H637" s="371"/>
      <c r="I637" s="371"/>
      <c r="J637" s="371"/>
      <c r="K637" s="371"/>
      <c r="L637" s="371"/>
      <c r="M637" s="371"/>
      <c r="N637" s="371"/>
      <c r="O637" s="371"/>
      <c r="P637" s="371"/>
      <c r="Q637" s="371"/>
      <c r="R637" s="371"/>
      <c r="S637" s="371"/>
      <c r="T637" s="371"/>
      <c r="U637" s="371"/>
      <c r="V637" s="371"/>
      <c r="W637" s="371"/>
      <c r="X637" s="371"/>
      <c r="Y637" s="371"/>
      <c r="Z637" s="371"/>
      <c r="AA637" s="371"/>
      <c r="AB637" s="371"/>
      <c r="AC637" s="371"/>
      <c r="AD637" s="371"/>
      <c r="AE637" s="371"/>
      <c r="AF637" s="371"/>
      <c r="AG637" s="371"/>
      <c r="AH637" s="371"/>
      <c r="AI637" s="371"/>
      <c r="AJ637" s="371"/>
      <c r="AK637" s="371"/>
      <c r="AL637" s="371"/>
      <c r="AM637" s="371"/>
      <c r="AN637" s="371"/>
      <c r="AO637" s="371"/>
      <c r="AP637" s="371"/>
      <c r="AQ637" s="371"/>
      <c r="AR637" s="371"/>
      <c r="AS637" s="371"/>
      <c r="AT637" s="371"/>
      <c r="AU637" s="371"/>
      <c r="AV637" s="371"/>
      <c r="AW637" s="371"/>
      <c r="AX637" s="371"/>
      <c r="AY637" s="371"/>
      <c r="AZ637" s="371"/>
      <c r="BA637" s="371"/>
      <c r="BB637" s="371"/>
      <c r="BC637" s="371"/>
      <c r="BD637" s="371"/>
      <c r="BE637" s="371"/>
      <c r="BF637" s="371"/>
      <c r="BG637" s="371"/>
      <c r="BH637" s="371"/>
      <c r="BI637" s="371"/>
      <c r="BJ637" s="371"/>
      <c r="BK637" s="371"/>
      <c r="BL637" s="371"/>
    </row>
    <row r="638" spans="1:64">
      <c r="A638" s="371"/>
      <c r="B638" s="371"/>
      <c r="C638" s="371"/>
      <c r="D638" s="371"/>
      <c r="E638" s="371"/>
      <c r="F638" s="371"/>
      <c r="G638" s="371"/>
      <c r="H638" s="371"/>
      <c r="I638" s="371"/>
      <c r="J638" s="371"/>
      <c r="K638" s="371"/>
      <c r="L638" s="371"/>
      <c r="M638" s="371"/>
      <c r="N638" s="371"/>
      <c r="O638" s="371"/>
      <c r="P638" s="371"/>
      <c r="Q638" s="371"/>
      <c r="R638" s="371"/>
      <c r="S638" s="371"/>
      <c r="T638" s="371"/>
      <c r="U638" s="371"/>
      <c r="V638" s="371"/>
      <c r="W638" s="371"/>
      <c r="X638" s="371"/>
      <c r="Y638" s="371"/>
      <c r="Z638" s="371"/>
      <c r="AA638" s="371"/>
      <c r="AB638" s="371"/>
      <c r="AC638" s="371"/>
      <c r="AD638" s="371"/>
      <c r="AE638" s="371"/>
      <c r="AF638" s="371"/>
      <c r="AG638" s="371"/>
      <c r="AH638" s="371"/>
      <c r="AI638" s="371"/>
      <c r="AJ638" s="371"/>
      <c r="AK638" s="371"/>
      <c r="AL638" s="371"/>
      <c r="AM638" s="371"/>
      <c r="AN638" s="371"/>
      <c r="AO638" s="371"/>
      <c r="AP638" s="371"/>
      <c r="AQ638" s="371"/>
      <c r="AR638" s="371"/>
      <c r="AS638" s="371"/>
      <c r="AT638" s="371"/>
      <c r="AU638" s="371"/>
      <c r="AV638" s="371"/>
      <c r="AW638" s="371"/>
      <c r="AX638" s="371"/>
      <c r="AY638" s="371"/>
      <c r="AZ638" s="371"/>
      <c r="BA638" s="371"/>
      <c r="BB638" s="371"/>
      <c r="BC638" s="371"/>
      <c r="BD638" s="371"/>
      <c r="BE638" s="371"/>
      <c r="BF638" s="371"/>
      <c r="BG638" s="371"/>
      <c r="BH638" s="371"/>
      <c r="BI638" s="371"/>
      <c r="BJ638" s="371"/>
      <c r="BK638" s="371"/>
      <c r="BL638" s="371"/>
    </row>
    <row r="639" spans="1:64">
      <c r="A639" s="371"/>
      <c r="B639" s="371"/>
      <c r="C639" s="371"/>
      <c r="D639" s="371"/>
      <c r="E639" s="371"/>
      <c r="F639" s="371"/>
      <c r="G639" s="371"/>
      <c r="H639" s="371"/>
      <c r="I639" s="371"/>
      <c r="J639" s="371"/>
      <c r="K639" s="371"/>
      <c r="L639" s="371"/>
      <c r="M639" s="371"/>
      <c r="N639" s="371"/>
      <c r="O639" s="371"/>
      <c r="P639" s="371"/>
      <c r="Q639" s="371"/>
      <c r="R639" s="371"/>
      <c r="S639" s="371"/>
      <c r="T639" s="371"/>
      <c r="U639" s="371"/>
      <c r="V639" s="371"/>
      <c r="W639" s="371"/>
      <c r="X639" s="371"/>
      <c r="Y639" s="371"/>
      <c r="Z639" s="371"/>
      <c r="AA639" s="371"/>
      <c r="AB639" s="371"/>
      <c r="AC639" s="371"/>
      <c r="AD639" s="371"/>
      <c r="AE639" s="371"/>
      <c r="AF639" s="371"/>
      <c r="AG639" s="371"/>
      <c r="AH639" s="371"/>
      <c r="AI639" s="371"/>
      <c r="AJ639" s="371"/>
      <c r="AK639" s="371"/>
      <c r="AL639" s="371"/>
      <c r="AM639" s="371"/>
      <c r="AN639" s="371"/>
      <c r="AO639" s="371"/>
      <c r="AP639" s="371"/>
      <c r="AQ639" s="371"/>
      <c r="AR639" s="371"/>
      <c r="AS639" s="371"/>
      <c r="AT639" s="371"/>
      <c r="AU639" s="371"/>
      <c r="AV639" s="371"/>
      <c r="AW639" s="371"/>
      <c r="AX639" s="371"/>
      <c r="AY639" s="371"/>
      <c r="AZ639" s="371"/>
      <c r="BA639" s="371"/>
      <c r="BB639" s="371"/>
      <c r="BC639" s="371"/>
      <c r="BD639" s="371"/>
      <c r="BE639" s="371"/>
      <c r="BF639" s="371"/>
      <c r="BG639" s="371"/>
      <c r="BH639" s="371"/>
      <c r="BI639" s="371"/>
      <c r="BJ639" s="371"/>
      <c r="BK639" s="371"/>
      <c r="BL639" s="371"/>
    </row>
    <row r="640" spans="1:64">
      <c r="A640" s="371"/>
      <c r="B640" s="371"/>
      <c r="C640" s="371"/>
      <c r="D640" s="371"/>
      <c r="E640" s="371"/>
      <c r="F640" s="371"/>
      <c r="G640" s="371"/>
      <c r="H640" s="371"/>
      <c r="I640" s="371"/>
      <c r="J640" s="371"/>
      <c r="K640" s="371"/>
      <c r="L640" s="371"/>
      <c r="M640" s="371"/>
      <c r="N640" s="371"/>
      <c r="O640" s="371"/>
      <c r="P640" s="371"/>
      <c r="Q640" s="371"/>
      <c r="R640" s="371"/>
      <c r="S640" s="371"/>
      <c r="T640" s="371"/>
      <c r="U640" s="371"/>
      <c r="V640" s="371"/>
      <c r="W640" s="371"/>
      <c r="X640" s="371"/>
      <c r="Y640" s="371"/>
      <c r="Z640" s="371"/>
      <c r="AA640" s="371"/>
      <c r="AB640" s="371"/>
      <c r="AC640" s="371"/>
      <c r="AD640" s="371"/>
      <c r="AE640" s="371"/>
      <c r="AF640" s="371"/>
      <c r="AG640" s="371"/>
      <c r="AH640" s="371"/>
      <c r="AI640" s="371"/>
      <c r="AJ640" s="371"/>
      <c r="AK640" s="371"/>
      <c r="AL640" s="371"/>
      <c r="AM640" s="371"/>
      <c r="AN640" s="371"/>
      <c r="AO640" s="371"/>
      <c r="AP640" s="371"/>
      <c r="AQ640" s="371"/>
      <c r="AR640" s="371"/>
      <c r="AS640" s="371"/>
      <c r="AT640" s="371"/>
      <c r="AU640" s="371"/>
      <c r="AV640" s="371"/>
      <c r="AW640" s="371"/>
      <c r="AX640" s="371"/>
      <c r="AY640" s="371"/>
      <c r="AZ640" s="371"/>
      <c r="BA640" s="371"/>
      <c r="BB640" s="371"/>
      <c r="BC640" s="371"/>
      <c r="BD640" s="371"/>
      <c r="BE640" s="371"/>
      <c r="BF640" s="371"/>
      <c r="BG640" s="371"/>
      <c r="BH640" s="371"/>
      <c r="BI640" s="371"/>
      <c r="BJ640" s="371"/>
      <c r="BK640" s="371"/>
      <c r="BL640" s="371"/>
    </row>
    <row r="641" spans="1:64">
      <c r="A641" s="371"/>
      <c r="B641" s="371"/>
      <c r="C641" s="371"/>
      <c r="D641" s="371"/>
      <c r="E641" s="371"/>
      <c r="F641" s="371"/>
      <c r="G641" s="371"/>
      <c r="H641" s="371"/>
      <c r="I641" s="371"/>
      <c r="J641" s="371"/>
      <c r="K641" s="371"/>
      <c r="L641" s="371"/>
      <c r="M641" s="371"/>
      <c r="N641" s="371"/>
      <c r="O641" s="371"/>
      <c r="P641" s="371"/>
      <c r="Q641" s="371"/>
      <c r="R641" s="371"/>
      <c r="S641" s="371"/>
      <c r="T641" s="371"/>
      <c r="U641" s="371"/>
      <c r="V641" s="371"/>
      <c r="W641" s="371"/>
      <c r="X641" s="371"/>
      <c r="Y641" s="371"/>
      <c r="Z641" s="371"/>
      <c r="AA641" s="371"/>
      <c r="AB641" s="371"/>
      <c r="AC641" s="371"/>
      <c r="AD641" s="371"/>
      <c r="AE641" s="371"/>
      <c r="AF641" s="371"/>
      <c r="AG641" s="371"/>
      <c r="AH641" s="371"/>
      <c r="AI641" s="371"/>
      <c r="AJ641" s="371"/>
      <c r="AK641" s="371"/>
      <c r="AL641" s="371"/>
      <c r="AM641" s="371"/>
      <c r="AN641" s="371"/>
      <c r="AO641" s="371"/>
      <c r="AP641" s="371"/>
      <c r="AQ641" s="371"/>
      <c r="AR641" s="371"/>
      <c r="AS641" s="371"/>
      <c r="AT641" s="371"/>
      <c r="AU641" s="371"/>
      <c r="AV641" s="371"/>
      <c r="AW641" s="371"/>
      <c r="AX641" s="371"/>
      <c r="AY641" s="371"/>
      <c r="AZ641" s="371"/>
      <c r="BA641" s="371"/>
      <c r="BB641" s="371"/>
      <c r="BC641" s="371"/>
      <c r="BD641" s="371"/>
      <c r="BE641" s="371"/>
      <c r="BF641" s="371"/>
      <c r="BG641" s="371"/>
      <c r="BH641" s="371"/>
      <c r="BI641" s="371"/>
      <c r="BJ641" s="371"/>
      <c r="BK641" s="371"/>
      <c r="BL641" s="371"/>
    </row>
    <row r="642" spans="1:64">
      <c r="A642" s="371"/>
      <c r="B642" s="371"/>
      <c r="C642" s="371"/>
      <c r="D642" s="371"/>
      <c r="E642" s="371"/>
      <c r="F642" s="371"/>
      <c r="G642" s="371"/>
      <c r="H642" s="371"/>
      <c r="I642" s="371"/>
      <c r="J642" s="371"/>
      <c r="K642" s="371"/>
      <c r="L642" s="371"/>
      <c r="M642" s="371"/>
      <c r="N642" s="371"/>
      <c r="O642" s="371"/>
      <c r="P642" s="371"/>
      <c r="Q642" s="371"/>
      <c r="R642" s="371"/>
      <c r="S642" s="371"/>
      <c r="T642" s="371"/>
      <c r="U642" s="371"/>
      <c r="V642" s="371"/>
      <c r="W642" s="371"/>
      <c r="X642" s="371"/>
      <c r="Y642" s="371"/>
      <c r="Z642" s="371"/>
      <c r="AA642" s="371"/>
      <c r="AB642" s="371"/>
      <c r="AC642" s="371"/>
      <c r="AD642" s="371"/>
      <c r="AE642" s="371"/>
      <c r="AF642" s="371"/>
      <c r="AG642" s="371"/>
      <c r="AH642" s="371"/>
      <c r="AI642" s="371"/>
      <c r="AJ642" s="371"/>
      <c r="AK642" s="371"/>
      <c r="AL642" s="371"/>
      <c r="AM642" s="371"/>
      <c r="AN642" s="371"/>
      <c r="AO642" s="371"/>
      <c r="AP642" s="371"/>
      <c r="AQ642" s="371"/>
      <c r="AR642" s="371"/>
      <c r="AS642" s="371"/>
      <c r="AT642" s="371"/>
      <c r="AU642" s="371"/>
      <c r="AV642" s="371"/>
      <c r="AW642" s="371"/>
      <c r="AX642" s="371"/>
      <c r="AY642" s="371"/>
      <c r="AZ642" s="371"/>
      <c r="BA642" s="371"/>
      <c r="BB642" s="371"/>
      <c r="BC642" s="371"/>
      <c r="BD642" s="371"/>
      <c r="BE642" s="371"/>
      <c r="BF642" s="371"/>
      <c r="BG642" s="371"/>
      <c r="BH642" s="371"/>
      <c r="BI642" s="371"/>
      <c r="BJ642" s="371"/>
      <c r="BK642" s="371"/>
      <c r="BL642" s="371"/>
    </row>
    <row r="643" spans="1:64">
      <c r="A643" s="371"/>
      <c r="B643" s="371"/>
      <c r="C643" s="371"/>
      <c r="D643" s="371"/>
      <c r="E643" s="371"/>
      <c r="F643" s="371"/>
      <c r="G643" s="371"/>
      <c r="H643" s="371"/>
      <c r="I643" s="371"/>
      <c r="J643" s="371"/>
      <c r="K643" s="371"/>
      <c r="L643" s="371"/>
      <c r="M643" s="371"/>
      <c r="N643" s="371"/>
      <c r="O643" s="371"/>
      <c r="P643" s="371"/>
      <c r="Q643" s="371"/>
      <c r="R643" s="371"/>
      <c r="S643" s="371"/>
      <c r="T643" s="371"/>
      <c r="U643" s="371"/>
      <c r="V643" s="371"/>
      <c r="W643" s="371"/>
      <c r="X643" s="371"/>
      <c r="Y643" s="371"/>
      <c r="Z643" s="371"/>
      <c r="AA643" s="371"/>
      <c r="AB643" s="371"/>
      <c r="AC643" s="371"/>
      <c r="AD643" s="371"/>
      <c r="AE643" s="371"/>
      <c r="AF643" s="371"/>
      <c r="AG643" s="371"/>
      <c r="AH643" s="371"/>
      <c r="AI643" s="371"/>
      <c r="AJ643" s="371"/>
      <c r="AK643" s="371"/>
      <c r="AL643" s="371"/>
      <c r="AM643" s="371"/>
      <c r="AN643" s="371"/>
      <c r="AO643" s="371"/>
      <c r="AP643" s="371"/>
      <c r="AQ643" s="371"/>
      <c r="AR643" s="371"/>
      <c r="AS643" s="371"/>
      <c r="AT643" s="371"/>
      <c r="AU643" s="371"/>
      <c r="AV643" s="371"/>
      <c r="AW643" s="371"/>
      <c r="AX643" s="371"/>
      <c r="AY643" s="371"/>
      <c r="AZ643" s="371"/>
      <c r="BA643" s="371"/>
      <c r="BB643" s="371"/>
      <c r="BC643" s="371"/>
      <c r="BD643" s="371"/>
      <c r="BE643" s="371"/>
      <c r="BF643" s="371"/>
      <c r="BG643" s="371"/>
      <c r="BH643" s="371"/>
      <c r="BI643" s="371"/>
      <c r="BJ643" s="371"/>
      <c r="BK643" s="371"/>
      <c r="BL643" s="371"/>
    </row>
    <row r="644" spans="1:64">
      <c r="A644" s="371"/>
      <c r="B644" s="371"/>
      <c r="C644" s="371"/>
      <c r="D644" s="371"/>
      <c r="E644" s="371"/>
      <c r="F644" s="371"/>
      <c r="G644" s="371"/>
      <c r="H644" s="371"/>
      <c r="I644" s="371"/>
      <c r="J644" s="371"/>
      <c r="K644" s="371"/>
      <c r="L644" s="371"/>
      <c r="M644" s="371"/>
      <c r="N644" s="371"/>
      <c r="O644" s="371"/>
      <c r="P644" s="371"/>
      <c r="Q644" s="371"/>
      <c r="R644" s="371"/>
      <c r="S644" s="371"/>
      <c r="T644" s="371"/>
      <c r="U644" s="371"/>
      <c r="V644" s="371"/>
      <c r="W644" s="371"/>
      <c r="X644" s="371"/>
      <c r="Y644" s="371"/>
      <c r="Z644" s="371"/>
      <c r="AA644" s="371"/>
      <c r="AB644" s="371"/>
      <c r="AC644" s="371"/>
      <c r="AD644" s="371"/>
      <c r="AE644" s="371"/>
      <c r="AF644" s="371"/>
      <c r="AG644" s="371"/>
      <c r="AH644" s="371"/>
      <c r="AI644" s="371"/>
      <c r="AJ644" s="371"/>
      <c r="AK644" s="371"/>
      <c r="AL644" s="371"/>
      <c r="AM644" s="371"/>
      <c r="AN644" s="371"/>
      <c r="AO644" s="371"/>
      <c r="AP644" s="371"/>
      <c r="AQ644" s="371"/>
      <c r="AR644" s="371"/>
      <c r="AS644" s="371"/>
      <c r="AT644" s="371"/>
      <c r="AU644" s="371"/>
      <c r="AV644" s="371"/>
      <c r="AW644" s="371"/>
      <c r="AX644" s="371"/>
      <c r="AY644" s="371"/>
      <c r="AZ644" s="371"/>
      <c r="BA644" s="371"/>
      <c r="BB644" s="371"/>
      <c r="BC644" s="371"/>
      <c r="BD644" s="371"/>
      <c r="BE644" s="371"/>
      <c r="BF644" s="371"/>
      <c r="BG644" s="371"/>
      <c r="BH644" s="371"/>
      <c r="BI644" s="371"/>
      <c r="BJ644" s="371"/>
      <c r="BK644" s="371"/>
      <c r="BL644" s="371"/>
    </row>
    <row r="645" spans="1:64">
      <c r="A645" s="371"/>
      <c r="B645" s="371"/>
      <c r="C645" s="371"/>
      <c r="D645" s="371"/>
      <c r="E645" s="371"/>
      <c r="F645" s="371"/>
      <c r="G645" s="371"/>
      <c r="H645" s="371"/>
      <c r="I645" s="371"/>
      <c r="J645" s="371"/>
      <c r="K645" s="371"/>
      <c r="L645" s="371"/>
      <c r="M645" s="371"/>
      <c r="N645" s="371"/>
      <c r="O645" s="371"/>
      <c r="P645" s="371"/>
      <c r="Q645" s="371"/>
      <c r="R645" s="371"/>
      <c r="S645" s="371"/>
      <c r="T645" s="371"/>
      <c r="U645" s="371"/>
      <c r="V645" s="371"/>
      <c r="W645" s="371"/>
      <c r="X645" s="371"/>
      <c r="Y645" s="371"/>
      <c r="Z645" s="371"/>
      <c r="AA645" s="371"/>
      <c r="AB645" s="371"/>
      <c r="AC645" s="371"/>
      <c r="AD645" s="371"/>
      <c r="AE645" s="371"/>
      <c r="AF645" s="371"/>
      <c r="AG645" s="371"/>
      <c r="AH645" s="371"/>
      <c r="AI645" s="371"/>
      <c r="AJ645" s="371"/>
      <c r="AK645" s="371"/>
      <c r="AL645" s="371"/>
      <c r="AM645" s="371"/>
      <c r="AN645" s="371"/>
      <c r="AO645" s="371"/>
      <c r="AP645" s="371"/>
      <c r="AQ645" s="371"/>
      <c r="AR645" s="371"/>
      <c r="AS645" s="371"/>
      <c r="AT645" s="371"/>
      <c r="AU645" s="371"/>
      <c r="AV645" s="371"/>
      <c r="AW645" s="371"/>
      <c r="AX645" s="371"/>
      <c r="AY645" s="371"/>
      <c r="AZ645" s="371"/>
      <c r="BA645" s="371"/>
      <c r="BB645" s="371"/>
      <c r="BC645" s="371"/>
      <c r="BD645" s="371"/>
      <c r="BE645" s="371"/>
      <c r="BF645" s="371"/>
      <c r="BG645" s="371"/>
      <c r="BH645" s="371"/>
      <c r="BI645" s="371"/>
      <c r="BJ645" s="371"/>
      <c r="BK645" s="371"/>
      <c r="BL645" s="371"/>
    </row>
    <row r="646" spans="1:64">
      <c r="A646" s="371"/>
      <c r="B646" s="371"/>
      <c r="C646" s="371"/>
      <c r="D646" s="371"/>
      <c r="E646" s="371"/>
      <c r="F646" s="371"/>
      <c r="G646" s="371"/>
      <c r="H646" s="371"/>
      <c r="I646" s="371"/>
      <c r="J646" s="371"/>
      <c r="K646" s="371"/>
      <c r="L646" s="371"/>
      <c r="M646" s="371"/>
      <c r="N646" s="371"/>
      <c r="O646" s="371"/>
      <c r="P646" s="371"/>
      <c r="Q646" s="371"/>
      <c r="R646" s="371"/>
      <c r="S646" s="371"/>
      <c r="T646" s="371"/>
      <c r="U646" s="371"/>
      <c r="V646" s="371"/>
      <c r="W646" s="371"/>
      <c r="X646" s="371"/>
      <c r="Y646" s="371"/>
      <c r="Z646" s="371"/>
      <c r="AA646" s="371"/>
      <c r="AB646" s="371"/>
      <c r="AC646" s="371"/>
      <c r="AD646" s="371"/>
      <c r="AE646" s="371"/>
      <c r="AF646" s="371"/>
      <c r="AG646" s="371"/>
      <c r="AH646" s="371"/>
      <c r="AI646" s="371"/>
      <c r="AJ646" s="371"/>
      <c r="AK646" s="371"/>
      <c r="AL646" s="371"/>
      <c r="AM646" s="371"/>
      <c r="AN646" s="371"/>
      <c r="AO646" s="371"/>
      <c r="AP646" s="371"/>
      <c r="AQ646" s="371"/>
      <c r="AR646" s="371"/>
      <c r="AS646" s="371"/>
      <c r="AT646" s="371"/>
      <c r="AU646" s="371"/>
      <c r="AV646" s="371"/>
      <c r="AW646" s="371"/>
      <c r="AX646" s="371"/>
      <c r="AY646" s="371"/>
      <c r="AZ646" s="371"/>
      <c r="BA646" s="371"/>
      <c r="BB646" s="371"/>
      <c r="BC646" s="371"/>
      <c r="BD646" s="371"/>
      <c r="BE646" s="371"/>
      <c r="BF646" s="371"/>
      <c r="BG646" s="371"/>
      <c r="BH646" s="371"/>
      <c r="BI646" s="371"/>
      <c r="BJ646" s="371"/>
      <c r="BK646" s="371"/>
      <c r="BL646" s="371"/>
    </row>
    <row r="647" spans="1:64">
      <c r="A647" s="371"/>
      <c r="B647" s="371"/>
      <c r="C647" s="371"/>
      <c r="D647" s="371"/>
      <c r="E647" s="371"/>
      <c r="F647" s="371"/>
      <c r="G647" s="371"/>
      <c r="H647" s="371"/>
      <c r="I647" s="371"/>
      <c r="J647" s="371"/>
      <c r="K647" s="371"/>
      <c r="L647" s="371"/>
      <c r="M647" s="371"/>
      <c r="N647" s="371"/>
      <c r="O647" s="371"/>
      <c r="P647" s="371"/>
      <c r="Q647" s="371"/>
      <c r="R647" s="371"/>
      <c r="S647" s="371"/>
      <c r="T647" s="371"/>
      <c r="U647" s="371"/>
      <c r="V647" s="371"/>
      <c r="W647" s="371"/>
      <c r="X647" s="371"/>
      <c r="Y647" s="371"/>
      <c r="Z647" s="371"/>
      <c r="AA647" s="371"/>
      <c r="AB647" s="371"/>
      <c r="AC647" s="371"/>
      <c r="AD647" s="371"/>
      <c r="AE647" s="371"/>
      <c r="AF647" s="371"/>
      <c r="AG647" s="371"/>
      <c r="AH647" s="371"/>
      <c r="AI647" s="371"/>
      <c r="AJ647" s="371"/>
      <c r="AK647" s="371"/>
      <c r="AL647" s="371"/>
      <c r="AM647" s="371"/>
      <c r="AN647" s="371"/>
      <c r="AO647" s="371"/>
      <c r="AP647" s="371"/>
      <c r="AQ647" s="371"/>
      <c r="AR647" s="371"/>
      <c r="AS647" s="371"/>
      <c r="AT647" s="371"/>
      <c r="AU647" s="371"/>
      <c r="AV647" s="371"/>
      <c r="AW647" s="371"/>
      <c r="AX647" s="371"/>
      <c r="AY647" s="371"/>
      <c r="AZ647" s="371"/>
      <c r="BA647" s="371"/>
      <c r="BB647" s="371"/>
      <c r="BC647" s="371"/>
      <c r="BD647" s="371"/>
      <c r="BE647" s="371"/>
      <c r="BF647" s="371"/>
      <c r="BG647" s="371"/>
      <c r="BH647" s="371"/>
      <c r="BI647" s="371"/>
      <c r="BJ647" s="371"/>
      <c r="BK647" s="371"/>
      <c r="BL647" s="371"/>
    </row>
    <row r="648" spans="1:64">
      <c r="A648" s="371"/>
      <c r="B648" s="371"/>
      <c r="C648" s="371"/>
      <c r="D648" s="371"/>
      <c r="E648" s="371"/>
      <c r="F648" s="371"/>
      <c r="G648" s="371"/>
      <c r="H648" s="371"/>
      <c r="I648" s="371"/>
      <c r="J648" s="371"/>
      <c r="K648" s="371"/>
      <c r="L648" s="371"/>
      <c r="M648" s="371"/>
      <c r="N648" s="371"/>
      <c r="O648" s="371"/>
      <c r="P648" s="371"/>
      <c r="Q648" s="371"/>
      <c r="R648" s="371"/>
      <c r="S648" s="371"/>
      <c r="T648" s="371"/>
      <c r="U648" s="371"/>
      <c r="V648" s="371"/>
      <c r="W648" s="371"/>
      <c r="X648" s="371"/>
      <c r="Y648" s="371"/>
      <c r="Z648" s="371"/>
      <c r="AA648" s="371"/>
      <c r="AB648" s="371"/>
      <c r="AC648" s="371"/>
      <c r="AD648" s="371"/>
      <c r="AE648" s="371"/>
      <c r="AF648" s="371"/>
      <c r="AG648" s="371"/>
      <c r="AH648" s="371"/>
      <c r="AI648" s="371"/>
      <c r="AJ648" s="371"/>
      <c r="AK648" s="371"/>
      <c r="AL648" s="371"/>
      <c r="AM648" s="371"/>
      <c r="AN648" s="371"/>
      <c r="AO648" s="371"/>
      <c r="AP648" s="371"/>
      <c r="AQ648" s="371"/>
      <c r="AR648" s="371"/>
      <c r="AS648" s="371"/>
      <c r="AT648" s="371"/>
      <c r="AU648" s="371"/>
      <c r="AV648" s="371"/>
      <c r="AW648" s="371"/>
      <c r="AX648" s="371"/>
      <c r="AY648" s="371"/>
      <c r="AZ648" s="371"/>
      <c r="BA648" s="371"/>
      <c r="BB648" s="371"/>
      <c r="BC648" s="371"/>
      <c r="BD648" s="371"/>
      <c r="BE648" s="371"/>
      <c r="BF648" s="371"/>
      <c r="BG648" s="371"/>
      <c r="BH648" s="371"/>
      <c r="BI648" s="371"/>
      <c r="BJ648" s="371"/>
      <c r="BK648" s="371"/>
      <c r="BL648" s="371"/>
    </row>
    <row r="649" spans="1:64">
      <c r="A649" s="371"/>
      <c r="B649" s="371"/>
      <c r="C649" s="371"/>
      <c r="D649" s="371"/>
      <c r="E649" s="371"/>
      <c r="F649" s="371"/>
      <c r="G649" s="371"/>
      <c r="H649" s="371"/>
      <c r="I649" s="371"/>
      <c r="J649" s="371"/>
      <c r="K649" s="371"/>
      <c r="L649" s="371"/>
      <c r="M649" s="371"/>
      <c r="N649" s="371"/>
      <c r="O649" s="371"/>
      <c r="P649" s="371"/>
      <c r="Q649" s="371"/>
      <c r="R649" s="371"/>
      <c r="S649" s="371"/>
      <c r="T649" s="371"/>
      <c r="U649" s="371"/>
      <c r="V649" s="371"/>
      <c r="W649" s="371"/>
      <c r="X649" s="371"/>
      <c r="Y649" s="371"/>
      <c r="Z649" s="371"/>
      <c r="AA649" s="371"/>
      <c r="AB649" s="371"/>
      <c r="AC649" s="371"/>
      <c r="AD649" s="371"/>
      <c r="AE649" s="371"/>
      <c r="AF649" s="371"/>
      <c r="AG649" s="371"/>
      <c r="AH649" s="371"/>
      <c r="AI649" s="371"/>
      <c r="AJ649" s="371"/>
      <c r="AK649" s="371"/>
      <c r="AL649" s="371"/>
      <c r="AM649" s="371"/>
      <c r="AN649" s="371"/>
      <c r="AO649" s="371"/>
      <c r="AP649" s="371"/>
      <c r="AQ649" s="371"/>
      <c r="AR649" s="371"/>
      <c r="AS649" s="371"/>
      <c r="AT649" s="371"/>
      <c r="AU649" s="371"/>
      <c r="AV649" s="371"/>
      <c r="AW649" s="371"/>
      <c r="AX649" s="371"/>
      <c r="AY649" s="371"/>
      <c r="AZ649" s="371"/>
      <c r="BA649" s="371"/>
      <c r="BB649" s="371"/>
      <c r="BC649" s="371"/>
      <c r="BD649" s="371"/>
      <c r="BE649" s="371"/>
      <c r="BF649" s="371"/>
      <c r="BG649" s="371"/>
      <c r="BH649" s="371"/>
      <c r="BI649" s="371"/>
      <c r="BJ649" s="371"/>
      <c r="BK649" s="371"/>
      <c r="BL649" s="371"/>
    </row>
  </sheetData>
  <sheetProtection algorithmName="SHA-512" hashValue="ldRVC4TrL5EfmxzxWFo+PajfnhNht1YmsKcawg60KAuMM3dDAR1O143L2RfrXsjYwe1syfcKijp6RiMc1//Z+w==" saltValue="GgUqgTG/cfjTLduqKx1bXQ==" spinCount="100000" sheet="1" selectLockedCells="1"/>
  <mergeCells count="163">
    <mergeCell ref="A550:A551"/>
    <mergeCell ref="A554:A557"/>
    <mergeCell ref="A558:A561"/>
    <mergeCell ref="A562:A563"/>
    <mergeCell ref="A564:A565"/>
    <mergeCell ref="A566:A567"/>
    <mergeCell ref="A600:A601"/>
    <mergeCell ref="A568:A569"/>
    <mergeCell ref="A570:A571"/>
    <mergeCell ref="A580:A581"/>
    <mergeCell ref="A584:A587"/>
    <mergeCell ref="A588:A591"/>
    <mergeCell ref="A592:A593"/>
    <mergeCell ref="A594:A595"/>
    <mergeCell ref="A596:A597"/>
    <mergeCell ref="A598:A599"/>
    <mergeCell ref="A510:A511"/>
    <mergeCell ref="A520:A521"/>
    <mergeCell ref="A524:A527"/>
    <mergeCell ref="A528:A531"/>
    <mergeCell ref="A532:A533"/>
    <mergeCell ref="A534:A535"/>
    <mergeCell ref="A536:A537"/>
    <mergeCell ref="A538:A539"/>
    <mergeCell ref="A540:A541"/>
    <mergeCell ref="A478:A479"/>
    <mergeCell ref="A480:A481"/>
    <mergeCell ref="A490:A491"/>
    <mergeCell ref="A494:A497"/>
    <mergeCell ref="A498:A501"/>
    <mergeCell ref="A502:A503"/>
    <mergeCell ref="A504:A505"/>
    <mergeCell ref="A506:A507"/>
    <mergeCell ref="A508:A509"/>
    <mergeCell ref="A416:A417"/>
    <mergeCell ref="A412:A413"/>
    <mergeCell ref="A414:A415"/>
    <mergeCell ref="A418:A419"/>
    <mergeCell ref="A420:A421"/>
    <mergeCell ref="A468:A471"/>
    <mergeCell ref="A472:A473"/>
    <mergeCell ref="A474:A475"/>
    <mergeCell ref="A476:A477"/>
    <mergeCell ref="A434:A437"/>
    <mergeCell ref="A438:A441"/>
    <mergeCell ref="A442:A443"/>
    <mergeCell ref="A444:A445"/>
    <mergeCell ref="A446:A447"/>
    <mergeCell ref="A448:A449"/>
    <mergeCell ref="A450:A451"/>
    <mergeCell ref="A464:A467"/>
    <mergeCell ref="A430:A431"/>
    <mergeCell ref="A460:A461"/>
    <mergeCell ref="A258:A261"/>
    <mergeCell ref="A264:A265"/>
    <mergeCell ref="A266:A267"/>
    <mergeCell ref="A268:A269"/>
    <mergeCell ref="A270:A271"/>
    <mergeCell ref="A284:A287"/>
    <mergeCell ref="A288:A291"/>
    <mergeCell ref="A292:A293"/>
    <mergeCell ref="A294:A295"/>
    <mergeCell ref="A262:A263"/>
    <mergeCell ref="A250:A251"/>
    <mergeCell ref="A254:A257"/>
    <mergeCell ref="A240:A241"/>
    <mergeCell ref="A224:A227"/>
    <mergeCell ref="A228:A231"/>
    <mergeCell ref="A232:A233"/>
    <mergeCell ref="A234:A235"/>
    <mergeCell ref="A236:A237"/>
    <mergeCell ref="A238:A239"/>
    <mergeCell ref="A134:A137"/>
    <mergeCell ref="A138:A141"/>
    <mergeCell ref="A194:A197"/>
    <mergeCell ref="A198:A201"/>
    <mergeCell ref="A202:A203"/>
    <mergeCell ref="A204:A205"/>
    <mergeCell ref="A206:A207"/>
    <mergeCell ref="A208:A209"/>
    <mergeCell ref="A220:A221"/>
    <mergeCell ref="A190:A191"/>
    <mergeCell ref="A210:A211"/>
    <mergeCell ref="A174:A175"/>
    <mergeCell ref="A172:A173"/>
    <mergeCell ref="A168:A171"/>
    <mergeCell ref="A176:A177"/>
    <mergeCell ref="A178:A179"/>
    <mergeCell ref="A180:A181"/>
    <mergeCell ref="A144:A145"/>
    <mergeCell ref="A146:A147"/>
    <mergeCell ref="A148:A149"/>
    <mergeCell ref="A150:A151"/>
    <mergeCell ref="A142:A143"/>
    <mergeCell ref="A160:A161"/>
    <mergeCell ref="A164:A167"/>
    <mergeCell ref="A370:A371"/>
    <mergeCell ref="A322:A323"/>
    <mergeCell ref="A328:A329"/>
    <mergeCell ref="A378:A381"/>
    <mergeCell ref="A386:A387"/>
    <mergeCell ref="A388:A389"/>
    <mergeCell ref="A390:A391"/>
    <mergeCell ref="A404:A407"/>
    <mergeCell ref="A408:A411"/>
    <mergeCell ref="A352:A353"/>
    <mergeCell ref="A354:A355"/>
    <mergeCell ref="A356:A357"/>
    <mergeCell ref="A358:A359"/>
    <mergeCell ref="A360:A361"/>
    <mergeCell ref="A374:A377"/>
    <mergeCell ref="A382:A383"/>
    <mergeCell ref="A384:A385"/>
    <mergeCell ref="A400:A401"/>
    <mergeCell ref="A314:A317"/>
    <mergeCell ref="A318:A321"/>
    <mergeCell ref="A330:A331"/>
    <mergeCell ref="A340:A341"/>
    <mergeCell ref="A344:A347"/>
    <mergeCell ref="A348:A351"/>
    <mergeCell ref="A300:A301"/>
    <mergeCell ref="A310:A311"/>
    <mergeCell ref="A280:A281"/>
    <mergeCell ref="A298:A299"/>
    <mergeCell ref="A296:A297"/>
    <mergeCell ref="A324:A325"/>
    <mergeCell ref="A326:A327"/>
    <mergeCell ref="A130:A131"/>
    <mergeCell ref="A54:A55"/>
    <mergeCell ref="A60:A61"/>
    <mergeCell ref="A56:A57"/>
    <mergeCell ref="A58:A59"/>
    <mergeCell ref="A82:A83"/>
    <mergeCell ref="A70:A71"/>
    <mergeCell ref="A78:A81"/>
    <mergeCell ref="A88:A89"/>
    <mergeCell ref="A90:A91"/>
    <mergeCell ref="A86:A87"/>
    <mergeCell ref="A74:A77"/>
    <mergeCell ref="A100:A101"/>
    <mergeCell ref="A84:A85"/>
    <mergeCell ref="A104:A107"/>
    <mergeCell ref="A108:A111"/>
    <mergeCell ref="A112:A113"/>
    <mergeCell ref="A114:A115"/>
    <mergeCell ref="A116:A117"/>
    <mergeCell ref="A118:A119"/>
    <mergeCell ref="A120:A121"/>
    <mergeCell ref="A44:A47"/>
    <mergeCell ref="A48:A51"/>
    <mergeCell ref="A52:A53"/>
    <mergeCell ref="B4:D4"/>
    <mergeCell ref="A10:A11"/>
    <mergeCell ref="A1:D3"/>
    <mergeCell ref="A24:A25"/>
    <mergeCell ref="A30:A31"/>
    <mergeCell ref="A14:A17"/>
    <mergeCell ref="A18:A21"/>
    <mergeCell ref="A22:A23"/>
    <mergeCell ref="A26:A27"/>
    <mergeCell ref="A28:A29"/>
    <mergeCell ref="A40:A41"/>
    <mergeCell ref="A5:F6"/>
  </mergeCells>
  <conditionalFormatting sqref="A9 A39 A69 A99 A129 A159 A189 A219 A249 A279 A309 A339 A369 A399 A429 A459 A489 A519 A549 A579">
    <cfRule type="cellIs" dxfId="434" priority="2" operator="greaterThan">
      <formula>9999999999.99</formula>
    </cfRule>
  </conditionalFormatting>
  <conditionalFormatting sqref="A39 A69 A99 A129 A159 A189 A219 A249 A279 A309 A339 A369 A399 A429 A459 A489 A519 A549 A579 A9">
    <cfRule type="cellIs" dxfId="433" priority="210" operator="between">
      <formula>1</formula>
      <formula>1000000000</formula>
    </cfRule>
  </conditionalFormatting>
  <conditionalFormatting sqref="C9">
    <cfRule type="cellIs" dxfId="351" priority="221" operator="between">
      <formula>1</formula>
      <formula>10000000</formula>
    </cfRule>
    <cfRule type="cellIs" dxfId="350" priority="222" operator="greaterThan">
      <formula>99999999.99</formula>
    </cfRule>
  </conditionalFormatting>
  <conditionalFormatting sqref="C33 C63 C93 C123">
    <cfRule type="cellIs" dxfId="349" priority="455" operator="equal">
      <formula>0</formula>
    </cfRule>
  </conditionalFormatting>
  <conditionalFormatting sqref="C39">
    <cfRule type="cellIs" dxfId="345" priority="59" operator="greaterThan">
      <formula>99999999.99</formula>
    </cfRule>
    <cfRule type="cellIs" dxfId="344" priority="58" operator="between">
      <formula>1</formula>
      <formula>10000000</formula>
    </cfRule>
  </conditionalFormatting>
  <conditionalFormatting sqref="C69">
    <cfRule type="cellIs" dxfId="340" priority="56" operator="greaterThan">
      <formula>99999999.99</formula>
    </cfRule>
    <cfRule type="cellIs" dxfId="339" priority="55" operator="between">
      <formula>1</formula>
      <formula>10000000</formula>
    </cfRule>
  </conditionalFormatting>
  <conditionalFormatting sqref="C99">
    <cfRule type="cellIs" dxfId="335" priority="53" operator="greaterThan">
      <formula>99999999.99</formula>
    </cfRule>
    <cfRule type="cellIs" dxfId="334" priority="52" operator="between">
      <formula>1</formula>
      <formula>10000000</formula>
    </cfRule>
  </conditionalFormatting>
  <conditionalFormatting sqref="C129">
    <cfRule type="cellIs" dxfId="330" priority="50" operator="greaterThan">
      <formula>99999999.99</formula>
    </cfRule>
    <cfRule type="cellIs" dxfId="329" priority="49" operator="between">
      <formula>1</formula>
      <formula>10000000</formula>
    </cfRule>
  </conditionalFormatting>
  <conditionalFormatting sqref="C153">
    <cfRule type="cellIs" dxfId="328" priority="76" operator="equal">
      <formula>0</formula>
    </cfRule>
  </conditionalFormatting>
  <conditionalFormatting sqref="C159">
    <cfRule type="cellIs" dxfId="327" priority="47" operator="greaterThan">
      <formula>99999999.99</formula>
    </cfRule>
    <cfRule type="cellIs" dxfId="326" priority="46" operator="between">
      <formula>1</formula>
      <formula>10000000</formula>
    </cfRule>
  </conditionalFormatting>
  <conditionalFormatting sqref="C183">
    <cfRule type="cellIs" dxfId="325" priority="75" operator="equal">
      <formula>0</formula>
    </cfRule>
  </conditionalFormatting>
  <conditionalFormatting sqref="C189">
    <cfRule type="cellIs" dxfId="324" priority="43" operator="between">
      <formula>1</formula>
      <formula>10000000</formula>
    </cfRule>
    <cfRule type="cellIs" dxfId="323" priority="44" operator="greaterThan">
      <formula>99999999.99</formula>
    </cfRule>
  </conditionalFormatting>
  <conditionalFormatting sqref="C213">
    <cfRule type="cellIs" dxfId="322" priority="74" operator="equal">
      <formula>0</formula>
    </cfRule>
  </conditionalFormatting>
  <conditionalFormatting sqref="C219">
    <cfRule type="cellIs" dxfId="321" priority="41" operator="greaterThan">
      <formula>99999999.99</formula>
    </cfRule>
    <cfRule type="cellIs" dxfId="320" priority="40" operator="between">
      <formula>1</formula>
      <formula>10000000</formula>
    </cfRule>
  </conditionalFormatting>
  <conditionalFormatting sqref="C243">
    <cfRule type="cellIs" dxfId="319" priority="73" operator="equal">
      <formula>0</formula>
    </cfRule>
  </conditionalFormatting>
  <conditionalFormatting sqref="C249">
    <cfRule type="cellIs" dxfId="318" priority="38" operator="greaterThan">
      <formula>99999999.99</formula>
    </cfRule>
    <cfRule type="cellIs" dxfId="317" priority="37" operator="between">
      <formula>1</formula>
      <formula>10000000</formula>
    </cfRule>
  </conditionalFormatting>
  <conditionalFormatting sqref="C273">
    <cfRule type="cellIs" dxfId="316" priority="72" operator="equal">
      <formula>0</formula>
    </cfRule>
  </conditionalFormatting>
  <conditionalFormatting sqref="C279">
    <cfRule type="cellIs" dxfId="315" priority="35" operator="greaterThan">
      <formula>99999999.99</formula>
    </cfRule>
    <cfRule type="cellIs" dxfId="314" priority="34" operator="between">
      <formula>1</formula>
      <formula>10000000</formula>
    </cfRule>
  </conditionalFormatting>
  <conditionalFormatting sqref="C303">
    <cfRule type="cellIs" dxfId="313" priority="71" operator="equal">
      <formula>0</formula>
    </cfRule>
  </conditionalFormatting>
  <conditionalFormatting sqref="C309">
    <cfRule type="cellIs" dxfId="312" priority="32" operator="greaterThan">
      <formula>99999999.99</formula>
    </cfRule>
    <cfRule type="cellIs" dxfId="311" priority="31" operator="between">
      <formula>1</formula>
      <formula>10000000</formula>
    </cfRule>
  </conditionalFormatting>
  <conditionalFormatting sqref="C333">
    <cfRule type="cellIs" dxfId="310" priority="70" operator="equal">
      <formula>0</formula>
    </cfRule>
  </conditionalFormatting>
  <conditionalFormatting sqref="C339">
    <cfRule type="cellIs" dxfId="309" priority="28" operator="between">
      <formula>1</formula>
      <formula>10000000</formula>
    </cfRule>
    <cfRule type="cellIs" dxfId="308" priority="29" operator="greaterThan">
      <formula>99999999.99</formula>
    </cfRule>
  </conditionalFormatting>
  <conditionalFormatting sqref="C363">
    <cfRule type="cellIs" dxfId="307" priority="69" operator="equal">
      <formula>0</formula>
    </cfRule>
  </conditionalFormatting>
  <conditionalFormatting sqref="C369">
    <cfRule type="cellIs" dxfId="306" priority="25" operator="between">
      <formula>1</formula>
      <formula>10000000</formula>
    </cfRule>
    <cfRule type="cellIs" dxfId="305" priority="26" operator="greaterThan">
      <formula>99999999.99</formula>
    </cfRule>
  </conditionalFormatting>
  <conditionalFormatting sqref="C393">
    <cfRule type="cellIs" dxfId="304" priority="68" operator="equal">
      <formula>0</formula>
    </cfRule>
  </conditionalFormatting>
  <conditionalFormatting sqref="C399">
    <cfRule type="cellIs" dxfId="303" priority="22" operator="between">
      <formula>1</formula>
      <formula>10000000</formula>
    </cfRule>
    <cfRule type="cellIs" dxfId="302" priority="23" operator="greaterThan">
      <formula>99999999.99</formula>
    </cfRule>
  </conditionalFormatting>
  <conditionalFormatting sqref="C423">
    <cfRule type="cellIs" dxfId="301" priority="67" operator="equal">
      <formula>0</formula>
    </cfRule>
  </conditionalFormatting>
  <conditionalFormatting sqref="C429">
    <cfRule type="cellIs" dxfId="300" priority="19" operator="between">
      <formula>1</formula>
      <formula>10000000</formula>
    </cfRule>
    <cfRule type="cellIs" dxfId="299" priority="20" operator="greaterThan">
      <formula>99999999.99</formula>
    </cfRule>
  </conditionalFormatting>
  <conditionalFormatting sqref="C453">
    <cfRule type="cellIs" dxfId="298" priority="66" operator="equal">
      <formula>0</formula>
    </cfRule>
  </conditionalFormatting>
  <conditionalFormatting sqref="C459">
    <cfRule type="cellIs" dxfId="297" priority="17" operator="greaterThan">
      <formula>99999999.99</formula>
    </cfRule>
    <cfRule type="cellIs" dxfId="296" priority="16" operator="between">
      <formula>1</formula>
      <formula>10000000</formula>
    </cfRule>
  </conditionalFormatting>
  <conditionalFormatting sqref="C483">
    <cfRule type="cellIs" dxfId="295" priority="65" operator="equal">
      <formula>0</formula>
    </cfRule>
  </conditionalFormatting>
  <conditionalFormatting sqref="C489">
    <cfRule type="cellIs" dxfId="294" priority="14" operator="greaterThan">
      <formula>99999999.99</formula>
    </cfRule>
    <cfRule type="cellIs" dxfId="293" priority="13" operator="between">
      <formula>1</formula>
      <formula>10000000</formula>
    </cfRule>
  </conditionalFormatting>
  <conditionalFormatting sqref="C513">
    <cfRule type="cellIs" dxfId="292" priority="64" operator="equal">
      <formula>0</formula>
    </cfRule>
  </conditionalFormatting>
  <conditionalFormatting sqref="C519">
    <cfRule type="cellIs" dxfId="291" priority="11" operator="greaterThan">
      <formula>99999999.99</formula>
    </cfRule>
    <cfRule type="cellIs" dxfId="290" priority="10" operator="between">
      <formula>1</formula>
      <formula>10000000</formula>
    </cfRule>
  </conditionalFormatting>
  <conditionalFormatting sqref="C543">
    <cfRule type="cellIs" dxfId="289" priority="62" operator="equal">
      <formula>0</formula>
    </cfRule>
  </conditionalFormatting>
  <conditionalFormatting sqref="C549">
    <cfRule type="cellIs" dxfId="288" priority="8" operator="greaterThan">
      <formula>99999999.99</formula>
    </cfRule>
    <cfRule type="cellIs" dxfId="287" priority="7" operator="between">
      <formula>1</formula>
      <formula>10000000</formula>
    </cfRule>
  </conditionalFormatting>
  <conditionalFormatting sqref="C573">
    <cfRule type="cellIs" dxfId="286" priority="61" operator="equal">
      <formula>0</formula>
    </cfRule>
  </conditionalFormatting>
  <conditionalFormatting sqref="C579">
    <cfRule type="cellIs" dxfId="285" priority="5" operator="greaterThan">
      <formula>99999999.99</formula>
    </cfRule>
    <cfRule type="cellIs" dxfId="284" priority="4" operator="between">
      <formula>1</formula>
      <formula>10000000</formula>
    </cfRule>
  </conditionalFormatting>
  <conditionalFormatting sqref="C603">
    <cfRule type="cellIs" dxfId="283" priority="60" operator="equal">
      <formula>0</formula>
    </cfRule>
  </conditionalFormatting>
  <conditionalFormatting sqref="D18">
    <cfRule type="expression" dxfId="282" priority="2171">
      <formula>$H$1&gt;0</formula>
    </cfRule>
  </conditionalFormatting>
  <conditionalFormatting sqref="D27:Y29">
    <cfRule type="cellIs" dxfId="281" priority="2235" operator="greaterThan">
      <formula>0</formula>
    </cfRule>
  </conditionalFormatting>
  <conditionalFormatting sqref="D57:AV57 D59:AV59">
    <cfRule type="cellIs" dxfId="278" priority="2239" operator="greaterThan">
      <formula>0</formula>
    </cfRule>
  </conditionalFormatting>
  <conditionalFormatting sqref="D87:AV87 D89:AV89">
    <cfRule type="cellIs" dxfId="276" priority="2242" operator="greaterThan">
      <formula>0</formula>
    </cfRule>
  </conditionalFormatting>
  <conditionalFormatting sqref="D117:AV117 D119:AV119">
    <cfRule type="cellIs" dxfId="274" priority="734" operator="greaterThan">
      <formula>0</formula>
    </cfRule>
  </conditionalFormatting>
  <conditionalFormatting sqref="D147:AV147 D149:AV149">
    <cfRule type="cellIs" dxfId="272" priority="731" operator="greaterThan">
      <formula>0</formula>
    </cfRule>
  </conditionalFormatting>
  <conditionalFormatting sqref="D177:AV177 D179:AV179">
    <cfRule type="cellIs" dxfId="270" priority="728" operator="greaterThan">
      <formula>0</formula>
    </cfRule>
  </conditionalFormatting>
  <conditionalFormatting sqref="D207:AV207 D209:AV209">
    <cfRule type="cellIs" dxfId="268" priority="725" operator="greaterThan">
      <formula>0</formula>
    </cfRule>
  </conditionalFormatting>
  <conditionalFormatting sqref="D237:AV237 D239:AV239">
    <cfRule type="cellIs" dxfId="266" priority="722" operator="greaterThan">
      <formula>0</formula>
    </cfRule>
  </conditionalFormatting>
  <conditionalFormatting sqref="D267:AV267 D269:AV269">
    <cfRule type="cellIs" dxfId="264" priority="719" operator="greaterThan">
      <formula>0</formula>
    </cfRule>
  </conditionalFormatting>
  <conditionalFormatting sqref="D297:AV297 D299:AV299">
    <cfRule type="cellIs" dxfId="262" priority="716" operator="greaterThan">
      <formula>0</formula>
    </cfRule>
  </conditionalFormatting>
  <conditionalFormatting sqref="D327:AV327 D329:AV329">
    <cfRule type="cellIs" dxfId="260" priority="713" operator="greaterThan">
      <formula>0</formula>
    </cfRule>
  </conditionalFormatting>
  <conditionalFormatting sqref="D357:AV357 D359:AV359">
    <cfRule type="cellIs" dxfId="258" priority="710" operator="greaterThan">
      <formula>0</formula>
    </cfRule>
  </conditionalFormatting>
  <conditionalFormatting sqref="D387:AV387 D389:AV389">
    <cfRule type="cellIs" dxfId="256" priority="707" operator="greaterThan">
      <formula>0</formula>
    </cfRule>
  </conditionalFormatting>
  <conditionalFormatting sqref="D417:AV417 D419:AV419">
    <cfRule type="cellIs" dxfId="254" priority="704" operator="greaterThan">
      <formula>0</formula>
    </cfRule>
  </conditionalFormatting>
  <conditionalFormatting sqref="D447:AV447 D449:AV449">
    <cfRule type="cellIs" dxfId="252" priority="701" operator="greaterThan">
      <formula>0</formula>
    </cfRule>
  </conditionalFormatting>
  <conditionalFormatting sqref="D477:AV477 D479:AV479">
    <cfRule type="cellIs" dxfId="250" priority="698" operator="greaterThan">
      <formula>0</formula>
    </cfRule>
  </conditionalFormatting>
  <conditionalFormatting sqref="D507:AV507 D509:AV509">
    <cfRule type="cellIs" dxfId="248" priority="695" operator="greaterThan">
      <formula>0</formula>
    </cfRule>
  </conditionalFormatting>
  <conditionalFormatting sqref="D537:AV537 D539:AV539">
    <cfRule type="cellIs" dxfId="246" priority="692" operator="greaterThan">
      <formula>0</formula>
    </cfRule>
  </conditionalFormatting>
  <conditionalFormatting sqref="D567:AV567 D569:AV569">
    <cfRule type="cellIs" dxfId="244" priority="689" operator="greaterThan">
      <formula>0</formula>
    </cfRule>
  </conditionalFormatting>
  <conditionalFormatting sqref="D597:AV597 D599:AV599">
    <cfRule type="cellIs" dxfId="241" priority="686" operator="greaterThan">
      <formula>0</formula>
    </cfRule>
  </conditionalFormatting>
  <dataValidations xWindow="702" yWindow="498" count="6">
    <dataValidation allowBlank="1" showInputMessage="1" showErrorMessage="1" promptTitle="1. Indicate project title" prompt="Indicate the project's title (same as in the application form). Note that both the project title and project type must be specified before participant budgets can be completed " sqref="B4:D4" xr:uid="{6DED95F7-BCCA-4D38-BF85-2733AC1E2C50}"/>
    <dataValidation allowBlank="1" showInputMessage="1" showErrorMessage="1" promptTitle="1b. Company name" prompt="Enter your company name as it appears in the Central Business Register (CVR)." sqref="B9 B549 B39 B69 B99 B129 B159 B189 B219 B249 B279 B309 B339 B369 B399 B429 B459 B489 B519 B579" xr:uid="{CB7A1F13-9DCD-458E-B085-06F5CCD036BB}"/>
    <dataValidation allowBlank="1" showInputMessage="1" showErrorMessage="1" promptTitle="2. CVR number" prompt="Enter your organisation's CVR number" sqref="C9 C549 C39 C69 C99 C129 C159 C189 C219 C249 C279 C309 C339 C369 C399 C429 C459 C489 C519 C579" xr:uid="{BB169CFB-1B4C-43A8-8F8D-21DBB98C4FB9}"/>
    <dataValidation allowBlank="1" showInputMessage="1" showErrorMessage="1" promptTitle="Private funding" prompt="If the project has received private funds for financing, these can be used to cover the project’s independent financing. If the stated amount is higher than the project’s independent financing, it will affect the subsidy rate." sqref="B11 B41 B71 B101 B131 B161 B191 B221 B251 B281 B311 B341 B371 B401 B431 B461 B491 B521 B551 B581" xr:uid="{E2A6D862-2C52-4ADC-B5C6-39C3878978CA}"/>
    <dataValidation allowBlank="1" showInputMessage="1" showErrorMessage="1" promptTitle="Public co-funding" prompt="If the project has received other public co-funding, this will affect the GUDP subsidy rate._x000a_" sqref="C11 C41 C71 C101 C131 C161 C191 C221 C251 C281 C311 C341 C371 C401 C431 C461 C491 C521 C551 C581" xr:uid="{75A34AC0-58F0-49D7-B202-8824D056F54D}"/>
    <dataValidation allowBlank="1" showInputMessage="1" showErrorMessage="1" promptTitle="1a. P number (optional)" prompt="State P number if project participant has stated a P number in the application form. P number in application form and budget must be similar (10 digits)" sqref="A9 A39 A69 A99 A129 A159 A189 A219 A249 A279 A309 A339 A369 A399 A429 A459 A489 A519 A549 A579" xr:uid="{8D233663-4F7A-45EF-9431-174DE3B80188}"/>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E96956E1-3CE2-4D1C-A404-EB727CC9F2B8}">
            <xm:f>'2. Samlet budgetoversigt'!$S$20</xm:f>
            <x14:dxf>
              <font>
                <color theme="0" tint="-0.14996795556505021"/>
              </font>
              <fill>
                <patternFill>
                  <bgColor theme="0" tint="-0.14996795556505021"/>
                </patternFill>
              </fill>
            </x14:dxf>
          </x14:cfRule>
          <xm:sqref>A9:E9 B11:C11</xm:sqref>
        </x14:conditionalFormatting>
        <x14:conditionalFormatting xmlns:xm="http://schemas.microsoft.com/office/excel/2006/main">
          <x14:cfRule type="expression" priority="57" id="{205BF3BE-50AE-43CC-BF8B-10432DDC1154}">
            <xm:f>'2. Samlet budgetoversigt'!$T$4+'2. Samlet budgetoversigt'!$S$21</xm:f>
            <x14:dxf>
              <font>
                <color theme="0" tint="-0.14996795556505021"/>
              </font>
              <fill>
                <patternFill>
                  <bgColor theme="0" tint="-0.14996795556505021"/>
                </patternFill>
              </fill>
            </x14:dxf>
          </x14:cfRule>
          <xm:sqref>A39:E39 B41:C41</xm:sqref>
        </x14:conditionalFormatting>
        <x14:conditionalFormatting xmlns:xm="http://schemas.microsoft.com/office/excel/2006/main">
          <x14:cfRule type="expression" priority="54" id="{70D6FB69-BE95-4614-82BC-1B6280BCE543}">
            <xm:f>'2. Samlet budgetoversigt'!$S$22</xm:f>
            <x14:dxf>
              <font>
                <color theme="0" tint="-0.14996795556505021"/>
              </font>
              <fill>
                <patternFill>
                  <bgColor theme="0" tint="-0.14996795556505021"/>
                </patternFill>
              </fill>
            </x14:dxf>
          </x14:cfRule>
          <xm:sqref>A69:E69 B71:C71</xm:sqref>
        </x14:conditionalFormatting>
        <x14:conditionalFormatting xmlns:xm="http://schemas.microsoft.com/office/excel/2006/main">
          <x14:cfRule type="expression" priority="51" id="{979E2E22-5A15-4CDE-9189-F92BF26CDCE6}">
            <xm:f>'2. Samlet budgetoversigt'!$T$4+'2. Samlet budgetoversigt'!$S$23</xm:f>
            <x14:dxf>
              <font>
                <color theme="0" tint="-0.14996795556505021"/>
              </font>
              <fill>
                <patternFill>
                  <bgColor theme="0" tint="-0.14996795556505021"/>
                </patternFill>
              </fill>
            </x14:dxf>
          </x14:cfRule>
          <xm:sqref>A99:E99 B101:C101</xm:sqref>
        </x14:conditionalFormatting>
        <x14:conditionalFormatting xmlns:xm="http://schemas.microsoft.com/office/excel/2006/main">
          <x14:cfRule type="expression" priority="48" id="{3EB4AF3C-ED9E-4696-9E3E-E1FDE332EE03}">
            <xm:f>'2. Samlet budgetoversigt'!$T$4+'2. Samlet budgetoversigt'!$S$24</xm:f>
            <x14:dxf>
              <font>
                <color theme="0" tint="-0.14996795556505021"/>
              </font>
              <fill>
                <patternFill>
                  <bgColor theme="0" tint="-0.14996795556505021"/>
                </patternFill>
              </fill>
            </x14:dxf>
          </x14:cfRule>
          <xm:sqref>A129:E129 B131:C131</xm:sqref>
        </x14:conditionalFormatting>
        <x14:conditionalFormatting xmlns:xm="http://schemas.microsoft.com/office/excel/2006/main">
          <x14:cfRule type="expression" priority="45" id="{C6545AA9-D810-4630-9F35-F4B98D3C43A0}">
            <xm:f>'2. Samlet budgetoversigt'!$S$25</xm:f>
            <x14:dxf>
              <font>
                <color theme="0" tint="-0.14996795556505021"/>
              </font>
              <fill>
                <patternFill>
                  <bgColor theme="0" tint="-0.14996795556505021"/>
                </patternFill>
              </fill>
            </x14:dxf>
          </x14:cfRule>
          <xm:sqref>A159:E159 B161:C161</xm:sqref>
        </x14:conditionalFormatting>
        <x14:conditionalFormatting xmlns:xm="http://schemas.microsoft.com/office/excel/2006/main">
          <x14:cfRule type="expression" priority="42" id="{52CAE4C7-3885-4988-A0BF-183EA174A665}">
            <xm:f>'2. Samlet budgetoversigt'!$T$4+'2. Samlet budgetoversigt'!$S$26</xm:f>
            <x14:dxf>
              <font>
                <color theme="0" tint="-0.14996795556505021"/>
              </font>
              <fill>
                <patternFill>
                  <bgColor theme="0" tint="-0.14996795556505021"/>
                </patternFill>
              </fill>
            </x14:dxf>
          </x14:cfRule>
          <xm:sqref>A189:E189 B191:C191</xm:sqref>
        </x14:conditionalFormatting>
        <x14:conditionalFormatting xmlns:xm="http://schemas.microsoft.com/office/excel/2006/main">
          <x14:cfRule type="expression" priority="39" id="{DD401876-CE61-4C28-969F-313511D8F63C}">
            <xm:f>'2. Samlet budgetoversigt'!$S$27</xm:f>
            <x14:dxf>
              <font>
                <color theme="0" tint="-0.14996795556505021"/>
              </font>
              <fill>
                <patternFill>
                  <bgColor theme="0" tint="-0.14996795556505021"/>
                </patternFill>
              </fill>
            </x14:dxf>
          </x14:cfRule>
          <xm:sqref>A219:E219 B221:C221</xm:sqref>
        </x14:conditionalFormatting>
        <x14:conditionalFormatting xmlns:xm="http://schemas.microsoft.com/office/excel/2006/main">
          <x14:cfRule type="expression" priority="36" id="{E9859FE1-4679-4897-858F-C1E2B942FD2B}">
            <xm:f>'2. Samlet budgetoversigt'!$S$28</xm:f>
            <x14:dxf>
              <font>
                <color theme="0" tint="-0.14996795556505021"/>
              </font>
              <fill>
                <patternFill>
                  <bgColor theme="0" tint="-0.14996795556505021"/>
                </patternFill>
              </fill>
            </x14:dxf>
          </x14:cfRule>
          <xm:sqref>A249:E249 B251:C251</xm:sqref>
        </x14:conditionalFormatting>
        <x14:conditionalFormatting xmlns:xm="http://schemas.microsoft.com/office/excel/2006/main">
          <x14:cfRule type="expression" priority="33" id="{D17BA2D4-0FAF-46A1-8117-81E661A53915}">
            <xm:f>'2. Samlet budgetoversigt'!$S$29</xm:f>
            <x14:dxf>
              <font>
                <color theme="0" tint="-0.14996795556505021"/>
              </font>
              <fill>
                <patternFill>
                  <bgColor theme="0" tint="-0.14996795556505021"/>
                </patternFill>
              </fill>
            </x14:dxf>
          </x14:cfRule>
          <xm:sqref>A279:E279 B281:C281</xm:sqref>
        </x14:conditionalFormatting>
        <x14:conditionalFormatting xmlns:xm="http://schemas.microsoft.com/office/excel/2006/main">
          <x14:cfRule type="expression" priority="30" id="{EAFF812D-1643-4900-AB4D-23EEAB533037}">
            <xm:f>'2. Samlet budgetoversigt'!$S$30</xm:f>
            <x14:dxf>
              <font>
                <color theme="0" tint="-0.14996795556505021"/>
              </font>
              <fill>
                <patternFill>
                  <bgColor theme="0" tint="-0.14996795556505021"/>
                </patternFill>
              </fill>
            </x14:dxf>
          </x14:cfRule>
          <xm:sqref>A309:E309 B311:C311</xm:sqref>
        </x14:conditionalFormatting>
        <x14:conditionalFormatting xmlns:xm="http://schemas.microsoft.com/office/excel/2006/main">
          <x14:cfRule type="expression" priority="27" id="{53844003-7869-4896-BA6F-0B07A3F14CB9}">
            <xm:f>'2. Samlet budgetoversigt'!$S$31</xm:f>
            <x14:dxf>
              <font>
                <color theme="0" tint="-0.14996795556505021"/>
              </font>
              <fill>
                <patternFill>
                  <bgColor theme="0" tint="-0.14996795556505021"/>
                </patternFill>
              </fill>
            </x14:dxf>
          </x14:cfRule>
          <xm:sqref>A339:E339 B341:C341</xm:sqref>
        </x14:conditionalFormatting>
        <x14:conditionalFormatting xmlns:xm="http://schemas.microsoft.com/office/excel/2006/main">
          <x14:cfRule type="expression" priority="24" id="{F1E5EDD9-E51F-47BB-B848-3259DBEAD192}">
            <xm:f>'2. Samlet budgetoversigt'!$S$32</xm:f>
            <x14:dxf>
              <font>
                <color theme="0" tint="-0.14996795556505021"/>
              </font>
              <fill>
                <patternFill>
                  <bgColor theme="0" tint="-0.14996795556505021"/>
                </patternFill>
              </fill>
            </x14:dxf>
          </x14:cfRule>
          <xm:sqref>A369:E369 B371:C371</xm:sqref>
        </x14:conditionalFormatting>
        <x14:conditionalFormatting xmlns:xm="http://schemas.microsoft.com/office/excel/2006/main">
          <x14:cfRule type="expression" priority="21" id="{17C831C8-BC4D-4A28-BD35-0234481CBC0B}">
            <xm:f>'2. Samlet budgetoversigt'!$S$33</xm:f>
            <x14:dxf>
              <font>
                <color theme="0" tint="-0.14996795556505021"/>
              </font>
              <fill>
                <patternFill>
                  <bgColor theme="0" tint="-0.14996795556505021"/>
                </patternFill>
              </fill>
            </x14:dxf>
          </x14:cfRule>
          <xm:sqref>A399:E399 B401:C401</xm:sqref>
        </x14:conditionalFormatting>
        <x14:conditionalFormatting xmlns:xm="http://schemas.microsoft.com/office/excel/2006/main">
          <x14:cfRule type="expression" priority="18" id="{287996BF-24EE-466E-891D-8926FFDA44AF}">
            <xm:f>'2. Samlet budgetoversigt'!$S$34</xm:f>
            <x14:dxf>
              <font>
                <color theme="0" tint="-0.14996795556505021"/>
              </font>
              <fill>
                <patternFill>
                  <bgColor theme="0" tint="-0.14996795556505021"/>
                </patternFill>
              </fill>
            </x14:dxf>
          </x14:cfRule>
          <xm:sqref>A429:E429 B431:C431</xm:sqref>
        </x14:conditionalFormatting>
        <x14:conditionalFormatting xmlns:xm="http://schemas.microsoft.com/office/excel/2006/main">
          <x14:cfRule type="expression" priority="15" id="{8BC90C4A-7BBF-43F4-955F-776652FA54D7}">
            <xm:f>'2. Samlet budgetoversigt'!$S$35</xm:f>
            <x14:dxf>
              <font>
                <color theme="0" tint="-0.14996795556505021"/>
              </font>
              <fill>
                <patternFill>
                  <bgColor theme="0" tint="-0.14996795556505021"/>
                </patternFill>
              </fill>
            </x14:dxf>
          </x14:cfRule>
          <xm:sqref>A459:E459 B461:C461</xm:sqref>
        </x14:conditionalFormatting>
        <x14:conditionalFormatting xmlns:xm="http://schemas.microsoft.com/office/excel/2006/main">
          <x14:cfRule type="expression" priority="12" id="{FAB249E3-13D3-493E-9790-FA7BF6342B0A}">
            <xm:f>'2. Samlet budgetoversigt'!$S$36</xm:f>
            <x14:dxf>
              <font>
                <color theme="0" tint="-0.14996795556505021"/>
              </font>
              <fill>
                <patternFill>
                  <bgColor theme="0" tint="-0.14996795556505021"/>
                </patternFill>
              </fill>
            </x14:dxf>
          </x14:cfRule>
          <xm:sqref>A489:E489 B491:C491</xm:sqref>
        </x14:conditionalFormatting>
        <x14:conditionalFormatting xmlns:xm="http://schemas.microsoft.com/office/excel/2006/main">
          <x14:cfRule type="expression" priority="9" id="{036B5F2D-B21C-4774-B5E2-2FADF9A86595}">
            <xm:f>'2. Samlet budgetoversigt'!$S$37</xm:f>
            <x14:dxf>
              <font>
                <color theme="0" tint="-0.14996795556505021"/>
              </font>
              <fill>
                <patternFill>
                  <bgColor theme="0" tint="-0.14996795556505021"/>
                </patternFill>
              </fill>
            </x14:dxf>
          </x14:cfRule>
          <xm:sqref>A519:E519 B521:C521</xm:sqref>
        </x14:conditionalFormatting>
        <x14:conditionalFormatting xmlns:xm="http://schemas.microsoft.com/office/excel/2006/main">
          <x14:cfRule type="expression" priority="6" id="{3BBDE1F5-D826-4149-9A55-93EFE8C7BC52}">
            <xm:f>'2. Samlet budgetoversigt'!$S$38</xm:f>
            <x14:dxf>
              <font>
                <color theme="0" tint="-0.14996795556505021"/>
              </font>
              <fill>
                <patternFill>
                  <bgColor theme="0" tint="-0.14996795556505021"/>
                </patternFill>
              </fill>
            </x14:dxf>
          </x14:cfRule>
          <xm:sqref>A549:E549 B551:C551</xm:sqref>
        </x14:conditionalFormatting>
        <x14:conditionalFormatting xmlns:xm="http://schemas.microsoft.com/office/excel/2006/main">
          <x14:cfRule type="expression" priority="3" id="{B0BBB97C-4D9C-4681-B474-B1C321DB447D}">
            <xm:f>'2. Samlet budgetoversigt'!$S$39</xm:f>
            <x14:dxf>
              <font>
                <color theme="0" tint="-0.14996795556505021"/>
              </font>
              <fill>
                <patternFill>
                  <bgColor theme="0" tint="-0.14996795556505021"/>
                </patternFill>
              </fill>
            </x14:dxf>
          </x14:cfRule>
          <xm:sqref>A579:E579 B581:C581</xm:sqref>
        </x14:conditionalFormatting>
        <x14:conditionalFormatting xmlns:xm="http://schemas.microsoft.com/office/excel/2006/main">
          <x14:cfRule type="expression" priority="2371" id="{51FB8F6D-36C3-4156-AB71-43D561784194}">
            <xm:f>'2. Samlet budgetoversigt'!$R$20</xm:f>
            <x14:dxf>
              <font>
                <color theme="9" tint="-0.24994659260841701"/>
              </font>
            </x14:dxf>
          </x14:cfRule>
          <xm:sqref>B14:B32 D17:AV17 D21:AV21 B34</xm:sqref>
        </x14:conditionalFormatting>
        <x14:conditionalFormatting xmlns:xm="http://schemas.microsoft.com/office/excel/2006/main">
          <x14:cfRule type="expression" priority="394" id="{9DCBEDA3-F905-46C2-999B-5FE7FBB79773}">
            <xm:f>'2. Samlet budgetoversigt'!$Q$50</xm:f>
            <x14:dxf>
              <font>
                <color rgb="FF9C0006"/>
              </font>
              <fill>
                <patternFill>
                  <bgColor rgb="FFFFC7CE"/>
                </patternFill>
              </fill>
            </x14:dxf>
          </x14:cfRule>
          <xm:sqref>B27</xm:sqref>
        </x14:conditionalFormatting>
        <x14:conditionalFormatting xmlns:xm="http://schemas.microsoft.com/office/excel/2006/main">
          <x14:cfRule type="expression" priority="393" id="{FF107553-4E4A-44AB-8519-30AE652A91ED}">
            <xm:f>'2. Samlet budgetoversigt'!$Q$51</xm:f>
            <x14:dxf>
              <font>
                <color rgb="FF9C0006"/>
              </font>
              <fill>
                <patternFill>
                  <bgColor rgb="FFFFC7CE"/>
                </patternFill>
              </fill>
            </x14:dxf>
          </x14:cfRule>
          <xm:sqref>B29</xm:sqref>
        </x14:conditionalFormatting>
        <x14:conditionalFormatting xmlns:xm="http://schemas.microsoft.com/office/excel/2006/main">
          <x14:cfRule type="expression" priority="2367" id="{346751CC-7D40-4FAD-971B-05881F61512B}">
            <xm:f>'2. Samlet budgetoversigt'!$R$21</xm:f>
            <x14:dxf>
              <font>
                <color theme="9" tint="-0.24994659260841701"/>
              </font>
            </x14:dxf>
          </x14:cfRule>
          <xm:sqref>B44:B62 D47:AV47 D51:AV51 B64</xm:sqref>
        </x14:conditionalFormatting>
        <x14:conditionalFormatting xmlns:xm="http://schemas.microsoft.com/office/excel/2006/main">
          <x14:cfRule type="expression" priority="391" id="{DC780233-6099-4C8E-9D2B-DAB2C113E8AE}">
            <xm:f>'2. Samlet budgetoversigt'!$Q$52</xm:f>
            <x14:dxf>
              <font>
                <color rgb="FF9C0006"/>
              </font>
              <fill>
                <patternFill>
                  <bgColor rgb="FFFFC7CE"/>
                </patternFill>
              </fill>
            </x14:dxf>
          </x14:cfRule>
          <xm:sqref>B57</xm:sqref>
        </x14:conditionalFormatting>
        <x14:conditionalFormatting xmlns:xm="http://schemas.microsoft.com/office/excel/2006/main">
          <x14:cfRule type="expression" priority="390" id="{95BF7BE3-7BE3-4DAD-8D36-E0B003AB83CC}">
            <xm:f>'2. Samlet budgetoversigt'!$Q$53</xm:f>
            <x14:dxf>
              <font>
                <color rgb="FF9C0006"/>
              </font>
              <fill>
                <patternFill>
                  <bgColor rgb="FFFFC7CE"/>
                </patternFill>
              </fill>
            </x14:dxf>
          </x14:cfRule>
          <xm:sqref>B59</xm:sqref>
        </x14:conditionalFormatting>
        <x14:conditionalFormatting xmlns:xm="http://schemas.microsoft.com/office/excel/2006/main">
          <x14:cfRule type="expression" priority="2363" id="{08A8828F-E897-453E-A63A-1689E5C77DDA}">
            <xm:f>'2. Samlet budgetoversigt'!$R$22</xm:f>
            <x14:dxf>
              <font>
                <color theme="9" tint="-0.24994659260841701"/>
              </font>
            </x14:dxf>
          </x14:cfRule>
          <xm:sqref>B74:B92 D77:AV77 D81:AV81 B94</xm:sqref>
        </x14:conditionalFormatting>
        <x14:conditionalFormatting xmlns:xm="http://schemas.microsoft.com/office/excel/2006/main">
          <x14:cfRule type="expression" priority="389" id="{10E7518E-F76D-4368-B292-5826E3A9476E}">
            <xm:f>'2. Samlet budgetoversigt'!$Q$54</xm:f>
            <x14:dxf>
              <font>
                <color rgb="FF9C0006"/>
              </font>
              <fill>
                <patternFill>
                  <bgColor rgb="FFFFC7CE"/>
                </patternFill>
              </fill>
            </x14:dxf>
          </x14:cfRule>
          <xm:sqref>B87</xm:sqref>
        </x14:conditionalFormatting>
        <x14:conditionalFormatting xmlns:xm="http://schemas.microsoft.com/office/excel/2006/main">
          <x14:cfRule type="expression" priority="387" id="{1C3DBFDE-65F6-4F4E-A9ED-B0BA6F5300DF}">
            <xm:f>'2. Samlet budgetoversigt'!$Q$55</xm:f>
            <x14:dxf>
              <font>
                <color rgb="FF9C0006"/>
              </font>
              <fill>
                <patternFill>
                  <bgColor rgb="FFFFC7CE"/>
                </patternFill>
              </fill>
            </x14:dxf>
          </x14:cfRule>
          <xm:sqref>B89</xm:sqref>
        </x14:conditionalFormatting>
        <x14:conditionalFormatting xmlns:xm="http://schemas.microsoft.com/office/excel/2006/main">
          <x14:cfRule type="expression" priority="570" id="{51FB8F6D-36C3-4156-AB71-43D561784194}">
            <xm:f>'2. Samlet budgetoversigt'!$R$23</xm:f>
            <x14:dxf>
              <font>
                <color theme="9" tint="-0.24994659260841701"/>
              </font>
            </x14:dxf>
          </x14:cfRule>
          <xm:sqref>B104:B122 D107:AV107 D111:AV111 B124</xm:sqref>
        </x14:conditionalFormatting>
        <x14:conditionalFormatting xmlns:xm="http://schemas.microsoft.com/office/excel/2006/main">
          <x14:cfRule type="expression" priority="386" id="{543FD6CF-4E6E-458D-B6CD-B28C2BE0B1CF}">
            <xm:f>'2. Samlet budgetoversigt'!$Q$56</xm:f>
            <x14:dxf>
              <font>
                <color rgb="FF9C0006"/>
              </font>
              <fill>
                <patternFill>
                  <bgColor rgb="FFFFC7CE"/>
                </patternFill>
              </fill>
            </x14:dxf>
          </x14:cfRule>
          <xm:sqref>B117</xm:sqref>
        </x14:conditionalFormatting>
        <x14:conditionalFormatting xmlns:xm="http://schemas.microsoft.com/office/excel/2006/main">
          <x14:cfRule type="expression" priority="385" id="{C929C2FF-00CB-47A0-A06C-B7D82DB1CE33}">
            <xm:f>'2. Samlet budgetoversigt'!$Q$57</xm:f>
            <x14:dxf>
              <font>
                <color rgb="FF9C0006"/>
              </font>
              <fill>
                <patternFill>
                  <bgColor rgb="FFFFC7CE"/>
                </patternFill>
              </fill>
            </x14:dxf>
          </x14:cfRule>
          <xm:sqref>B119</xm:sqref>
        </x14:conditionalFormatting>
        <x14:conditionalFormatting xmlns:xm="http://schemas.microsoft.com/office/excel/2006/main">
          <x14:cfRule type="expression" priority="571" id="{346751CC-7D40-4FAD-971B-05881F61512B}">
            <xm:f>'2. Samlet budgetoversigt'!$R$24</xm:f>
            <x14:dxf>
              <font>
                <color theme="9" tint="-0.24994659260841701"/>
              </font>
            </x14:dxf>
          </x14:cfRule>
          <xm:sqref>B134:B152 D137:AV137 D141:AV141 B154</xm:sqref>
        </x14:conditionalFormatting>
        <x14:conditionalFormatting xmlns:xm="http://schemas.microsoft.com/office/excel/2006/main">
          <x14:cfRule type="expression" priority="384" id="{CFAF9DD9-FB3C-490A-8773-42FC63A97C0F}">
            <xm:f>'2. Samlet budgetoversigt'!$Q$58</xm:f>
            <x14:dxf>
              <font>
                <color rgb="FF9C0006"/>
              </font>
              <fill>
                <patternFill>
                  <bgColor rgb="FFFFC7CE"/>
                </patternFill>
              </fill>
            </x14:dxf>
          </x14:cfRule>
          <xm:sqref>B147</xm:sqref>
        </x14:conditionalFormatting>
        <x14:conditionalFormatting xmlns:xm="http://schemas.microsoft.com/office/excel/2006/main">
          <x14:cfRule type="expression" priority="383" id="{38B85003-B530-4999-A949-9165B2DF840E}">
            <xm:f>'2. Samlet budgetoversigt'!$Q$59</xm:f>
            <x14:dxf>
              <font>
                <color rgb="FF9C0006"/>
              </font>
              <fill>
                <patternFill>
                  <bgColor rgb="FFFFC7CE"/>
                </patternFill>
              </fill>
            </x14:dxf>
          </x14:cfRule>
          <xm:sqref>B149</xm:sqref>
        </x14:conditionalFormatting>
        <x14:conditionalFormatting xmlns:xm="http://schemas.microsoft.com/office/excel/2006/main">
          <x14:cfRule type="expression" priority="572" id="{08A8828F-E897-453E-A63A-1689E5C77DDA}">
            <xm:f>'2. Samlet budgetoversigt'!$R$25</xm:f>
            <x14:dxf>
              <font>
                <color theme="9" tint="-0.24994659260841701"/>
              </font>
            </x14:dxf>
          </x14:cfRule>
          <xm:sqref>B164:B182 D167:AV167 D171:AV171 B184</xm:sqref>
        </x14:conditionalFormatting>
        <x14:conditionalFormatting xmlns:xm="http://schemas.microsoft.com/office/excel/2006/main">
          <x14:cfRule type="expression" priority="382" id="{35A38758-5E33-441A-BEF1-31B15E191752}">
            <xm:f>'2. Samlet budgetoversigt'!$Q$60</xm:f>
            <x14:dxf>
              <font>
                <color rgb="FF9C0006"/>
              </font>
              <fill>
                <patternFill>
                  <bgColor rgb="FFFFC7CE"/>
                </patternFill>
              </fill>
            </x14:dxf>
          </x14:cfRule>
          <xm:sqref>B177</xm:sqref>
        </x14:conditionalFormatting>
        <x14:conditionalFormatting xmlns:xm="http://schemas.microsoft.com/office/excel/2006/main">
          <x14:cfRule type="expression" priority="381" id="{B8A295D4-8FC3-4BFB-B3E8-0F0C80EAB578}">
            <xm:f>'2. Samlet budgetoversigt'!$Q$61</xm:f>
            <x14:dxf>
              <font>
                <color rgb="FF9C0006"/>
              </font>
              <fill>
                <patternFill>
                  <bgColor rgb="FFFFC7CE"/>
                </patternFill>
              </fill>
            </x14:dxf>
          </x14:cfRule>
          <xm:sqref>B179</xm:sqref>
        </x14:conditionalFormatting>
        <x14:conditionalFormatting xmlns:xm="http://schemas.microsoft.com/office/excel/2006/main">
          <x14:cfRule type="expression" priority="573" id="{9E46511D-65CD-4AF9-9D15-12729C254F4F}">
            <xm:f>'2. Samlet budgetoversigt'!$R$26</xm:f>
            <x14:dxf>
              <font>
                <color theme="9" tint="-0.24994659260841701"/>
              </font>
            </x14:dxf>
          </x14:cfRule>
          <xm:sqref>B194:B212 D197:AV197 D201:AV201 B214</xm:sqref>
        </x14:conditionalFormatting>
        <x14:conditionalFormatting xmlns:xm="http://schemas.microsoft.com/office/excel/2006/main">
          <x14:cfRule type="expression" priority="380" id="{F329B7F8-D7A9-4DB1-92A1-8E3148E7F530}">
            <xm:f>'2. Samlet budgetoversigt'!$Q$62</xm:f>
            <x14:dxf>
              <font>
                <color rgb="FF9C0006"/>
              </font>
              <fill>
                <patternFill>
                  <bgColor rgb="FFFFC7CE"/>
                </patternFill>
              </fill>
            </x14:dxf>
          </x14:cfRule>
          <xm:sqref>B207</xm:sqref>
        </x14:conditionalFormatting>
        <x14:conditionalFormatting xmlns:xm="http://schemas.microsoft.com/office/excel/2006/main">
          <x14:cfRule type="expression" priority="379" id="{D696D25E-F3DD-4C49-A8EB-BBD9AE30E224}">
            <xm:f>'2. Samlet budgetoversigt'!$Q$63</xm:f>
            <x14:dxf>
              <font>
                <color rgb="FF9C0006"/>
              </font>
              <fill>
                <patternFill>
                  <bgColor rgb="FFFFC7CE"/>
                </patternFill>
              </fill>
            </x14:dxf>
          </x14:cfRule>
          <xm:sqref>B209</xm:sqref>
        </x14:conditionalFormatting>
        <x14:conditionalFormatting xmlns:xm="http://schemas.microsoft.com/office/excel/2006/main">
          <x14:cfRule type="expression" priority="574" id="{97171179-2335-41C5-B442-37348B3F1297}">
            <xm:f>'2. Samlet budgetoversigt'!$R$27</xm:f>
            <x14:dxf>
              <font>
                <color theme="9" tint="-0.24994659260841701"/>
              </font>
            </x14:dxf>
          </x14:cfRule>
          <xm:sqref>B224:B242 D227:AV227 D231:AV231 B244</xm:sqref>
        </x14:conditionalFormatting>
        <x14:conditionalFormatting xmlns:xm="http://schemas.microsoft.com/office/excel/2006/main">
          <x14:cfRule type="expression" priority="378" id="{6DE8345C-2BA7-4C78-AE85-3FFC8EC24F84}">
            <xm:f>'2. Samlet budgetoversigt'!$Q$64</xm:f>
            <x14:dxf>
              <font>
                <color rgb="FF9C0006"/>
              </font>
              <fill>
                <patternFill>
                  <bgColor rgb="FFFFC7CE"/>
                </patternFill>
              </fill>
            </x14:dxf>
          </x14:cfRule>
          <xm:sqref>B237</xm:sqref>
        </x14:conditionalFormatting>
        <x14:conditionalFormatting xmlns:xm="http://schemas.microsoft.com/office/excel/2006/main">
          <x14:cfRule type="expression" priority="377" id="{85784AEC-1137-4A01-8229-B752AC44A4C6}">
            <xm:f>'2. Samlet budgetoversigt'!$Q$65</xm:f>
            <x14:dxf>
              <font>
                <color rgb="FF9C0006"/>
              </font>
              <fill>
                <patternFill>
                  <bgColor rgb="FFFFC7CE"/>
                </patternFill>
              </fill>
            </x14:dxf>
          </x14:cfRule>
          <xm:sqref>B239</xm:sqref>
        </x14:conditionalFormatting>
        <x14:conditionalFormatting xmlns:xm="http://schemas.microsoft.com/office/excel/2006/main">
          <x14:cfRule type="expression" priority="575" id="{F89866DC-B200-4DB6-9D94-E2C505EAC4D4}">
            <xm:f>'2. Samlet budgetoversigt'!$R$28</xm:f>
            <x14:dxf>
              <font>
                <color theme="9" tint="-0.24994659260841701"/>
              </font>
            </x14:dxf>
          </x14:cfRule>
          <xm:sqref>B254:B272 D257:AV257 D261:AV261 B274</xm:sqref>
        </x14:conditionalFormatting>
        <x14:conditionalFormatting xmlns:xm="http://schemas.microsoft.com/office/excel/2006/main">
          <x14:cfRule type="expression" priority="376" id="{40D4F215-07B6-418A-B78E-E14CDCCF0FC6}">
            <xm:f>'2. Samlet budgetoversigt'!$Q$66</xm:f>
            <x14:dxf>
              <font>
                <color rgb="FF9C0006"/>
              </font>
              <fill>
                <patternFill>
                  <bgColor rgb="FFFFC7CE"/>
                </patternFill>
              </fill>
            </x14:dxf>
          </x14:cfRule>
          <xm:sqref>B267</xm:sqref>
        </x14:conditionalFormatting>
        <x14:conditionalFormatting xmlns:xm="http://schemas.microsoft.com/office/excel/2006/main">
          <x14:cfRule type="expression" priority="375" id="{87CE4649-F219-4CC9-A797-BEF46F12AA43}">
            <xm:f>'2. Samlet budgetoversigt'!$Q$67</xm:f>
            <x14:dxf>
              <font>
                <color rgb="FF9C0006"/>
              </font>
              <fill>
                <patternFill>
                  <bgColor rgb="FFFFC7CE"/>
                </patternFill>
              </fill>
            </x14:dxf>
          </x14:cfRule>
          <xm:sqref>B269</xm:sqref>
        </x14:conditionalFormatting>
        <x14:conditionalFormatting xmlns:xm="http://schemas.microsoft.com/office/excel/2006/main">
          <x14:cfRule type="expression" priority="576" id="{A99428A8-0B96-4414-8266-F5EC9DAC3EDB}">
            <xm:f>'2. Samlet budgetoversigt'!$R$29</xm:f>
            <x14:dxf>
              <font>
                <color theme="9" tint="-0.24994659260841701"/>
              </font>
            </x14:dxf>
          </x14:cfRule>
          <xm:sqref>B284:B302 D287:AV287 D291:AV291 B304</xm:sqref>
        </x14:conditionalFormatting>
        <x14:conditionalFormatting xmlns:xm="http://schemas.microsoft.com/office/excel/2006/main">
          <x14:cfRule type="expression" priority="374" id="{9A988D95-8E0D-434F-ABF7-8E74B8D55117}">
            <xm:f>'2. Samlet budgetoversigt'!$Q$68</xm:f>
            <x14:dxf>
              <font>
                <color rgb="FF9C0006"/>
              </font>
              <fill>
                <patternFill>
                  <bgColor rgb="FFFFC7CE"/>
                </patternFill>
              </fill>
            </x14:dxf>
          </x14:cfRule>
          <xm:sqref>B297</xm:sqref>
        </x14:conditionalFormatting>
        <x14:conditionalFormatting xmlns:xm="http://schemas.microsoft.com/office/excel/2006/main">
          <x14:cfRule type="expression" priority="373" id="{B857C551-6110-4307-97B4-6A7B217A048E}">
            <xm:f>'2. Samlet budgetoversigt'!$Q$69</xm:f>
            <x14:dxf>
              <font>
                <color rgb="FF9C0006"/>
              </font>
              <fill>
                <patternFill>
                  <bgColor rgb="FFFFC7CE"/>
                </patternFill>
              </fill>
            </x14:dxf>
          </x14:cfRule>
          <xm:sqref>B299</xm:sqref>
        </x14:conditionalFormatting>
        <x14:conditionalFormatting xmlns:xm="http://schemas.microsoft.com/office/excel/2006/main">
          <x14:cfRule type="expression" priority="577" id="{FAAC7C36-6CE0-4FD2-B1DB-85B27CD02EE6}">
            <xm:f>'2. Samlet budgetoversigt'!$R$30</xm:f>
            <x14:dxf>
              <font>
                <color theme="9" tint="-0.24994659260841701"/>
              </font>
            </x14:dxf>
          </x14:cfRule>
          <xm:sqref>B314:B332 D317:AV317 D321:AV321 B334</xm:sqref>
        </x14:conditionalFormatting>
        <x14:conditionalFormatting xmlns:xm="http://schemas.microsoft.com/office/excel/2006/main">
          <x14:cfRule type="expression" priority="372" id="{411B9650-940D-4EF3-B58F-1A4C2F5A2321}">
            <xm:f>'2. Samlet budgetoversigt'!$Q$70</xm:f>
            <x14:dxf>
              <font>
                <color rgb="FF9C0006"/>
              </font>
              <fill>
                <patternFill>
                  <bgColor rgb="FFFFC7CE"/>
                </patternFill>
              </fill>
            </x14:dxf>
          </x14:cfRule>
          <xm:sqref>B327</xm:sqref>
        </x14:conditionalFormatting>
        <x14:conditionalFormatting xmlns:xm="http://schemas.microsoft.com/office/excel/2006/main">
          <x14:cfRule type="expression" priority="371" id="{067E3D30-A00A-41C2-8DCF-2A7252AF5536}">
            <xm:f>'2. Samlet budgetoversigt'!$Q$79</xm:f>
            <x14:dxf>
              <font>
                <color rgb="FF9C0006"/>
              </font>
              <fill>
                <patternFill>
                  <bgColor rgb="FFFFC7CE"/>
                </patternFill>
              </fill>
            </x14:dxf>
          </x14:cfRule>
          <xm:sqref>B329</xm:sqref>
        </x14:conditionalFormatting>
        <x14:conditionalFormatting xmlns:xm="http://schemas.microsoft.com/office/excel/2006/main">
          <x14:cfRule type="expression" priority="578" id="{C55771A6-B345-48F4-B6ED-D8B2E49BC0D1}">
            <xm:f>'2. Samlet budgetoversigt'!$R$31</xm:f>
            <x14:dxf>
              <font>
                <color theme="9" tint="-0.24994659260841701"/>
              </font>
            </x14:dxf>
          </x14:cfRule>
          <xm:sqref>B344:B362 D347:AV347 D351:AV351 B364</xm:sqref>
        </x14:conditionalFormatting>
        <x14:conditionalFormatting xmlns:xm="http://schemas.microsoft.com/office/excel/2006/main">
          <x14:cfRule type="expression" priority="370" id="{20BE33D4-9A12-4B26-BD99-F401F677F7BB}">
            <xm:f>'2. Samlet budgetoversigt'!$Q$80</xm:f>
            <x14:dxf>
              <font>
                <color rgb="FF9C0006"/>
              </font>
              <fill>
                <patternFill>
                  <bgColor rgb="FFFFC7CE"/>
                </patternFill>
              </fill>
            </x14:dxf>
          </x14:cfRule>
          <xm:sqref>B357</xm:sqref>
        </x14:conditionalFormatting>
        <x14:conditionalFormatting xmlns:xm="http://schemas.microsoft.com/office/excel/2006/main">
          <x14:cfRule type="expression" priority="369" id="{D12ED1BD-030D-49BA-9752-EE3CDA1D10AC}">
            <xm:f>'2. Samlet budgetoversigt'!$Q$81</xm:f>
            <x14:dxf>
              <font>
                <color rgb="FF9C0006"/>
              </font>
              <fill>
                <patternFill>
                  <bgColor rgb="FFFFC7CE"/>
                </patternFill>
              </fill>
            </x14:dxf>
          </x14:cfRule>
          <xm:sqref>B359</xm:sqref>
        </x14:conditionalFormatting>
        <x14:conditionalFormatting xmlns:xm="http://schemas.microsoft.com/office/excel/2006/main">
          <x14:cfRule type="expression" priority="579" id="{8BFEE77F-9435-42B2-9C54-9651AC3D579B}">
            <xm:f>'2. Samlet budgetoversigt'!$R$32</xm:f>
            <x14:dxf>
              <font>
                <color theme="9" tint="-0.24994659260841701"/>
              </font>
            </x14:dxf>
          </x14:cfRule>
          <xm:sqref>B374:B392 D377:AV377 D381:AV381 B394</xm:sqref>
        </x14:conditionalFormatting>
        <x14:conditionalFormatting xmlns:xm="http://schemas.microsoft.com/office/excel/2006/main">
          <x14:cfRule type="expression" priority="368" id="{8124123A-22AB-4D05-AD06-8DA5109EF639}">
            <xm:f>'2. Samlet budgetoversigt'!$Q$82</xm:f>
            <x14:dxf>
              <font>
                <color rgb="FF9C0006"/>
              </font>
              <fill>
                <patternFill>
                  <bgColor rgb="FFFFC7CE"/>
                </patternFill>
              </fill>
            </x14:dxf>
          </x14:cfRule>
          <xm:sqref>B387</xm:sqref>
        </x14:conditionalFormatting>
        <x14:conditionalFormatting xmlns:xm="http://schemas.microsoft.com/office/excel/2006/main">
          <x14:cfRule type="expression" priority="367" id="{7B095832-9010-421B-ABC3-2573BB75CA42}">
            <xm:f>'2. Samlet budgetoversigt'!$Q$83</xm:f>
            <x14:dxf>
              <font>
                <color rgb="FF9C0006"/>
              </font>
              <fill>
                <patternFill>
                  <bgColor rgb="FFFFC7CE"/>
                </patternFill>
              </fill>
            </x14:dxf>
          </x14:cfRule>
          <xm:sqref>B389</xm:sqref>
        </x14:conditionalFormatting>
        <x14:conditionalFormatting xmlns:xm="http://schemas.microsoft.com/office/excel/2006/main">
          <x14:cfRule type="expression" priority="580" id="{5C72993F-1BDA-4355-AF8B-8052C9FF95A1}">
            <xm:f>'2. Samlet budgetoversigt'!$R$33</xm:f>
            <x14:dxf>
              <font>
                <color theme="9" tint="-0.24994659260841701"/>
              </font>
            </x14:dxf>
          </x14:cfRule>
          <xm:sqref>B404:B422 D407:AV407 D411:AV411 B424</xm:sqref>
        </x14:conditionalFormatting>
        <x14:conditionalFormatting xmlns:xm="http://schemas.microsoft.com/office/excel/2006/main">
          <x14:cfRule type="expression" priority="366" id="{D2844613-B4E5-4BFB-892D-E4D9AAF33467}">
            <xm:f>'2. Samlet budgetoversigt'!$Q$84</xm:f>
            <x14:dxf>
              <font>
                <color rgb="FF9C0006"/>
              </font>
              <fill>
                <patternFill>
                  <bgColor rgb="FFFFC7CE"/>
                </patternFill>
              </fill>
            </x14:dxf>
          </x14:cfRule>
          <xm:sqref>B417</xm:sqref>
        </x14:conditionalFormatting>
        <x14:conditionalFormatting xmlns:xm="http://schemas.microsoft.com/office/excel/2006/main">
          <x14:cfRule type="expression" priority="365" id="{E5CA62DA-8D33-403F-A79C-503EE40F9B72}">
            <xm:f>'2. Samlet budgetoversigt'!$Q$85</xm:f>
            <x14:dxf>
              <font>
                <color rgb="FF9C0006"/>
              </font>
              <fill>
                <patternFill>
                  <bgColor rgb="FFFFC7CE"/>
                </patternFill>
              </fill>
            </x14:dxf>
          </x14:cfRule>
          <xm:sqref>B419</xm:sqref>
        </x14:conditionalFormatting>
        <x14:conditionalFormatting xmlns:xm="http://schemas.microsoft.com/office/excel/2006/main">
          <x14:cfRule type="expression" priority="581" id="{769B41EF-737A-4A1C-A941-48AB0F5ED20A}">
            <xm:f>'2. Samlet budgetoversigt'!$R$34</xm:f>
            <x14:dxf>
              <font>
                <color theme="9" tint="-0.24994659260841701"/>
              </font>
            </x14:dxf>
          </x14:cfRule>
          <xm:sqref>B434:B452 D437:AV437 D441:AV441 B454</xm:sqref>
        </x14:conditionalFormatting>
        <x14:conditionalFormatting xmlns:xm="http://schemas.microsoft.com/office/excel/2006/main">
          <x14:cfRule type="expression" priority="364" id="{CFA51588-98E9-4A8C-ADAE-8CC1E9B06654}">
            <xm:f>'2. Samlet budgetoversigt'!$Q$86</xm:f>
            <x14:dxf>
              <font>
                <color rgb="FF9C0006"/>
              </font>
              <fill>
                <patternFill>
                  <bgColor rgb="FFFFC7CE"/>
                </patternFill>
              </fill>
            </x14:dxf>
          </x14:cfRule>
          <xm:sqref>B447</xm:sqref>
        </x14:conditionalFormatting>
        <x14:conditionalFormatting xmlns:xm="http://schemas.microsoft.com/office/excel/2006/main">
          <x14:cfRule type="expression" priority="363" id="{3C163DA7-3253-46F1-A075-24CD4D820319}">
            <xm:f>'2. Samlet budgetoversigt'!$Q$87</xm:f>
            <x14:dxf>
              <font>
                <color rgb="FF9C0006"/>
              </font>
              <fill>
                <patternFill>
                  <bgColor rgb="FFFFC7CE"/>
                </patternFill>
              </fill>
            </x14:dxf>
          </x14:cfRule>
          <xm:sqref>B449</xm:sqref>
        </x14:conditionalFormatting>
        <x14:conditionalFormatting xmlns:xm="http://schemas.microsoft.com/office/excel/2006/main">
          <x14:cfRule type="expression" priority="582" id="{46604993-97C8-495C-AB84-FAEB6B449403}">
            <xm:f>'2. Samlet budgetoversigt'!$R$35</xm:f>
            <x14:dxf>
              <font>
                <color theme="9" tint="-0.24994659260841701"/>
              </font>
            </x14:dxf>
          </x14:cfRule>
          <xm:sqref>B464:B482 D467:AV467 D471:AV471 B484</xm:sqref>
        </x14:conditionalFormatting>
        <x14:conditionalFormatting xmlns:xm="http://schemas.microsoft.com/office/excel/2006/main">
          <x14:cfRule type="expression" priority="362" id="{3DFB7B7E-9CA5-4028-91D1-BDD3F5A79881}">
            <xm:f>'2. Samlet budgetoversigt'!$Q$88</xm:f>
            <x14:dxf>
              <font>
                <color rgb="FF9C0006"/>
              </font>
              <fill>
                <patternFill>
                  <bgColor rgb="FFFFC7CE"/>
                </patternFill>
              </fill>
            </x14:dxf>
          </x14:cfRule>
          <xm:sqref>B477</xm:sqref>
        </x14:conditionalFormatting>
        <x14:conditionalFormatting xmlns:xm="http://schemas.microsoft.com/office/excel/2006/main">
          <x14:cfRule type="expression" priority="361" id="{4836F0BA-3AA4-4642-B341-F7E90AFBC7C8}">
            <xm:f>'2. Samlet budgetoversigt'!$Q$89</xm:f>
            <x14:dxf>
              <font>
                <color rgb="FF9C0006"/>
              </font>
              <fill>
                <patternFill>
                  <bgColor rgb="FFFFC7CE"/>
                </patternFill>
              </fill>
            </x14:dxf>
          </x14:cfRule>
          <xm:sqref>B479</xm:sqref>
        </x14:conditionalFormatting>
        <x14:conditionalFormatting xmlns:xm="http://schemas.microsoft.com/office/excel/2006/main">
          <x14:cfRule type="expression" priority="583" id="{FBE7A5FA-C740-4A22-BD60-BC8E3B982D46}">
            <xm:f>'2. Samlet budgetoversigt'!$R$36</xm:f>
            <x14:dxf>
              <font>
                <color theme="9" tint="-0.24994659260841701"/>
              </font>
            </x14:dxf>
          </x14:cfRule>
          <xm:sqref>B494:B512 D497:AV497 D501:AV501 B514</xm:sqref>
        </x14:conditionalFormatting>
        <x14:conditionalFormatting xmlns:xm="http://schemas.microsoft.com/office/excel/2006/main">
          <x14:cfRule type="expression" priority="360" id="{6C075844-C23B-4399-B8CD-4DA1D244AAEA}">
            <xm:f>'2. Samlet budgetoversigt'!$Q$90</xm:f>
            <x14:dxf>
              <font>
                <color rgb="FF9C0006"/>
              </font>
              <fill>
                <patternFill>
                  <bgColor rgb="FFFFC7CE"/>
                </patternFill>
              </fill>
            </x14:dxf>
          </x14:cfRule>
          <xm:sqref>B507</xm:sqref>
        </x14:conditionalFormatting>
        <x14:conditionalFormatting xmlns:xm="http://schemas.microsoft.com/office/excel/2006/main">
          <x14:cfRule type="expression" priority="359" id="{FB1F7D82-30C5-47B9-B26B-62510646C379}">
            <xm:f>'2. Samlet budgetoversigt'!$Q$91</xm:f>
            <x14:dxf>
              <font>
                <color rgb="FF9C0006"/>
              </font>
              <fill>
                <patternFill>
                  <bgColor rgb="FFFFC7CE"/>
                </patternFill>
              </fill>
            </x14:dxf>
          </x14:cfRule>
          <xm:sqref>B509</xm:sqref>
        </x14:conditionalFormatting>
        <x14:conditionalFormatting xmlns:xm="http://schemas.microsoft.com/office/excel/2006/main">
          <x14:cfRule type="expression" priority="584" id="{2B7671CD-DD0B-4525-96E8-417B6794992E}">
            <xm:f>'2. Samlet budgetoversigt'!$R$37</xm:f>
            <x14:dxf>
              <font>
                <color theme="9" tint="-0.24994659260841701"/>
              </font>
            </x14:dxf>
          </x14:cfRule>
          <xm:sqref>B524:B542 D527:AV527 D531:AV531 B544</xm:sqref>
        </x14:conditionalFormatting>
        <x14:conditionalFormatting xmlns:xm="http://schemas.microsoft.com/office/excel/2006/main">
          <x14:cfRule type="expression" priority="358" id="{43665E7A-1BA2-4169-894E-A57485A9D110}">
            <xm:f>'2. Samlet budgetoversigt'!$Q$92</xm:f>
            <x14:dxf>
              <font>
                <color rgb="FF9C0006"/>
              </font>
              <fill>
                <patternFill>
                  <bgColor rgb="FFFFC7CE"/>
                </patternFill>
              </fill>
            </x14:dxf>
          </x14:cfRule>
          <xm:sqref>B537</xm:sqref>
        </x14:conditionalFormatting>
        <x14:conditionalFormatting xmlns:xm="http://schemas.microsoft.com/office/excel/2006/main">
          <x14:cfRule type="expression" priority="357" id="{49501849-2900-42A6-ADD5-65DE79DCB5FE}">
            <xm:f>'2. Samlet budgetoversigt'!$Q$93</xm:f>
            <x14:dxf>
              <font>
                <color rgb="FF9C0006"/>
              </font>
              <fill>
                <patternFill>
                  <bgColor rgb="FFFFC7CE"/>
                </patternFill>
              </fill>
            </x14:dxf>
          </x14:cfRule>
          <xm:sqref>B539</xm:sqref>
        </x14:conditionalFormatting>
        <x14:conditionalFormatting xmlns:xm="http://schemas.microsoft.com/office/excel/2006/main">
          <x14:cfRule type="expression" priority="585" id="{C44B6B84-43F7-42FC-9590-9282011F0250}">
            <xm:f>'2. Samlet budgetoversigt'!$R$38</xm:f>
            <x14:dxf>
              <font>
                <color theme="9" tint="-0.24994659260841701"/>
              </font>
            </x14:dxf>
          </x14:cfRule>
          <xm:sqref>B554:B572 D557:AV557 D561:AV561 B574</xm:sqref>
        </x14:conditionalFormatting>
        <x14:conditionalFormatting xmlns:xm="http://schemas.microsoft.com/office/excel/2006/main">
          <x14:cfRule type="expression" priority="356" id="{64F6BCB6-0B40-42AB-9207-006EE5AA5AB9}">
            <xm:f>'2. Samlet budgetoversigt'!$Q$94</xm:f>
            <x14:dxf>
              <font>
                <color rgb="FF9C0006"/>
              </font>
              <fill>
                <patternFill>
                  <bgColor rgb="FFFFC7CE"/>
                </patternFill>
              </fill>
            </x14:dxf>
          </x14:cfRule>
          <xm:sqref>B567</xm:sqref>
        </x14:conditionalFormatting>
        <x14:conditionalFormatting xmlns:xm="http://schemas.microsoft.com/office/excel/2006/main">
          <x14:cfRule type="expression" priority="355" id="{5490529A-B4B0-4977-9BD8-BDEFB59DE301}">
            <xm:f>'2. Samlet budgetoversigt'!$Q$95</xm:f>
            <x14:dxf>
              <font>
                <color rgb="FF9C0006"/>
              </font>
              <fill>
                <patternFill>
                  <bgColor rgb="FFFFC7CE"/>
                </patternFill>
              </fill>
            </x14:dxf>
          </x14:cfRule>
          <xm:sqref>B569</xm:sqref>
        </x14:conditionalFormatting>
        <x14:conditionalFormatting xmlns:xm="http://schemas.microsoft.com/office/excel/2006/main">
          <x14:cfRule type="expression" priority="586" id="{3054B1FF-9187-4FB7-82F2-6DA4F5288D31}">
            <xm:f>'2. Samlet budgetoversigt'!$R$39</xm:f>
            <x14:dxf>
              <font>
                <color theme="9" tint="-0.24994659260841701"/>
              </font>
            </x14:dxf>
          </x14:cfRule>
          <xm:sqref>B584:B602 B604</xm:sqref>
        </x14:conditionalFormatting>
        <x14:conditionalFormatting xmlns:xm="http://schemas.microsoft.com/office/excel/2006/main">
          <x14:cfRule type="expression" priority="354" id="{5622E14A-A548-4492-8BBF-E9B127594931}">
            <xm:f>'2. Samlet budgetoversigt'!$Q$96</xm:f>
            <x14:dxf>
              <font>
                <color rgb="FF9C0006"/>
              </font>
              <fill>
                <patternFill>
                  <bgColor rgb="FFFFC7CE"/>
                </patternFill>
              </fill>
            </x14:dxf>
          </x14:cfRule>
          <xm:sqref>B597</xm:sqref>
        </x14:conditionalFormatting>
        <x14:conditionalFormatting xmlns:xm="http://schemas.microsoft.com/office/excel/2006/main">
          <x14:cfRule type="expression" priority="353" id="{D3034099-E31B-4A19-8F39-E8B3F0FB868D}">
            <xm:f>'2. Samlet budgetoversigt'!$Q$97</xm:f>
            <x14:dxf>
              <font>
                <color rgb="FF9C0006"/>
              </font>
              <fill>
                <patternFill>
                  <bgColor rgb="FFFFC7CE"/>
                </patternFill>
              </fill>
            </x14:dxf>
          </x14:cfRule>
          <xm:sqref>B599</xm:sqref>
        </x14:conditionalFormatting>
        <x14:conditionalFormatting xmlns:xm="http://schemas.microsoft.com/office/excel/2006/main">
          <x14:cfRule type="expression" priority="85" id="{872ECAB6-BF83-487C-B23C-D5240D16BDAF}">
            <xm:f>'2. Samlet budgetoversigt'!$T$4</xm:f>
            <x14:dxf>
              <font>
                <color theme="0" tint="-0.14996795556505021"/>
              </font>
              <fill>
                <patternFill>
                  <bgColor theme="0" tint="-0.14996795556505021"/>
                </patternFill>
              </fill>
            </x14:dxf>
          </x14:cfRule>
          <xm:sqref>B341:C341</xm:sqref>
        </x14:conditionalFormatting>
        <x14:conditionalFormatting xmlns:xm="http://schemas.microsoft.com/office/excel/2006/main">
          <x14:cfRule type="expression" priority="2172" id="{896A1DD6-6E14-4321-B41B-C53CFCDDF248}">
            <xm:f>'2. Samlet budgetoversigt'!$R$20</xm:f>
            <x14:dxf>
              <font>
                <color theme="9" tint="-0.24994659260841701"/>
              </font>
            </x14:dxf>
          </x14:cfRule>
          <x14:cfRule type="expression" priority="2173" id="{00000000-000E-0000-0100-000089000000}">
            <xm:f>AND('2. Samlet budgetoversigt'!$P$20,AND($C33&gt;0.3, OR($D9="Lille virksomhed", $D9="Mellemstor virksomhed", $D9="Stor virksomhed")))</xm:f>
            <x14:dxf>
              <fill>
                <patternFill>
                  <bgColor rgb="FFFF0000"/>
                </patternFill>
              </fill>
            </x14:dxf>
          </x14:cfRule>
          <x14:cfRule type="expression" priority="2174" id="{00000000-000E-0000-0100-00008A000000}">
            <xm:f>AND('2. Samlet budgetoversigt'!$P$20,AND($C33&gt;0.44,$D$33,OR($D9="Privat forsknings- og videnformidlingsinstitution",$D9="Offentlig forsknings- og videnformidlingsinstitution")))</xm:f>
            <x14:dxf>
              <fill>
                <patternFill>
                  <bgColor rgb="FFFF0000"/>
                </patternFill>
              </fill>
            </x14:dxf>
          </x14:cfRule>
          <xm:sqref>C33</xm:sqref>
        </x14:conditionalFormatting>
        <x14:conditionalFormatting xmlns:xm="http://schemas.microsoft.com/office/excel/2006/main">
          <x14:cfRule type="expression" priority="2176" id="{00000000-000E-0000-0100-000061000000}">
            <xm:f>AND('2. Samlet budgetoversigt'!$P$21,AND($C63&gt;0.3, OR($D39="Lille virksomhed", $D39="Mellemstor virksomhed", $D39="Stor virksomhed", $D39="Offentlig institution")))</xm:f>
            <x14:dxf>
              <fill>
                <patternFill>
                  <bgColor rgb="FFFF0000"/>
                </patternFill>
              </fill>
            </x14:dxf>
          </x14:cfRule>
          <x14:cfRule type="expression" priority="2177" id="{00000000-000E-0000-0100-000062000000}">
            <xm:f>AND('2. Samlet budgetoversigt'!$P$21,AND($C63&gt;0.44, $D39="Forsknings- og videnformidlingsinstitution"))</xm:f>
            <x14:dxf>
              <fill>
                <patternFill>
                  <bgColor rgb="FFFF0000"/>
                </patternFill>
              </fill>
            </x14:dxf>
          </x14:cfRule>
          <x14:cfRule type="expression" priority="2175" id="{CB7F3371-3BA6-4A16-B9A0-E2EE7DF72308}">
            <xm:f>'2. Samlet budgetoversigt'!$R$21</xm:f>
            <x14:dxf>
              <font>
                <color rgb="FF285644"/>
              </font>
            </x14:dxf>
          </x14:cfRule>
          <xm:sqref>C63</xm:sqref>
        </x14:conditionalFormatting>
        <x14:conditionalFormatting xmlns:xm="http://schemas.microsoft.com/office/excel/2006/main">
          <x14:cfRule type="expression" priority="2178" id="{9F20F4D4-6D15-497B-9F0C-CF8F7736D2BF}">
            <xm:f>'2. Samlet budgetoversigt'!$R$22</xm:f>
            <x14:dxf>
              <font>
                <color rgb="FF285644"/>
              </font>
            </x14:dxf>
          </x14:cfRule>
          <x14:cfRule type="expression" priority="2179" id="{00000000-000E-0000-0100-00005F000000}">
            <xm:f>AND('2. Samlet budgetoversigt'!$P$22,AND($C93&gt;0.3, OR($D69="Lille virksomhed", $D69="Mellemstor virksomhed", $D69="Stor virksomhed", $D69="Offentlig institution")))</xm:f>
            <x14:dxf>
              <fill>
                <patternFill>
                  <bgColor rgb="FFFF0000"/>
                </patternFill>
              </fill>
            </x14:dxf>
          </x14:cfRule>
          <x14:cfRule type="expression" priority="2180" id="{00000000-000E-0000-0100-000060000000}">
            <xm:f>AND('2. Samlet budgetoversigt'!$P$22,AND($C93&gt;0.44, $D69="Forsknings- og videnformidlingsinstitution"))</xm:f>
            <x14:dxf>
              <fill>
                <patternFill>
                  <bgColor rgb="FFFF0000"/>
                </patternFill>
              </fill>
            </x14:dxf>
          </x14:cfRule>
          <xm:sqref>C93</xm:sqref>
        </x14:conditionalFormatting>
        <x14:conditionalFormatting xmlns:xm="http://schemas.microsoft.com/office/excel/2006/main">
          <x14:cfRule type="expression" priority="533" id="{00000000-000E-0000-0100-00008A000000}">
            <xm:f>AND('2. Samlet budgetoversigt'!$P$23,AND($C123&gt;0.44, $D99="Forsknings- og videnformidlingsinstitution"))</xm:f>
            <x14:dxf>
              <fill>
                <patternFill>
                  <bgColor rgb="FFFF0000"/>
                </patternFill>
              </fill>
            </x14:dxf>
          </x14:cfRule>
          <x14:cfRule type="expression" priority="532" id="{00000000-000E-0000-0100-000089000000}">
            <xm:f>AND('2. Samlet budgetoversigt'!$P$23,AND($C123&gt;0.3, OR($D99="Lille virksomhed", $D99="Mellemstor virksomhed", $D99="Stor virksomhed", $D99="Offentlig institution")))</xm:f>
            <x14:dxf>
              <fill>
                <patternFill>
                  <bgColor rgb="FFFF0000"/>
                </patternFill>
              </fill>
            </x14:dxf>
          </x14:cfRule>
          <x14:cfRule type="expression" priority="351" id="{896A1DD6-6E14-4321-B41B-C53CFCDDF248}">
            <xm:f>'2. Samlet budgetoversigt'!$R$23</xm:f>
            <x14:dxf>
              <font>
                <color theme="9" tint="-0.24994659260841701"/>
              </font>
            </x14:dxf>
          </x14:cfRule>
          <xm:sqref>C123</xm:sqref>
        </x14:conditionalFormatting>
        <x14:conditionalFormatting xmlns:xm="http://schemas.microsoft.com/office/excel/2006/main">
          <x14:cfRule type="expression" priority="1423" id="{8509EA8B-6448-4A91-B9AC-556A4B4CD4C4}">
            <xm:f>'2. Samlet budgetoversigt'!$R$20</xm:f>
            <x14:dxf>
              <font>
                <color theme="0" tint="-0.14996795556505021"/>
              </font>
              <fill>
                <patternFill>
                  <bgColor theme="0" tint="-0.14996795556505021"/>
                </patternFill>
              </fill>
            </x14:dxf>
          </x14:cfRule>
          <xm:sqref>D14:AV16 D18:AV20 D22:AV31 B33</xm:sqref>
        </x14:conditionalFormatting>
        <x14:conditionalFormatting xmlns:xm="http://schemas.microsoft.com/office/excel/2006/main">
          <x14:cfRule type="expression" priority="747" id="{73502F54-DDDF-434D-ABB3-931D0D2BF594}">
            <xm:f>'2. Samlet budgetoversigt'!$R$21</xm:f>
            <x14:dxf>
              <font>
                <color theme="0" tint="-0.14996795556505021"/>
              </font>
              <fill>
                <patternFill>
                  <bgColor theme="0" tint="-0.14996795556505021"/>
                </patternFill>
              </fill>
            </x14:dxf>
          </x14:cfRule>
          <xm:sqref>D44:AV46 D48:AV50 D52:AV61 B63</xm:sqref>
        </x14:conditionalFormatting>
        <x14:conditionalFormatting xmlns:xm="http://schemas.microsoft.com/office/excel/2006/main">
          <x14:cfRule type="expression" priority="737" id="{860CFB3B-C14F-4DC1-8710-90C2D9CE210D}">
            <xm:f>'2. Samlet budgetoversigt'!$R$22</xm:f>
            <x14:dxf>
              <font>
                <color theme="0" tint="-0.14996795556505021"/>
              </font>
              <fill>
                <patternFill>
                  <bgColor theme="0" tint="-0.14996795556505021"/>
                </patternFill>
              </fill>
            </x14:dxf>
          </x14:cfRule>
          <xm:sqref>D74:AV76 D78:AV80 D82:AV91 B93</xm:sqref>
        </x14:conditionalFormatting>
        <x14:conditionalFormatting xmlns:xm="http://schemas.microsoft.com/office/excel/2006/main">
          <x14:cfRule type="expression" priority="610" id="{8509EA8B-6448-4A91-B9AC-556A4B4CD4C4}">
            <xm:f>'2. Samlet budgetoversigt'!$R$23</xm:f>
            <x14:dxf>
              <font>
                <color theme="0" tint="-0.14996795556505021"/>
              </font>
              <fill>
                <patternFill>
                  <bgColor theme="0" tint="-0.14996795556505021"/>
                </patternFill>
              </fill>
            </x14:dxf>
          </x14:cfRule>
          <xm:sqref>D104:AV106 D108:AV110 D112:AV121 B123</xm:sqref>
        </x14:conditionalFormatting>
        <x14:conditionalFormatting xmlns:xm="http://schemas.microsoft.com/office/excel/2006/main">
          <x14:cfRule type="expression" priority="609" id="{73502F54-DDDF-434D-ABB3-931D0D2BF594}">
            <xm:f>'2. Samlet budgetoversigt'!$R$24</xm:f>
            <x14:dxf>
              <font>
                <color theme="0" tint="-0.14996795556505021"/>
              </font>
              <fill>
                <patternFill>
                  <bgColor theme="0" tint="-0.14996795556505021"/>
                </patternFill>
              </fill>
            </x14:dxf>
          </x14:cfRule>
          <xm:sqref>D134:AV136 D138:AV140 D142:AV151 B153</xm:sqref>
        </x14:conditionalFormatting>
        <x14:conditionalFormatting xmlns:xm="http://schemas.microsoft.com/office/excel/2006/main">
          <x14:cfRule type="expression" priority="608" id="{860CFB3B-C14F-4DC1-8710-90C2D9CE210D}">
            <xm:f>'2. Samlet budgetoversigt'!$R$25</xm:f>
            <x14:dxf>
              <font>
                <color theme="0" tint="-0.14996795556505021"/>
              </font>
              <fill>
                <patternFill>
                  <bgColor theme="0" tint="-0.14996795556505021"/>
                </patternFill>
              </fill>
            </x14:dxf>
          </x14:cfRule>
          <xm:sqref>D164:AV166 D168:AV170 D172:AV181 B183</xm:sqref>
        </x14:conditionalFormatting>
        <x14:conditionalFormatting xmlns:xm="http://schemas.microsoft.com/office/excel/2006/main">
          <x14:cfRule type="expression" priority="607" id="{7B7CC82E-EEBE-4B0C-BA9E-9D9969AF6BD5}">
            <xm:f>'2. Samlet budgetoversigt'!$R$26</xm:f>
            <x14:dxf>
              <font>
                <color theme="0" tint="-0.14996795556505021"/>
              </font>
              <fill>
                <patternFill>
                  <bgColor theme="0" tint="-0.14996795556505021"/>
                </patternFill>
              </fill>
            </x14:dxf>
          </x14:cfRule>
          <xm:sqref>D194:AV196 D198:AV200 D202:AV211 B213</xm:sqref>
        </x14:conditionalFormatting>
        <x14:conditionalFormatting xmlns:xm="http://schemas.microsoft.com/office/excel/2006/main">
          <x14:cfRule type="expression" priority="606" id="{26966347-C457-4F25-8388-C5217B60B1DD}">
            <xm:f>'2. Samlet budgetoversigt'!$R$27</xm:f>
            <x14:dxf>
              <font>
                <color theme="0" tint="-0.14996795556505021"/>
              </font>
              <fill>
                <patternFill>
                  <bgColor theme="0" tint="-0.14996795556505021"/>
                </patternFill>
              </fill>
            </x14:dxf>
          </x14:cfRule>
          <xm:sqref>D224:AV226 D228:AV230 D232:AV241 B243</xm:sqref>
        </x14:conditionalFormatting>
        <x14:conditionalFormatting xmlns:xm="http://schemas.microsoft.com/office/excel/2006/main">
          <x14:cfRule type="expression" priority="605" id="{199FA154-5881-4CC0-8B6E-950F18244558}">
            <xm:f>'2. Samlet budgetoversigt'!$R$28</xm:f>
            <x14:dxf>
              <font>
                <color theme="0" tint="-0.14996795556505021"/>
              </font>
              <fill>
                <patternFill>
                  <bgColor theme="0" tint="-0.14996795556505021"/>
                </patternFill>
              </fill>
            </x14:dxf>
          </x14:cfRule>
          <xm:sqref>D254:AV256 D258:AV260 D262:AV271 B273</xm:sqref>
        </x14:conditionalFormatting>
        <x14:conditionalFormatting xmlns:xm="http://schemas.microsoft.com/office/excel/2006/main">
          <x14:cfRule type="expression" priority="604" id="{18A9377E-025A-4112-A51A-A1947AEEAF4B}">
            <xm:f>'2. Samlet budgetoversigt'!$R$29</xm:f>
            <x14:dxf>
              <font>
                <color theme="0" tint="-0.14996795556505021"/>
              </font>
              <fill>
                <patternFill>
                  <bgColor theme="0" tint="-0.14996795556505021"/>
                </patternFill>
              </fill>
            </x14:dxf>
          </x14:cfRule>
          <xm:sqref>D284:AV286 D288:AV290 D292:AV301 B303</xm:sqref>
        </x14:conditionalFormatting>
        <x14:conditionalFormatting xmlns:xm="http://schemas.microsoft.com/office/excel/2006/main">
          <x14:cfRule type="expression" priority="603" id="{8E8C443D-2019-4E76-82E4-882F449D97AC}">
            <xm:f>'2. Samlet budgetoversigt'!$R$30</xm:f>
            <x14:dxf>
              <font>
                <color theme="0" tint="-0.14996795556505021"/>
              </font>
              <fill>
                <patternFill>
                  <bgColor theme="0" tint="-0.14996795556505021"/>
                </patternFill>
              </fill>
            </x14:dxf>
          </x14:cfRule>
          <xm:sqref>D314:AV316 D318:AV320 D322:AV331 B333</xm:sqref>
        </x14:conditionalFormatting>
        <x14:conditionalFormatting xmlns:xm="http://schemas.microsoft.com/office/excel/2006/main">
          <x14:cfRule type="expression" priority="602" id="{3F7BB2B8-4998-4101-9A95-12837B60C72C}">
            <xm:f>'2. Samlet budgetoversigt'!$R$31</xm:f>
            <x14:dxf>
              <font>
                <color theme="0" tint="-0.14996795556505021"/>
              </font>
              <fill>
                <patternFill>
                  <bgColor theme="0" tint="-0.14996795556505021"/>
                </patternFill>
              </fill>
            </x14:dxf>
          </x14:cfRule>
          <xm:sqref>D344:AV346 D348:AV350 D352:AV361 B363</xm:sqref>
        </x14:conditionalFormatting>
        <x14:conditionalFormatting xmlns:xm="http://schemas.microsoft.com/office/excel/2006/main">
          <x14:cfRule type="expression" priority="601" id="{2DA0560E-80A8-4A72-914A-17D19B9E8A72}">
            <xm:f>'2. Samlet budgetoversigt'!$R$32</xm:f>
            <x14:dxf>
              <font>
                <color theme="0" tint="-0.14996795556505021"/>
              </font>
              <fill>
                <patternFill>
                  <bgColor theme="0" tint="-0.14996795556505021"/>
                </patternFill>
              </fill>
            </x14:dxf>
          </x14:cfRule>
          <xm:sqref>D374:AV376 D378:AV380 D382:AV391 B393</xm:sqref>
        </x14:conditionalFormatting>
        <x14:conditionalFormatting xmlns:xm="http://schemas.microsoft.com/office/excel/2006/main">
          <x14:cfRule type="expression" priority="600" id="{58BE7E72-EBD7-491A-8F82-4E0A4C7A615A}">
            <xm:f>'2. Samlet budgetoversigt'!$R$33</xm:f>
            <x14:dxf>
              <font>
                <color theme="0" tint="-0.14996795556505021"/>
              </font>
              <fill>
                <patternFill>
                  <bgColor theme="0" tint="-0.14996795556505021"/>
                </patternFill>
              </fill>
            </x14:dxf>
          </x14:cfRule>
          <xm:sqref>D404:AV406 D408:AV410 D412:AV421 B423</xm:sqref>
        </x14:conditionalFormatting>
        <x14:conditionalFormatting xmlns:xm="http://schemas.microsoft.com/office/excel/2006/main">
          <x14:cfRule type="expression" priority="599" id="{2319F66A-43D0-43A1-B3FD-03A433E63A05}">
            <xm:f>'2. Samlet budgetoversigt'!$R$34</xm:f>
            <x14:dxf>
              <font>
                <color theme="0" tint="-0.14996795556505021"/>
              </font>
              <fill>
                <patternFill>
                  <bgColor theme="0" tint="-0.14996795556505021"/>
                </patternFill>
              </fill>
            </x14:dxf>
          </x14:cfRule>
          <xm:sqref>D434:AV436 D438:AV440 D442:AV451 B453</xm:sqref>
        </x14:conditionalFormatting>
        <x14:conditionalFormatting xmlns:xm="http://schemas.microsoft.com/office/excel/2006/main">
          <x14:cfRule type="expression" priority="598" id="{DC78AF87-DA19-41D8-9F58-39DE7C9CB943}">
            <xm:f>'2. Samlet budgetoversigt'!$R$35</xm:f>
            <x14:dxf>
              <font>
                <color theme="0" tint="-0.14996795556505021"/>
              </font>
              <fill>
                <patternFill>
                  <bgColor theme="0" tint="-0.14996795556505021"/>
                </patternFill>
              </fill>
            </x14:dxf>
          </x14:cfRule>
          <xm:sqref>D464:AV466 D468:AV470 D472:AV481 B483</xm:sqref>
        </x14:conditionalFormatting>
        <x14:conditionalFormatting xmlns:xm="http://schemas.microsoft.com/office/excel/2006/main">
          <x14:cfRule type="expression" priority="597" id="{4EF4809C-E9F6-4383-AEEA-0F04219FB1B1}">
            <xm:f>'2. Samlet budgetoversigt'!$R$36</xm:f>
            <x14:dxf>
              <font>
                <color theme="0" tint="-0.14996795556505021"/>
              </font>
              <fill>
                <patternFill>
                  <bgColor theme="0" tint="-0.14996795556505021"/>
                </patternFill>
              </fill>
            </x14:dxf>
          </x14:cfRule>
          <xm:sqref>D494:AV496 D498:AV500 D502:AV511 B513</xm:sqref>
        </x14:conditionalFormatting>
        <x14:conditionalFormatting xmlns:xm="http://schemas.microsoft.com/office/excel/2006/main">
          <x14:cfRule type="expression" priority="596" id="{E271421B-D040-4714-9A0A-057F0ED27C76}">
            <xm:f>'2. Samlet budgetoversigt'!$R$37</xm:f>
            <x14:dxf>
              <font>
                <color theme="0" tint="-0.14996795556505021"/>
              </font>
              <fill>
                <patternFill>
                  <bgColor theme="0" tint="-0.14996795556505021"/>
                </patternFill>
              </fill>
            </x14:dxf>
          </x14:cfRule>
          <xm:sqref>D524:AV526 D528:AV530 D532:AV541 B543</xm:sqref>
        </x14:conditionalFormatting>
        <x14:conditionalFormatting xmlns:xm="http://schemas.microsoft.com/office/excel/2006/main">
          <x14:cfRule type="expression" priority="595" id="{CAD9F89F-FC82-4907-85A8-48FA9F97F911}">
            <xm:f>'2. Samlet budgetoversigt'!$R$38</xm:f>
            <x14:dxf>
              <font>
                <color theme="0" tint="-0.14996795556505021"/>
              </font>
              <fill>
                <patternFill>
                  <bgColor theme="0" tint="-0.14996795556505021"/>
                </patternFill>
              </fill>
            </x14:dxf>
          </x14:cfRule>
          <xm:sqref>D554:AV556 D558:AV560 D562:AV571 B573</xm:sqref>
        </x14:conditionalFormatting>
        <x14:conditionalFormatting xmlns:xm="http://schemas.microsoft.com/office/excel/2006/main">
          <x14:cfRule type="expression" priority="594" id="{58B98373-F12C-43CE-80F4-A1F70F183A83}">
            <xm:f>'2. Samlet budgetoversigt'!$R$39</xm:f>
            <x14:dxf>
              <font>
                <color theme="0" tint="-0.14996795556505021"/>
              </font>
              <fill>
                <patternFill>
                  <bgColor theme="0" tint="-0.14996795556505021"/>
                </patternFill>
              </fill>
            </x14:dxf>
          </x14:cfRule>
          <xm:sqref>D584:AV586 D588:AV590 D592:AV601 B603</xm:sqref>
        </x14:conditionalFormatting>
        <x14:conditionalFormatting xmlns:xm="http://schemas.microsoft.com/office/excel/2006/main">
          <x14:cfRule type="expression" priority="2295" id="{CDC23F40-AA99-4441-BD16-B1B8B3BF3F2B}">
            <xm:f>'2. Samlet budgetoversigt'!$R$39</xm:f>
            <x14:dxf>
              <font>
                <color rgb="FF285644"/>
              </font>
            </x14:dxf>
          </x14:cfRule>
          <xm:sqref>D587:AV587 D591:AV591</xm:sqref>
        </x14:conditionalFormatting>
      </x14:conditionalFormattings>
    </ext>
    <ext xmlns:x14="http://schemas.microsoft.com/office/spreadsheetml/2009/9/main" uri="{CCE6A557-97BC-4b89-ADB6-D9C93CAAB3DF}">
      <x14:dataValidations xmlns:xm="http://schemas.microsoft.com/office/excel/2006/main" xWindow="702" yWindow="498" count="3">
        <x14:dataValidation type="list" allowBlank="1" showInputMessage="1" showErrorMessage="1" promptTitle="2. Indicate project type" prompt="Choose whether the project is individual or collaborative. Note the applicable criteria for when a project qualifies as genuine collaboration - read more in the subsidy guide. " xr:uid="{BBDF5867-3FBF-4766-9B8D-6BD6BCB17722}">
          <x14:formula1>
            <xm:f>'2. Samlet budgetoversigt'!$U$7:$U$8</xm:f>
          </x14:formula1>
          <xm:sqref>F4</xm:sqref>
        </x14:dataValidation>
        <x14:dataValidation type="list" allowBlank="1" showInputMessage="1" showErrorMessage="1" promptTitle="4. Select activity type" prompt="Choose the activity type for the sub-budget. The maximum subsidy rate depends on the company type and activity type." xr:uid="{5FC6003C-74EB-4378-86AB-4620872BA971}">
          <x14:formula1>
            <xm:f>'2. Samlet budgetoversigt'!$V$7:$V$12</xm:f>
          </x14:formula1>
          <xm:sqref>E9 E549 E39 E69 E99 E129 E159 E189 E219 E249 E279 E309 E339 E369 E399 E429 E459 E489 E519 E579</xm:sqref>
        </x14:dataValidation>
        <x14:dataValidation type="list" allowBlank="1" showInputMessage="1" showErrorMessage="1" promptTitle="3. Select company type" prompt="Note that the company type also depends on the nature of the planned activity. If the activity involves economic activity, the applicant (regardless of organisational structure) is considered equivalent to a company." xr:uid="{160D9B02-9E74-4FC8-8550-9665B8B9A071}">
          <x14:formula1>
            <xm:f>'2. Samlet budgetoversigt'!$T$7:$T$11</xm:f>
          </x14:formula1>
          <xm:sqref>D9 D549 D39 D69 D99 D129 D159 D189 D219 D249 D279 D309 D339 D369 D399 D429 D459 D489 D519 D579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9" tint="0.39997558519241921"/>
  </sheetPr>
  <dimension ref="A1:BH631"/>
  <sheetViews>
    <sheetView zoomScale="90" zoomScaleNormal="90" zoomScaleSheetLayoutView="90" zoomScalePageLayoutView="75" workbookViewId="0">
      <selection activeCell="A5" sqref="A5:F5"/>
    </sheetView>
  </sheetViews>
  <sheetFormatPr defaultColWidth="8.625" defaultRowHeight="14.25"/>
  <cols>
    <col min="1" max="1" width="21.25" customWidth="1"/>
    <col min="2" max="2" width="21.5" customWidth="1"/>
    <col min="3" max="4" width="30.625" customWidth="1"/>
    <col min="5" max="5" width="25.625" customWidth="1"/>
    <col min="6" max="6" width="28.25" customWidth="1"/>
    <col min="7" max="7" width="29.625" customWidth="1"/>
    <col min="8" max="8" width="13.625" customWidth="1"/>
    <col min="9" max="9" width="11.5" hidden="1" customWidth="1"/>
    <col min="10" max="10" width="27.625" hidden="1" customWidth="1"/>
    <col min="11" max="11" width="26.5" hidden="1" customWidth="1"/>
    <col min="12" max="12" width="8.625" hidden="1" customWidth="1"/>
    <col min="13" max="13" width="11.125" hidden="1" customWidth="1"/>
    <col min="14" max="14" width="10.25" hidden="1" customWidth="1"/>
    <col min="15" max="15" width="11" hidden="1" customWidth="1"/>
    <col min="16" max="16" width="17.625" hidden="1" customWidth="1"/>
    <col min="17" max="17" width="18.875" style="5" hidden="1" customWidth="1"/>
    <col min="18" max="18" width="15.5" style="15" hidden="1" customWidth="1"/>
    <col min="19" max="19" width="22.125" style="6" hidden="1" customWidth="1"/>
    <col min="20" max="20" width="39" style="6" hidden="1" customWidth="1"/>
    <col min="21" max="21" width="45.625" hidden="1" customWidth="1"/>
    <col min="22" max="22" width="34" style="6" hidden="1" customWidth="1"/>
    <col min="23" max="23" width="43.625" hidden="1" customWidth="1"/>
    <col min="24" max="24" width="34.375" hidden="1" customWidth="1"/>
    <col min="25" max="25" width="34.5" hidden="1" customWidth="1"/>
    <col min="26" max="26" width="36.375" hidden="1" customWidth="1"/>
    <col min="27" max="27" width="29.5" hidden="1" customWidth="1"/>
    <col min="28" max="28" width="57.125" hidden="1" customWidth="1"/>
    <col min="29" max="35" width="8.625" customWidth="1"/>
  </cols>
  <sheetData>
    <row r="1" spans="1:60" ht="15" customHeight="1">
      <c r="A1" s="806" t="s">
        <v>80</v>
      </c>
      <c r="B1" s="806"/>
      <c r="C1" s="806"/>
      <c r="D1" s="806"/>
      <c r="E1" s="621" t="s">
        <v>1</v>
      </c>
      <c r="F1" s="620" t="str">
        <f>'1. Projektets omkostninger'!F1</f>
        <v>34009-XX-XXX</v>
      </c>
      <c r="G1" s="367"/>
      <c r="H1" s="367"/>
      <c r="I1" s="25"/>
      <c r="J1" s="25"/>
      <c r="K1" s="25"/>
      <c r="L1" s="25"/>
      <c r="M1" s="25"/>
      <c r="N1" s="25"/>
      <c r="O1" s="25"/>
      <c r="P1" s="25"/>
      <c r="Q1" s="337"/>
      <c r="R1" s="338"/>
      <c r="S1" s="339"/>
      <c r="T1" s="339"/>
      <c r="U1" s="25"/>
      <c r="V1" s="339"/>
      <c r="W1" s="25"/>
      <c r="X1" s="25"/>
      <c r="Y1" s="25"/>
      <c r="Z1" s="25"/>
      <c r="AA1" s="25"/>
      <c r="AB1" s="25"/>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c r="BB1" s="367"/>
      <c r="BC1" s="367"/>
      <c r="BD1" s="367"/>
      <c r="BE1" s="367"/>
      <c r="BF1" s="367"/>
      <c r="BG1" s="367"/>
      <c r="BH1" s="367"/>
    </row>
    <row r="2" spans="1:60" ht="19.5" customHeight="1">
      <c r="A2" s="806"/>
      <c r="B2" s="806"/>
      <c r="C2" s="806"/>
      <c r="D2" s="806"/>
      <c r="E2" s="622" t="s">
        <v>3</v>
      </c>
      <c r="F2" s="768" t="str">
        <f>'1. Projektets omkostninger'!F2</f>
        <v>dd-mm-yyyy</v>
      </c>
      <c r="G2" s="367"/>
      <c r="H2" s="367"/>
      <c r="I2" s="25"/>
      <c r="J2" s="25"/>
      <c r="K2" s="25"/>
      <c r="L2" s="25"/>
      <c r="M2" s="25"/>
      <c r="N2" s="25"/>
      <c r="O2" s="25"/>
      <c r="P2" s="25"/>
      <c r="Q2" s="811" t="s">
        <v>81</v>
      </c>
      <c r="R2" s="811"/>
      <c r="S2" s="811"/>
      <c r="T2" s="346"/>
      <c r="U2" s="25"/>
      <c r="V2" s="339"/>
      <c r="W2" s="25"/>
      <c r="X2" s="25"/>
      <c r="Y2" s="25"/>
      <c r="Z2" s="25"/>
      <c r="AA2" s="25"/>
      <c r="AB2" s="25"/>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row>
    <row r="3" spans="1:60" ht="18" customHeight="1" thickBot="1">
      <c r="A3" s="806"/>
      <c r="B3" s="806"/>
      <c r="C3" s="806"/>
      <c r="D3" s="806"/>
      <c r="E3" s="619"/>
      <c r="F3" s="523"/>
      <c r="G3" s="367"/>
      <c r="H3" s="367"/>
      <c r="I3" s="25"/>
      <c r="J3" s="25"/>
      <c r="K3" s="25"/>
      <c r="L3" s="25"/>
      <c r="M3" s="25"/>
      <c r="N3" s="25"/>
      <c r="O3" s="25"/>
      <c r="P3" s="25"/>
      <c r="Q3" s="780" t="s">
        <v>82</v>
      </c>
      <c r="R3" s="780" t="s">
        <v>83</v>
      </c>
      <c r="S3" s="780" t="s">
        <v>84</v>
      </c>
      <c r="T3" s="346"/>
      <c r="U3" s="25"/>
      <c r="V3" s="339"/>
      <c r="W3" s="25"/>
      <c r="X3" s="25"/>
      <c r="Y3" s="25"/>
      <c r="Z3" s="25"/>
      <c r="AA3" s="25"/>
      <c r="AB3" s="25"/>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row>
    <row r="4" spans="1:60" ht="15.75" thickBot="1">
      <c r="A4" s="630" t="s">
        <v>5</v>
      </c>
      <c r="B4" s="803" t="str">
        <f>IF('1. Projektets omkostninger'!B4:D4="","",'1. Projektets omkostninger'!B4:D4)</f>
        <v/>
      </c>
      <c r="C4" s="804"/>
      <c r="D4" s="804"/>
      <c r="E4" s="804"/>
      <c r="F4" s="805"/>
      <c r="G4" s="367"/>
      <c r="H4" s="404"/>
      <c r="I4" s="340"/>
      <c r="J4" s="340"/>
      <c r="K4" s="25"/>
      <c r="L4" s="25"/>
      <c r="M4" s="25"/>
      <c r="N4" s="25"/>
      <c r="O4" s="25"/>
      <c r="P4" s="25"/>
      <c r="Q4" s="25">
        <v>1</v>
      </c>
      <c r="R4" s="338" t="s">
        <v>85</v>
      </c>
      <c r="S4" s="339" t="b">
        <f>IF('3. Gantt-diagram'!$A$4&lt;1,TRUE,FALSE)</f>
        <v>1</v>
      </c>
      <c r="T4" s="339" t="b">
        <f>OR('1. Projektets omkostninger'!B4="",'1. Projektets omkostninger'!F4="")</f>
        <v>1</v>
      </c>
      <c r="U4" s="25"/>
      <c r="V4" s="339"/>
      <c r="W4" s="25"/>
      <c r="X4" s="25"/>
      <c r="Y4" s="25"/>
      <c r="Z4" s="25"/>
      <c r="AA4" s="25"/>
      <c r="AB4" s="25"/>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row>
    <row r="5" spans="1:60" ht="33" customHeight="1" thickBot="1">
      <c r="A5" s="808" t="s">
        <v>86</v>
      </c>
      <c r="B5" s="809"/>
      <c r="C5" s="809"/>
      <c r="D5" s="809"/>
      <c r="E5" s="809"/>
      <c r="F5" s="810"/>
      <c r="G5" s="367"/>
      <c r="H5" s="404"/>
      <c r="I5" s="340" t="s">
        <v>87</v>
      </c>
      <c r="J5" s="340"/>
      <c r="K5" s="25"/>
      <c r="L5" s="25"/>
      <c r="M5" s="25"/>
      <c r="N5" s="25"/>
      <c r="O5" s="25"/>
      <c r="P5" s="25"/>
      <c r="Q5" s="25">
        <v>2</v>
      </c>
      <c r="R5" s="338" t="s">
        <v>88</v>
      </c>
      <c r="S5" s="339" t="b">
        <f>IF('3. Gantt-diagram'!$A$4&lt;2,TRUE,FALSE)</f>
        <v>1</v>
      </c>
      <c r="T5" s="807" t="s">
        <v>89</v>
      </c>
      <c r="U5" s="807"/>
      <c r="V5" s="807"/>
      <c r="W5" s="25"/>
      <c r="X5" s="25"/>
      <c r="Y5" s="25"/>
      <c r="Z5" s="25"/>
      <c r="AA5" s="25"/>
      <c r="AB5" s="25"/>
      <c r="AC5" s="367"/>
      <c r="AD5" s="367"/>
      <c r="AE5" s="367"/>
      <c r="AF5" s="367"/>
      <c r="AG5" s="367"/>
      <c r="AH5" s="367"/>
      <c r="AI5" s="367"/>
      <c r="AJ5" s="367"/>
      <c r="AK5" s="367"/>
      <c r="AL5" s="367"/>
      <c r="AM5" s="367"/>
      <c r="AN5" s="367"/>
      <c r="AO5" s="367"/>
      <c r="AP5" s="367"/>
      <c r="AQ5" s="367"/>
      <c r="AR5" s="367"/>
      <c r="AS5" s="367"/>
      <c r="AT5" s="367"/>
      <c r="AU5" s="367"/>
      <c r="AV5" s="367"/>
      <c r="AW5" s="367"/>
      <c r="AX5" s="367"/>
      <c r="AY5" s="367"/>
      <c r="AZ5" s="367"/>
      <c r="BA5" s="367"/>
      <c r="BB5" s="367"/>
      <c r="BC5" s="367"/>
      <c r="BD5" s="367"/>
      <c r="BE5" s="367"/>
      <c r="BF5" s="367"/>
      <c r="BG5" s="367"/>
      <c r="BH5" s="367"/>
    </row>
    <row r="6" spans="1:60" ht="20.100000000000001" customHeight="1" thickBot="1">
      <c r="A6" s="383"/>
      <c r="B6" s="384" t="s">
        <v>90</v>
      </c>
      <c r="C6" s="384" t="s">
        <v>91</v>
      </c>
      <c r="D6" s="384" t="s">
        <v>92</v>
      </c>
      <c r="E6" s="384" t="s">
        <v>93</v>
      </c>
      <c r="F6" s="385" t="s">
        <v>94</v>
      </c>
      <c r="G6" s="367"/>
      <c r="H6" s="367"/>
      <c r="I6" s="25"/>
      <c r="J6" s="25"/>
      <c r="K6" s="25"/>
      <c r="L6" s="25"/>
      <c r="M6" s="25"/>
      <c r="N6" s="25"/>
      <c r="O6" s="25"/>
      <c r="P6" s="337"/>
      <c r="Q6" s="25">
        <v>3</v>
      </c>
      <c r="R6" s="338" t="s">
        <v>95</v>
      </c>
      <c r="S6" s="339" t="b">
        <f>IF('3. Gantt-diagram'!$A$4&lt;3,TRUE,FALSE)</f>
        <v>1</v>
      </c>
      <c r="T6" s="7" t="s">
        <v>96</v>
      </c>
      <c r="U6" s="346" t="s">
        <v>97</v>
      </c>
      <c r="V6" s="340" t="s">
        <v>98</v>
      </c>
      <c r="W6" s="25"/>
      <c r="X6" s="25"/>
      <c r="Y6" s="25"/>
      <c r="Z6" s="25"/>
      <c r="AA6" s="25"/>
      <c r="AB6" s="25"/>
      <c r="AC6" s="367"/>
      <c r="AD6" s="367"/>
      <c r="AE6" s="367"/>
      <c r="AF6" s="367"/>
      <c r="AG6" s="367"/>
      <c r="AH6" s="367"/>
      <c r="AI6" s="367"/>
      <c r="AJ6" s="367"/>
      <c r="AK6" s="367"/>
      <c r="AL6" s="367"/>
      <c r="AM6" s="367"/>
      <c r="AN6" s="367"/>
      <c r="AO6" s="367"/>
      <c r="AP6" s="367"/>
      <c r="AQ6" s="367"/>
      <c r="AR6" s="367"/>
      <c r="AS6" s="367"/>
      <c r="AT6" s="367"/>
      <c r="AU6" s="367"/>
      <c r="AV6" s="367"/>
      <c r="AW6" s="367"/>
      <c r="AX6" s="367"/>
      <c r="AY6" s="367"/>
      <c r="AZ6" s="367"/>
      <c r="BA6" s="367"/>
      <c r="BB6" s="367"/>
      <c r="BC6" s="367"/>
      <c r="BD6" s="367"/>
      <c r="BE6" s="367"/>
      <c r="BF6" s="367"/>
      <c r="BG6" s="367"/>
      <c r="BH6" s="367"/>
    </row>
    <row r="7" spans="1:60" ht="15.75">
      <c r="A7" s="634" t="s">
        <v>99</v>
      </c>
      <c r="B7" s="520">
        <f>B24+B54+B84+B114+B144+B174+B204+B234+B264+B294+B324+B354+B384+B414+B444+B474+B504+B534+B564+B594</f>
        <v>0</v>
      </c>
      <c r="C7" s="520">
        <f>C24+C54+C84+C114+C144+C174+C204+C234+C264+C294+C324+C354+C384+C414+C444+C474+C504+C534+C564+C594</f>
        <v>0</v>
      </c>
      <c r="D7" s="520"/>
      <c r="E7" s="520">
        <f>SUM($E$24,$E$54,$E$84,$E$114,$E$144,$E$174,$E$204,$E$234,$E$264,$E$294,$E$324,$E$354,$E$384,$E$414,$E$444,$E$474,$E$504,$E$534,$E$564,$E$594)</f>
        <v>0</v>
      </c>
      <c r="F7" s="584">
        <f>SUM(F24,F54,F84,F114,F144,F174,F204,F234,F264,F294,F324,F354,F384,F414,F444,F474,F504,F534,F564,F594)</f>
        <v>0</v>
      </c>
      <c r="G7" s="418"/>
      <c r="H7" s="418"/>
      <c r="I7" s="341"/>
      <c r="J7" s="341"/>
      <c r="K7" s="341"/>
      <c r="L7" s="341"/>
      <c r="M7" s="25"/>
      <c r="N7" s="25"/>
      <c r="O7" s="25"/>
      <c r="P7" s="337"/>
      <c r="Q7" s="25">
        <v>4</v>
      </c>
      <c r="R7" s="338" t="s">
        <v>100</v>
      </c>
      <c r="S7" s="339" t="b">
        <f>IF('3. Gantt-diagram'!$A$4&lt;4,TRUE,FALSE)</f>
        <v>1</v>
      </c>
      <c r="T7" s="25" t="s">
        <v>101</v>
      </c>
      <c r="U7" s="25" t="s">
        <v>102</v>
      </c>
      <c r="V7" s="348" t="s">
        <v>103</v>
      </c>
      <c r="W7" s="25"/>
      <c r="X7" s="25"/>
      <c r="Y7" s="25"/>
      <c r="Z7" s="25"/>
      <c r="AA7" s="25"/>
      <c r="AB7" s="25"/>
      <c r="AC7" s="367"/>
      <c r="AD7" s="367"/>
      <c r="AE7" s="367"/>
      <c r="AF7" s="367"/>
      <c r="AG7" s="367"/>
      <c r="AH7" s="367"/>
      <c r="AI7" s="367"/>
      <c r="AJ7" s="367"/>
      <c r="AK7" s="367"/>
      <c r="AL7" s="367"/>
      <c r="AM7" s="367"/>
      <c r="AN7" s="367"/>
      <c r="AO7" s="367"/>
      <c r="AP7" s="367"/>
      <c r="AQ7" s="367"/>
      <c r="AR7" s="367"/>
      <c r="AS7" s="367"/>
      <c r="AT7" s="367"/>
      <c r="AU7" s="367"/>
      <c r="AV7" s="367"/>
      <c r="AW7" s="367"/>
      <c r="AX7" s="367"/>
      <c r="AY7" s="367"/>
      <c r="AZ7" s="367"/>
      <c r="BA7" s="367"/>
      <c r="BB7" s="367"/>
      <c r="BC7" s="367"/>
      <c r="BD7" s="367"/>
      <c r="BE7" s="367"/>
      <c r="BF7" s="367"/>
      <c r="BG7" s="367"/>
      <c r="BH7" s="367"/>
    </row>
    <row r="8" spans="1:60" ht="14.25" customHeight="1">
      <c r="A8" s="635" t="s">
        <v>50</v>
      </c>
      <c r="B8" s="521">
        <f>B25+B55+B85+B115+B145+B175+B205+B235+B265+B295+B325+B355+B385+B415+B445+B475+B505+B535+B565+B595</f>
        <v>0</v>
      </c>
      <c r="C8" s="522">
        <f>C25+C55+C85+C115+C145+C175+C205+C235+C265+C295+C325+C355+C385+C415+C445+C475+C505+C535+C565+C595</f>
        <v>0</v>
      </c>
      <c r="D8" s="522"/>
      <c r="E8" s="522">
        <f>SUM(E25,E55,E85,E115,E145,E175,E205,E235,E265,E295,E325,E355,E385,E415,E445,E475,E505,E535,E565,E595)</f>
        <v>0</v>
      </c>
      <c r="F8" s="523"/>
      <c r="G8" s="418"/>
      <c r="H8" s="418"/>
      <c r="I8" s="341"/>
      <c r="J8" s="341"/>
      <c r="K8" s="341"/>
      <c r="L8" s="341"/>
      <c r="M8" s="25"/>
      <c r="N8" s="25"/>
      <c r="O8" s="25"/>
      <c r="P8" s="337"/>
      <c r="Q8" s="25">
        <v>5</v>
      </c>
      <c r="R8" s="338" t="s">
        <v>104</v>
      </c>
      <c r="S8" s="339" t="b">
        <f>IF('3. Gantt-diagram'!$A$4&lt;5,TRUE,FALSE)</f>
        <v>1</v>
      </c>
      <c r="T8" s="25" t="s">
        <v>105</v>
      </c>
      <c r="U8" s="25" t="s">
        <v>106</v>
      </c>
      <c r="V8" s="348" t="s">
        <v>107</v>
      </c>
      <c r="W8" s="25"/>
      <c r="X8" s="25"/>
      <c r="Y8" s="25"/>
      <c r="Z8" s="25"/>
      <c r="AA8" s="25"/>
      <c r="AB8" s="25"/>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row>
    <row r="9" spans="1:60" ht="15">
      <c r="A9" s="635" t="s">
        <v>51</v>
      </c>
      <c r="B9" s="521">
        <f>B26+B56+B86+B116+B146+B176+B206+B236+B266+B296+B326+B356+B386+B416+B446+B476+B506+B536+B566+B596</f>
        <v>0</v>
      </c>
      <c r="C9" s="522">
        <f t="shared" ref="C9:C15" si="0">C26+C56+C86+C116+C146+C176+C206+C236+C266+C296+C326+C356+C386+C416+C446+C476+C506+C536+C566+C596</f>
        <v>0</v>
      </c>
      <c r="D9" s="522"/>
      <c r="E9" s="522">
        <f>SUM(E26,E56,E86,E116,E146,E176,E206,E236,E266,E296,E326,E356,E386,E416,E446,E476,E506,E536,E566,E596)</f>
        <v>0</v>
      </c>
      <c r="F9" s="523"/>
      <c r="G9" s="418"/>
      <c r="H9" s="418"/>
      <c r="I9" s="341"/>
      <c r="J9" s="774"/>
      <c r="K9" s="341"/>
      <c r="L9" s="341"/>
      <c r="M9" s="25"/>
      <c r="N9" s="25"/>
      <c r="O9" s="25"/>
      <c r="P9" s="337"/>
      <c r="Q9" s="25">
        <v>6</v>
      </c>
      <c r="R9" s="338" t="s">
        <v>108</v>
      </c>
      <c r="S9" s="339" t="b">
        <f>IF('3. Gantt-diagram'!$A$4&lt;6,TRUE,FALSE)</f>
        <v>1</v>
      </c>
      <c r="T9" s="25" t="s">
        <v>109</v>
      </c>
      <c r="U9" s="25"/>
      <c r="V9" s="348" t="s">
        <v>110</v>
      </c>
      <c r="W9" s="25"/>
      <c r="X9" s="25"/>
      <c r="Y9" s="25"/>
      <c r="Z9" s="25"/>
      <c r="AA9" s="25"/>
      <c r="AB9" s="25"/>
      <c r="AC9" s="367"/>
      <c r="AD9" s="367"/>
      <c r="AE9" s="367"/>
      <c r="AF9" s="367"/>
      <c r="AG9" s="367"/>
      <c r="AH9" s="367"/>
      <c r="AI9" s="367"/>
      <c r="AJ9" s="367"/>
      <c r="AK9" s="367"/>
      <c r="AL9" s="367"/>
      <c r="AM9" s="367"/>
      <c r="AN9" s="367"/>
      <c r="AO9" s="367"/>
      <c r="AP9" s="367"/>
      <c r="AQ9" s="367"/>
      <c r="AR9" s="367"/>
      <c r="AS9" s="367"/>
      <c r="AT9" s="367"/>
      <c r="AU9" s="367"/>
      <c r="AV9" s="367"/>
      <c r="AW9" s="367"/>
      <c r="AX9" s="367"/>
      <c r="AY9" s="367"/>
      <c r="AZ9" s="367"/>
      <c r="BA9" s="367"/>
      <c r="BB9" s="367"/>
      <c r="BC9" s="367"/>
      <c r="BD9" s="367"/>
      <c r="BE9" s="367"/>
      <c r="BF9" s="367"/>
      <c r="BG9" s="367"/>
      <c r="BH9" s="367"/>
    </row>
    <row r="10" spans="1:60">
      <c r="A10" s="635" t="s">
        <v>53</v>
      </c>
      <c r="B10" s="521">
        <f>B27+B57+B87+B117+B147+B177+B207+B237+B267+B297+B327+B357+B387+B417+B447+B477+B507+B537+B567+B597</f>
        <v>0</v>
      </c>
      <c r="C10" s="522">
        <f t="shared" si="0"/>
        <v>0</v>
      </c>
      <c r="D10" s="522"/>
      <c r="E10" s="522">
        <f t="shared" ref="E10:E14" si="1">SUM(E27,E57,E87,E117,E147,E177,E207,E237,E267,E297,E327,E357,E387,E417,E447,E477,E507,E537,E567,E597)</f>
        <v>0</v>
      </c>
      <c r="F10" s="523"/>
      <c r="G10" s="418"/>
      <c r="H10" s="418"/>
      <c r="I10" s="341"/>
      <c r="J10" s="341"/>
      <c r="K10" s="775"/>
      <c r="L10" s="775"/>
      <c r="M10" s="25"/>
      <c r="N10" s="25"/>
      <c r="O10" s="25"/>
      <c r="P10" s="337"/>
      <c r="Q10" s="25">
        <v>7</v>
      </c>
      <c r="R10" s="338" t="s">
        <v>111</v>
      </c>
      <c r="S10" s="339" t="b">
        <f>IF('3. Gantt-diagram'!$A$4&lt;7,TRUE,FALSE)</f>
        <v>1</v>
      </c>
      <c r="T10" s="25" t="s">
        <v>112</v>
      </c>
      <c r="U10" s="25"/>
      <c r="V10" s="348" t="s">
        <v>113</v>
      </c>
      <c r="W10" s="25"/>
      <c r="X10" s="25"/>
      <c r="Y10" s="25"/>
      <c r="Z10" s="25"/>
      <c r="AA10" s="25"/>
      <c r="AB10" s="25"/>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7"/>
      <c r="AZ10" s="367"/>
      <c r="BA10" s="367"/>
      <c r="BB10" s="367"/>
      <c r="BC10" s="367"/>
      <c r="BD10" s="367"/>
      <c r="BE10" s="367"/>
      <c r="BF10" s="367"/>
      <c r="BG10" s="367"/>
      <c r="BH10" s="367"/>
    </row>
    <row r="11" spans="1:60">
      <c r="A11" s="635" t="s">
        <v>54</v>
      </c>
      <c r="B11" s="521">
        <f>B28+B58+B88+B118+B148+B178+B208+B238+B268+B298+B328+B358+B388+B418+B448+B478+B508+B538+B568+B598</f>
        <v>0</v>
      </c>
      <c r="C11" s="522">
        <f t="shared" si="0"/>
        <v>0</v>
      </c>
      <c r="D11" s="522"/>
      <c r="E11" s="522">
        <f t="shared" si="1"/>
        <v>0</v>
      </c>
      <c r="F11" s="523"/>
      <c r="G11" s="418"/>
      <c r="H11" s="418"/>
      <c r="I11" s="341"/>
      <c r="J11" s="341"/>
      <c r="K11" s="341"/>
      <c r="L11" s="341"/>
      <c r="M11" s="25"/>
      <c r="N11" s="25"/>
      <c r="O11" s="25"/>
      <c r="P11" s="337"/>
      <c r="Q11" s="25">
        <v>8</v>
      </c>
      <c r="R11" s="338" t="s">
        <v>114</v>
      </c>
      <c r="S11" s="339" t="b">
        <f>IF('3. Gantt-diagram'!$A$4&lt;8,TRUE,FALSE)</f>
        <v>1</v>
      </c>
      <c r="T11" s="25" t="s">
        <v>115</v>
      </c>
      <c r="U11" s="25"/>
      <c r="V11" s="348" t="s">
        <v>116</v>
      </c>
      <c r="W11" s="25"/>
      <c r="X11" s="25"/>
      <c r="Y11" s="25"/>
      <c r="Z11" s="25"/>
      <c r="AA11" s="25"/>
      <c r="AB11" s="25"/>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c r="BG11" s="367"/>
      <c r="BH11" s="367"/>
    </row>
    <row r="12" spans="1:60">
      <c r="A12" s="635" t="s">
        <v>56</v>
      </c>
      <c r="B12" s="521">
        <f>B29+B59+B89+B119+B149+B179+B209+B239+B269+B299+B329+B359+B389+B419+B449+B479+B509+B539+B569+B599</f>
        <v>0</v>
      </c>
      <c r="C12" s="522">
        <f t="shared" si="0"/>
        <v>0</v>
      </c>
      <c r="D12" s="522"/>
      <c r="E12" s="522">
        <f t="shared" si="1"/>
        <v>0</v>
      </c>
      <c r="F12" s="523"/>
      <c r="G12" s="418"/>
      <c r="H12" s="418"/>
      <c r="I12" s="341"/>
      <c r="J12" s="341"/>
      <c r="K12" s="341"/>
      <c r="L12" s="341"/>
      <c r="M12" s="25"/>
      <c r="N12" s="25"/>
      <c r="O12" s="25"/>
      <c r="P12" s="337"/>
      <c r="Q12" s="25">
        <v>9</v>
      </c>
      <c r="R12" s="338" t="s">
        <v>117</v>
      </c>
      <c r="S12" s="339" t="b">
        <f>IF('3. Gantt-diagram'!$A$4&lt;9,TRUE,FALSE)</f>
        <v>1</v>
      </c>
      <c r="U12" s="339"/>
      <c r="V12" s="348" t="s">
        <v>118</v>
      </c>
      <c r="W12" s="25"/>
      <c r="X12" s="25"/>
      <c r="Y12" s="25"/>
      <c r="Z12" s="25"/>
      <c r="AA12" s="25"/>
      <c r="AB12" s="25"/>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c r="BA12" s="367"/>
      <c r="BB12" s="367"/>
      <c r="BC12" s="367"/>
      <c r="BD12" s="367"/>
      <c r="BE12" s="367"/>
      <c r="BF12" s="367"/>
      <c r="BG12" s="367"/>
      <c r="BH12" s="367"/>
    </row>
    <row r="13" spans="1:60" ht="15" thickBot="1">
      <c r="A13" s="636" t="s">
        <v>57</v>
      </c>
      <c r="B13" s="521">
        <f t="shared" ref="B13:B14" si="2">B30+B60+B90+B120+B150+B180+B210+B240+B270+B300+B330+B360+B390+B420+B450+B480+B510+B540+B570+B600</f>
        <v>0</v>
      </c>
      <c r="C13" s="524">
        <f t="shared" si="0"/>
        <v>0</v>
      </c>
      <c r="D13" s="522"/>
      <c r="E13" s="524">
        <f t="shared" si="1"/>
        <v>0</v>
      </c>
      <c r="F13" s="523"/>
      <c r="G13" s="418"/>
      <c r="H13" s="418"/>
      <c r="I13" s="341"/>
      <c r="J13" s="341"/>
      <c r="K13" s="341"/>
      <c r="L13" s="341"/>
      <c r="M13" s="25"/>
      <c r="N13" s="25"/>
      <c r="O13" s="25"/>
      <c r="P13" s="337"/>
      <c r="Q13" s="25">
        <v>10</v>
      </c>
      <c r="R13" s="338" t="s">
        <v>119</v>
      </c>
      <c r="S13" s="339" t="b">
        <f>IF('3. Gantt-diagram'!$A$4&lt;10,TRUE,FALSE)</f>
        <v>1</v>
      </c>
      <c r="T13" s="339"/>
      <c r="U13" s="25"/>
      <c r="V13" s="339"/>
      <c r="W13" s="25"/>
      <c r="X13" s="25"/>
      <c r="Y13" s="25"/>
      <c r="Z13" s="25"/>
      <c r="AA13" s="25"/>
      <c r="AB13" s="25"/>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7"/>
      <c r="BE13" s="367"/>
      <c r="BF13" s="367"/>
      <c r="BG13" s="367"/>
      <c r="BH13" s="367"/>
    </row>
    <row r="14" spans="1:60" ht="15">
      <c r="A14" s="637" t="s">
        <v>58</v>
      </c>
      <c r="B14" s="525">
        <f t="shared" si="2"/>
        <v>0</v>
      </c>
      <c r="C14" s="520">
        <f t="shared" si="0"/>
        <v>0</v>
      </c>
      <c r="D14" s="520"/>
      <c r="E14" s="520">
        <f t="shared" si="1"/>
        <v>0</v>
      </c>
      <c r="F14" s="523"/>
      <c r="G14" s="418"/>
      <c r="H14" s="418"/>
      <c r="I14" s="341"/>
      <c r="J14" s="341"/>
      <c r="K14" s="341"/>
      <c r="L14" s="341"/>
      <c r="M14" s="25"/>
      <c r="N14" s="25"/>
      <c r="O14" s="25"/>
      <c r="P14" s="337"/>
      <c r="Q14" s="25">
        <v>11</v>
      </c>
      <c r="R14" s="338" t="s">
        <v>120</v>
      </c>
      <c r="S14" s="339" t="b">
        <f>IF('3. Gantt-diagram'!$A$4&lt;11,TRUE,FALSE)</f>
        <v>1</v>
      </c>
      <c r="T14" s="339"/>
      <c r="U14" s="25"/>
      <c r="V14" s="339"/>
      <c r="W14" s="25"/>
      <c r="X14" s="25"/>
      <c r="Y14" s="25"/>
      <c r="Z14" s="25"/>
      <c r="AA14" s="25"/>
      <c r="AB14" s="25"/>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367"/>
      <c r="BD14" s="367"/>
      <c r="BE14" s="367"/>
      <c r="BF14" s="367"/>
      <c r="BG14" s="367"/>
      <c r="BH14" s="367"/>
    </row>
    <row r="15" spans="1:60" ht="15.75" thickBot="1">
      <c r="A15" s="636" t="s">
        <v>121</v>
      </c>
      <c r="B15" s="521">
        <f>B32+B62+B92+B122+B152+B182+B212+B242+B272+B302+B332+B362+B392+B422+B452+B482+B512+B542+B572+B602</f>
        <v>0</v>
      </c>
      <c r="C15" s="522">
        <f t="shared" si="0"/>
        <v>0</v>
      </c>
      <c r="D15" s="524"/>
      <c r="E15" s="524">
        <f>SUM(E32,E62,E92,E122,E152,E182,E212,E242,E272,E302,E332,E362,E392,E422,E452,E482,E512,E542,E572,E602)</f>
        <v>0</v>
      </c>
      <c r="F15" s="526"/>
      <c r="G15" s="419"/>
      <c r="H15" s="418"/>
      <c r="I15" s="341"/>
      <c r="J15" s="341"/>
      <c r="K15" s="341"/>
      <c r="L15" s="341"/>
      <c r="M15" s="25"/>
      <c r="N15" s="25"/>
      <c r="O15" s="25"/>
      <c r="P15" s="337"/>
      <c r="Q15" s="25">
        <v>12</v>
      </c>
      <c r="R15" s="338" t="s">
        <v>122</v>
      </c>
      <c r="S15" s="339" t="b">
        <f>IF('3. Gantt-diagram'!$A$4&lt;12,TRUE,FALSE)</f>
        <v>1</v>
      </c>
      <c r="T15" s="339"/>
      <c r="U15" s="25"/>
      <c r="V15" s="339"/>
      <c r="W15" s="25"/>
      <c r="X15" s="25"/>
      <c r="Y15" s="25"/>
      <c r="Z15" s="25"/>
      <c r="AA15" s="25"/>
      <c r="AB15" s="25"/>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c r="BA15" s="367"/>
      <c r="BB15" s="367"/>
      <c r="BC15" s="367"/>
      <c r="BD15" s="367"/>
      <c r="BE15" s="367"/>
      <c r="BF15" s="367"/>
      <c r="BG15" s="367"/>
      <c r="BH15" s="367"/>
    </row>
    <row r="16" spans="1:60" ht="16.5" thickBot="1">
      <c r="A16" s="638" t="s">
        <v>93</v>
      </c>
      <c r="B16" s="574">
        <f>B33+B63+B93+B123+B153+B183+B213+B243+B273+B303+B333+B363+B393+B423+B453+B483+B513+B543+B573+B603</f>
        <v>0</v>
      </c>
      <c r="C16" s="575">
        <f>C33+C63+C93+C123+C153+C183+C213+C243+C273+C303+C333+C363+C393+C423+C453+C483+C513+C543+C573+C603</f>
        <v>0</v>
      </c>
      <c r="D16" s="576"/>
      <c r="E16" s="575">
        <f>SUM(E33,E63,E93,E123,E153,E183,E213,E243,E273,E303,E333,E363,E393,E423,E453,E483,E513,E543,E573,E603)</f>
        <v>0</v>
      </c>
      <c r="F16" s="526"/>
      <c r="G16" s="418"/>
      <c r="H16" s="418"/>
      <c r="I16" s="341"/>
      <c r="J16" s="341"/>
      <c r="K16" s="341"/>
      <c r="L16" s="341"/>
      <c r="M16" s="25"/>
      <c r="N16" s="25"/>
      <c r="O16" s="25"/>
      <c r="P16" s="337"/>
      <c r="Q16" s="25">
        <v>13</v>
      </c>
      <c r="R16" s="338" t="s">
        <v>123</v>
      </c>
      <c r="S16" s="339" t="b">
        <f>IF('3. Gantt-diagram'!$A$4&lt;13,TRUE,FALSE)</f>
        <v>1</v>
      </c>
      <c r="T16" s="339"/>
      <c r="U16" s="25"/>
      <c r="V16" s="339"/>
      <c r="W16" s="25"/>
      <c r="X16" s="25"/>
      <c r="Y16" s="25"/>
      <c r="Z16" s="25"/>
      <c r="AA16" s="25"/>
      <c r="AB16" s="25"/>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c r="BA16" s="367"/>
      <c r="BB16" s="367"/>
      <c r="BC16" s="367"/>
      <c r="BD16" s="367"/>
      <c r="BE16" s="367"/>
      <c r="BF16" s="367"/>
      <c r="BG16" s="367"/>
      <c r="BH16" s="367"/>
    </row>
    <row r="17" spans="1:60" ht="16.5" customHeight="1" thickBot="1">
      <c r="A17" s="626" t="s">
        <v>124</v>
      </c>
      <c r="B17" s="577">
        <f>B34+B64+B94+B124+B154+B184+B214+B244+B274+B304+B334+B364+B394+B424+B454+B484+B514+B544+B574+B604</f>
        <v>0</v>
      </c>
      <c r="C17" s="578">
        <f>C34+C64+C94+C124+C154+C184+C214+C244+C274+C304+C334+C364+C394+C424+C454+C484+C514+C544+C574+C604</f>
        <v>0</v>
      </c>
      <c r="D17" s="578">
        <f>D34+D64+D94+D124+D154+D184+D214+D244+D274+D304+D334+D364+D394+D424+D454+D484+D514+D544+D574+D604</f>
        <v>0</v>
      </c>
      <c r="E17" s="528"/>
      <c r="F17" s="527"/>
      <c r="G17" s="367"/>
      <c r="H17" s="367"/>
      <c r="I17" s="25"/>
      <c r="J17" s="25"/>
      <c r="K17" s="25"/>
      <c r="L17" s="25"/>
      <c r="M17" s="25"/>
      <c r="N17" s="25"/>
      <c r="O17" s="25"/>
      <c r="P17" s="337"/>
      <c r="Q17" s="25">
        <v>14</v>
      </c>
      <c r="R17" s="338" t="s">
        <v>125</v>
      </c>
      <c r="S17" s="339" t="b">
        <f>IF('3. Gantt-diagram'!$A$4&lt;14,TRUE,FALSE)</f>
        <v>1</v>
      </c>
      <c r="T17" s="339"/>
      <c r="U17" s="25"/>
      <c r="V17" s="339"/>
      <c r="W17" s="25"/>
      <c r="X17" s="25"/>
      <c r="Y17" s="25"/>
      <c r="Z17" s="25"/>
      <c r="AA17" s="25"/>
      <c r="AB17" s="25"/>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c r="BA17" s="367"/>
      <c r="BB17" s="367"/>
      <c r="BC17" s="367"/>
      <c r="BD17" s="367"/>
      <c r="BE17" s="367"/>
      <c r="BF17" s="367"/>
      <c r="BG17" s="367"/>
      <c r="BH17" s="367"/>
    </row>
    <row r="18" spans="1:60" ht="15" thickBot="1">
      <c r="A18" s="367"/>
      <c r="B18" s="367"/>
      <c r="C18" s="367"/>
      <c r="D18" s="367"/>
      <c r="E18" s="367"/>
      <c r="F18" s="367"/>
      <c r="G18" s="367"/>
      <c r="H18" s="367"/>
      <c r="I18" s="25"/>
      <c r="J18" s="25"/>
      <c r="K18" s="25"/>
      <c r="L18" s="25"/>
      <c r="M18" s="25"/>
      <c r="N18" s="25"/>
      <c r="O18" s="25"/>
      <c r="P18" s="25"/>
      <c r="Q18" s="25">
        <v>15</v>
      </c>
      <c r="R18" s="338" t="s">
        <v>126</v>
      </c>
      <c r="S18" s="339" t="b">
        <f>IF('3. Gantt-diagram'!$A$4&lt;15,TRUE,FALSE)</f>
        <v>1</v>
      </c>
      <c r="T18" s="339"/>
      <c r="U18" s="25"/>
      <c r="V18" s="339"/>
      <c r="W18" s="25"/>
      <c r="X18" s="25"/>
      <c r="Y18" s="25"/>
      <c r="Z18" s="25"/>
      <c r="AA18" s="25"/>
      <c r="AB18" s="25"/>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c r="BA18" s="367"/>
      <c r="BB18" s="367"/>
      <c r="BC18" s="367"/>
      <c r="BD18" s="367"/>
      <c r="BE18" s="367"/>
      <c r="BF18" s="367"/>
      <c r="BG18" s="367"/>
      <c r="BH18" s="367"/>
    </row>
    <row r="19" spans="1:60" ht="15.75" thickTop="1">
      <c r="A19" s="639" t="s">
        <v>127</v>
      </c>
      <c r="B19" s="387" t="str">
        <f>IF('1. Projektets omkostninger'!B9="","",'1. Projektets omkostninger'!B9)</f>
        <v/>
      </c>
      <c r="C19" s="388" t="s">
        <v>8</v>
      </c>
      <c r="D19" s="386"/>
      <c r="E19" s="386" t="s">
        <v>128</v>
      </c>
      <c r="F19" s="387" t="str">
        <f>IF('1. Projektets omkostninger'!D9="","",'1. Projektets omkostninger'!D9)</f>
        <v/>
      </c>
      <c r="G19" s="420"/>
      <c r="H19" s="458"/>
      <c r="I19" s="25"/>
      <c r="J19" s="25"/>
      <c r="K19" s="25"/>
      <c r="L19" s="25"/>
      <c r="M19" s="25"/>
      <c r="N19" s="348"/>
      <c r="O19" s="25"/>
      <c r="P19" s="776" t="s">
        <v>129</v>
      </c>
      <c r="Q19" s="777"/>
      <c r="R19" s="778" t="s">
        <v>130</v>
      </c>
      <c r="S19" s="778" t="s">
        <v>131</v>
      </c>
      <c r="T19" s="339"/>
      <c r="U19" s="25"/>
      <c r="V19" s="25"/>
      <c r="W19" s="442"/>
      <c r="X19" s="25"/>
      <c r="Y19" s="25"/>
      <c r="Z19" s="348"/>
      <c r="AA19" s="25"/>
      <c r="AB19" s="25"/>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c r="BA19" s="367"/>
      <c r="BB19" s="367"/>
      <c r="BC19" s="367"/>
      <c r="BD19" s="367"/>
      <c r="BE19" s="367"/>
      <c r="BF19" s="367"/>
      <c r="BG19" s="367"/>
      <c r="BH19" s="367"/>
    </row>
    <row r="20" spans="1:60" ht="15">
      <c r="A20" s="380" t="s">
        <v>132</v>
      </c>
      <c r="B20" s="463" t="str">
        <f>IF('1. Projektets omkostninger'!C9="","",'1. Projektets omkostninger'!C9)</f>
        <v/>
      </c>
      <c r="C20" s="391"/>
      <c r="D20" s="389"/>
      <c r="E20" s="389" t="s">
        <v>6</v>
      </c>
      <c r="F20" s="392" t="str">
        <f>IF('1. Projektets omkostninger'!F4="","",'1. Projektets omkostninger'!F4)</f>
        <v/>
      </c>
      <c r="G20" s="420"/>
      <c r="H20" s="458"/>
      <c r="I20" s="340"/>
      <c r="J20" s="25"/>
      <c r="K20" s="25"/>
      <c r="L20" s="25"/>
      <c r="M20" s="25"/>
      <c r="N20" s="348"/>
      <c r="O20" s="25"/>
      <c r="P20" s="25" t="b">
        <f>R20=FALSE</f>
        <v>0</v>
      </c>
      <c r="Q20" s="779" t="s">
        <v>133</v>
      </c>
      <c r="R20" s="345" t="b">
        <f>IF(OR(B19="",F19="",F20="",B20="",B21=""),TRUE,FALSE)</f>
        <v>1</v>
      </c>
      <c r="S20" s="442" t="b">
        <f>OR('1. Projektets omkostninger'!$B$4="",'1. Projektets omkostninger'!$F$4="")</f>
        <v>1</v>
      </c>
      <c r="T20" s="339"/>
      <c r="U20" s="25"/>
      <c r="V20" s="25"/>
      <c r="W20" s="442"/>
      <c r="X20" s="443"/>
      <c r="Y20" s="25"/>
      <c r="Z20" s="348"/>
      <c r="AA20" s="25"/>
      <c r="AB20" s="25"/>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c r="BA20" s="367"/>
      <c r="BB20" s="367"/>
      <c r="BC20" s="367"/>
      <c r="BD20" s="367"/>
      <c r="BE20" s="367"/>
      <c r="BF20" s="367"/>
      <c r="BG20" s="367"/>
      <c r="BH20" s="367"/>
    </row>
    <row r="21" spans="1:60" ht="15">
      <c r="A21" s="380" t="s">
        <v>134</v>
      </c>
      <c r="B21" s="390" t="str">
        <f>IF('1. Projektets omkostninger'!E9="","",'1. Projektets omkostninger'!E9)</f>
        <v/>
      </c>
      <c r="C21" s="426" t="s">
        <v>135</v>
      </c>
      <c r="D21" s="389"/>
      <c r="E21" s="393"/>
      <c r="F21" s="394"/>
      <c r="G21" s="367"/>
      <c r="H21" s="367"/>
      <c r="I21" s="548"/>
      <c r="J21" s="340"/>
      <c r="K21" s="537"/>
      <c r="L21" s="538"/>
      <c r="M21" s="25"/>
      <c r="N21" s="348"/>
      <c r="O21" s="25"/>
      <c r="P21" s="25" t="b">
        <f t="shared" ref="P21:P39" si="3">R21=FALSE</f>
        <v>0</v>
      </c>
      <c r="Q21" s="779" t="s">
        <v>136</v>
      </c>
      <c r="R21" s="345" t="b">
        <f>IF(OR(B49="",F49="",F50="",B50="",B51=""),TRUE,FALSE)</f>
        <v>1</v>
      </c>
      <c r="S21" s="442" t="b">
        <f>OR(R20=TRUE,'1. Projektets omkostninger'!$B$4="",'1. Projektets omkostninger'!$F$4="")</f>
        <v>1</v>
      </c>
      <c r="T21" s="340" t="s">
        <v>137</v>
      </c>
      <c r="U21" s="340" t="s">
        <v>137</v>
      </c>
      <c r="V21" s="340" t="s">
        <v>137</v>
      </c>
      <c r="W21" s="340" t="s">
        <v>137</v>
      </c>
      <c r="X21" s="340" t="s">
        <v>137</v>
      </c>
      <c r="Y21" s="340" t="s">
        <v>137</v>
      </c>
      <c r="Z21" s="340" t="s">
        <v>137</v>
      </c>
      <c r="AA21" s="340" t="s">
        <v>137</v>
      </c>
      <c r="AB21" s="340" t="s">
        <v>137</v>
      </c>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c r="BA21" s="367"/>
      <c r="BB21" s="367"/>
      <c r="BC21" s="367"/>
      <c r="BD21" s="367"/>
      <c r="BE21" s="367"/>
      <c r="BF21" s="367"/>
      <c r="BG21" s="367"/>
      <c r="BH21" s="367"/>
    </row>
    <row r="22" spans="1:60" ht="15">
      <c r="A22" s="434"/>
      <c r="B22" s="426" t="str">
        <f>IF('1. Projektets omkostninger'!$A9="","",'1. Projektets omkostninger'!$A9)</f>
        <v/>
      </c>
      <c r="C22" s="426" t="str">
        <f>IF('1. Projektets omkostninger'!$A9="","",'1. Projektets omkostninger'!$A9)</f>
        <v/>
      </c>
      <c r="D22" s="389"/>
      <c r="E22" s="367"/>
      <c r="F22" s="367"/>
      <c r="G22" s="367"/>
      <c r="H22" s="389"/>
      <c r="I22" s="549"/>
      <c r="J22" s="338"/>
      <c r="K22" s="25"/>
      <c r="L22" s="25"/>
      <c r="M22" s="338"/>
      <c r="N22" s="348"/>
      <c r="O22" s="25"/>
      <c r="P22" s="25" t="b">
        <f t="shared" si="3"/>
        <v>0</v>
      </c>
      <c r="Q22" s="779" t="s">
        <v>138</v>
      </c>
      <c r="R22" s="345" t="b">
        <f>IF(OR(B79="",F79="",F80="",B80="",B81=""),TRUE,FALSE)</f>
        <v>1</v>
      </c>
      <c r="S22" s="442" t="b">
        <f>OR(R21=TRUE,'1. Projektets omkostninger'!$B$4="",'1. Projektets omkostninger'!$F$4="")</f>
        <v>1</v>
      </c>
      <c r="T22" s="339" t="s">
        <v>139</v>
      </c>
      <c r="U22" s="25" t="s">
        <v>140</v>
      </c>
      <c r="V22" s="348" t="s">
        <v>141</v>
      </c>
      <c r="W22" s="348" t="s">
        <v>142</v>
      </c>
      <c r="X22" s="348" t="s">
        <v>143</v>
      </c>
      <c r="Y22" s="25"/>
      <c r="Z22" s="346" t="s">
        <v>144</v>
      </c>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c r="BA22" s="367"/>
      <c r="BB22" s="367"/>
      <c r="BC22" s="367"/>
      <c r="BD22" s="367"/>
      <c r="BE22" s="367"/>
      <c r="BF22" s="367"/>
      <c r="BG22" s="367"/>
      <c r="BH22" s="367"/>
    </row>
    <row r="23" spans="1:60" ht="15.75" thickBot="1">
      <c r="A23" s="395"/>
      <c r="B23" s="384" t="s">
        <v>90</v>
      </c>
      <c r="C23" s="384" t="s">
        <v>91</v>
      </c>
      <c r="D23" s="384" t="s">
        <v>92</v>
      </c>
      <c r="E23" s="384" t="s">
        <v>93</v>
      </c>
      <c r="F23" s="385" t="s">
        <v>94</v>
      </c>
      <c r="G23" s="367"/>
      <c r="H23" s="389"/>
      <c r="I23" s="549"/>
      <c r="J23" s="25"/>
      <c r="K23" s="338"/>
      <c r="L23" s="25"/>
      <c r="M23" s="338"/>
      <c r="N23" s="348"/>
      <c r="O23" s="25"/>
      <c r="P23" s="25" t="b">
        <f t="shared" si="3"/>
        <v>0</v>
      </c>
      <c r="Q23" s="779" t="s">
        <v>145</v>
      </c>
      <c r="R23" s="345" t="b">
        <f>IF(OR(B109="",F109="",F110="",B110="",B111=""),TRUE,FALSE)</f>
        <v>1</v>
      </c>
      <c r="S23" s="442" t="b">
        <f>OR(R22=TRUE,'1. Projektets omkostninger'!$B$4="",'1. Projektets omkostninger'!$F$4="")</f>
        <v>1</v>
      </c>
      <c r="T23" s="339"/>
      <c r="U23" s="25"/>
      <c r="V23" s="348"/>
      <c r="W23" s="348"/>
      <c r="X23" s="348"/>
      <c r="Y23" s="25"/>
      <c r="Z23" s="346"/>
      <c r="AA23" s="346"/>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c r="BG23" s="367"/>
      <c r="BH23" s="367"/>
    </row>
    <row r="24" spans="1:60" ht="15">
      <c r="A24" s="512" t="s">
        <v>99</v>
      </c>
      <c r="B24" s="515">
        <f>IFERROR(IF(E24=0,0,X25),0)</f>
        <v>0</v>
      </c>
      <c r="C24" s="493">
        <f>IFERROR(E24-B24,0)</f>
        <v>0</v>
      </c>
      <c r="D24" s="493"/>
      <c r="E24" s="494">
        <f>'1. Projektets omkostninger'!B17</f>
        <v>0</v>
      </c>
      <c r="F24" s="495">
        <f>SUM('1. Projektets omkostninger'!D16:AV16)</f>
        <v>0</v>
      </c>
      <c r="G24" s="367"/>
      <c r="H24" s="391"/>
      <c r="I24" s="93"/>
      <c r="J24" s="94"/>
      <c r="K24" s="94"/>
      <c r="L24" s="94"/>
      <c r="M24" s="95"/>
      <c r="N24" s="348"/>
      <c r="O24" s="25"/>
      <c r="P24" s="25" t="b">
        <f t="shared" si="3"/>
        <v>0</v>
      </c>
      <c r="Q24" s="779" t="s">
        <v>146</v>
      </c>
      <c r="R24" s="345" t="b">
        <f>IF(OR(B139="",F139="",F140="",B140="",B141=""),TRUE,FALSE)</f>
        <v>1</v>
      </c>
      <c r="S24" s="442" t="b">
        <f>OR(R23=TRUE,'1. Projektets omkostninger'!$B$4="",'1. Projektets omkostninger'!$F$4="")</f>
        <v>1</v>
      </c>
      <c r="T24" s="25"/>
      <c r="U24" s="25"/>
      <c r="V24" s="348"/>
      <c r="W24" s="348"/>
      <c r="X24" s="25"/>
      <c r="Y24" s="442"/>
      <c r="Z24" s="339" t="str">
        <f>CONCATENATE(F19," - ",AA24)</f>
        <v xml:space="preserve"> - </v>
      </c>
      <c r="AA24" s="25" t="str">
        <f>F20</f>
        <v/>
      </c>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c r="BA24" s="367"/>
      <c r="BB24" s="367"/>
      <c r="BC24" s="367"/>
      <c r="BD24" s="367"/>
      <c r="BE24" s="367"/>
      <c r="BF24" s="367"/>
      <c r="BG24" s="367"/>
      <c r="BH24" s="367"/>
    </row>
    <row r="25" spans="1:60" ht="15" customHeight="1">
      <c r="A25" s="513" t="s">
        <v>50</v>
      </c>
      <c r="B25" s="516">
        <f t="shared" ref="B25:B30" si="4">IFERROR(IF(E25=0,0,X26),0)</f>
        <v>0</v>
      </c>
      <c r="C25" s="496">
        <f t="shared" ref="C25:C29" si="5">IFERROR(E25-B25,0)</f>
        <v>0</v>
      </c>
      <c r="D25" s="496"/>
      <c r="E25" s="497">
        <f>'1. Projektets omkostninger'!B21</f>
        <v>0</v>
      </c>
      <c r="F25" s="498"/>
      <c r="G25" s="421"/>
      <c r="H25" s="459"/>
      <c r="I25" s="96"/>
      <c r="J25" s="25"/>
      <c r="K25" s="25"/>
      <c r="L25" s="25"/>
      <c r="M25" s="97"/>
      <c r="N25" s="347"/>
      <c r="O25" s="25"/>
      <c r="P25" s="25" t="b">
        <f t="shared" si="3"/>
        <v>0</v>
      </c>
      <c r="Q25" s="779" t="s">
        <v>147</v>
      </c>
      <c r="R25" s="345" t="b">
        <f>IF(OR(B169="",F169="",F170="",B170="",B171=""),TRUE,FALSE)</f>
        <v>1</v>
      </c>
      <c r="S25" s="442" t="b">
        <f>OR(R24=TRUE,'1. Projektets omkostninger'!$B$4="",'1. Projektets omkostninger'!$F$4="")</f>
        <v>1</v>
      </c>
      <c r="T25" s="446" t="e">
        <f>((I28-((E33*I28+C34)-E33)/E33))*E24</f>
        <v>#VALUE!</v>
      </c>
      <c r="U25" s="446" t="e">
        <f>IF(AND(OR($F19="Privat forsknings- og videnformidlingsinstitution",$F19="Offentlig forsknings- og videnformidlingsinstitution"),OR($B21="Anvendt forskning",$B21="Udvikling")),IF($K32="",$I28*$E24,$K32*$E24),IF($K28="",$K30*$E24,$K29*$E24))</f>
        <v>#VALUE!</v>
      </c>
      <c r="V25" s="446">
        <f>IFERROR(IF(E24=0,0,E24*K28),0)</f>
        <v>0</v>
      </c>
      <c r="W25" s="444">
        <f>IF(E24=0,0,E24*I28)</f>
        <v>0</v>
      </c>
      <c r="X25" s="444">
        <f>IF(AND(D34=0,C34=0),W25,IF(AND(D34&gt;0,C34=0),U25,IF(AND(D34&gt;0,C34&gt;0,U25=0),0,IF(AND(V25&lt;&gt;0,V25&lt;U25),V25,U25))))</f>
        <v>0</v>
      </c>
      <c r="Y25" s="25"/>
      <c r="Z25" s="339"/>
      <c r="AA25" s="339"/>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c r="BA25" s="367"/>
      <c r="BB25" s="367"/>
      <c r="BC25" s="367"/>
      <c r="BD25" s="367"/>
      <c r="BE25" s="367"/>
      <c r="BF25" s="367"/>
      <c r="BG25" s="367"/>
      <c r="BH25" s="367"/>
    </row>
    <row r="26" spans="1:60" ht="14.1" customHeight="1">
      <c r="A26" s="513" t="s">
        <v>51</v>
      </c>
      <c r="B26" s="516">
        <f t="shared" si="4"/>
        <v>0</v>
      </c>
      <c r="C26" s="496">
        <f t="shared" si="5"/>
        <v>0</v>
      </c>
      <c r="D26" s="496"/>
      <c r="E26" s="497">
        <f>'1. Projektets omkostninger'!B23</f>
        <v>0</v>
      </c>
      <c r="F26" s="498"/>
      <c r="G26" s="421"/>
      <c r="H26" s="459"/>
      <c r="I26" s="535" t="s">
        <v>148</v>
      </c>
      <c r="J26" s="25"/>
      <c r="K26" s="25"/>
      <c r="L26" s="25"/>
      <c r="M26" s="97"/>
      <c r="N26" s="347"/>
      <c r="O26" s="25"/>
      <c r="P26" s="25" t="b">
        <f t="shared" si="3"/>
        <v>0</v>
      </c>
      <c r="Q26" s="779" t="s">
        <v>149</v>
      </c>
      <c r="R26" s="345" t="b">
        <f>IF(OR(B199="",F199="",F200="",B200="",B201=""),TRUE,FALSE)</f>
        <v>1</v>
      </c>
      <c r="S26" s="442" t="b">
        <f>OR(R25=TRUE,'1. Projektets omkostninger'!$B$4="",'1. Projektets omkostninger'!$F$4="")</f>
        <v>1</v>
      </c>
      <c r="T26" s="446" t="e">
        <f t="shared" ref="T26:T34" si="6">((I$28-((E$33*I$28+C$34)-E$33)/E$33))*E25</f>
        <v>#VALUE!</v>
      </c>
      <c r="U26" s="446" t="e">
        <f t="shared" ref="U26:U34" si="7">IF(AND(OR($F$19="Privat forsknings- og videnformidlingsinstitution",$F$19="Offentlig forsknings- og videnformidlingsinstitution"),OR($B$21="Anvendt forskning",$B$21="Udvikling")),IF($K$32="",$I$28*$E25,$K$32*$E25),IF($K$28="",$K$30*$E25,$K$29*$E25))</f>
        <v>#VALUE!</v>
      </c>
      <c r="V26" s="446">
        <f t="shared" ref="V26:V34" si="8">IFERROR(IF(E25=0,0,E25*K$28),0)</f>
        <v>0</v>
      </c>
      <c r="W26" s="444">
        <f t="shared" ref="W26:W34" si="9">IF(E25=0,0,E25*I$28)</f>
        <v>0</v>
      </c>
      <c r="X26" s="444">
        <f t="shared" ref="X26:X34" si="10">IF(AND(D$34=0,C$34=0),W26,IF(AND(D$34&gt;0,C$34=0),U26,IF(AND(D$34&gt;0,C$34&gt;0,U26=0),0,IF(AND(V26&lt;&gt;0,V26&lt;U26),V26,U26))))</f>
        <v>0</v>
      </c>
      <c r="Y26" s="25"/>
      <c r="Z26" s="339"/>
      <c r="AA26" s="339"/>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c r="BA26" s="367"/>
      <c r="BB26" s="367"/>
      <c r="BC26" s="367"/>
      <c r="BD26" s="367"/>
      <c r="BE26" s="367"/>
      <c r="BF26" s="367"/>
      <c r="BG26" s="367"/>
      <c r="BH26" s="367"/>
    </row>
    <row r="27" spans="1:60" ht="14.1" customHeight="1" thickBot="1">
      <c r="A27" s="513" t="s">
        <v>53</v>
      </c>
      <c r="B27" s="516">
        <f t="shared" si="4"/>
        <v>0</v>
      </c>
      <c r="C27" s="496">
        <f t="shared" si="5"/>
        <v>0</v>
      </c>
      <c r="D27" s="496"/>
      <c r="E27" s="497">
        <f>'1. Projektets omkostninger'!B25</f>
        <v>0</v>
      </c>
      <c r="F27" s="498"/>
      <c r="G27" s="421"/>
      <c r="H27" s="459"/>
      <c r="I27" s="536" t="str">
        <f>IFERROR(VLOOKUP(B21,'6. Liste over tilskudsprocenter'!$A:$K,MATCH(CONCATENATE(F19," - ",F20),'6. Liste over tilskudsprocenter'!$A$1:$K$1,0),FALSE),"")</f>
        <v/>
      </c>
      <c r="J27" s="340"/>
      <c r="K27" s="537" t="s">
        <v>150</v>
      </c>
      <c r="L27" s="538"/>
      <c r="M27" s="97" t="s">
        <v>151</v>
      </c>
      <c r="N27" s="347"/>
      <c r="O27" s="25"/>
      <c r="P27" s="25" t="b">
        <f t="shared" si="3"/>
        <v>0</v>
      </c>
      <c r="Q27" s="779" t="s">
        <v>152</v>
      </c>
      <c r="R27" s="345" t="b">
        <f>IF(OR(B229="",F229="",F230="",B230="",B231=""),TRUE,FALSE)</f>
        <v>1</v>
      </c>
      <c r="S27" s="442" t="b">
        <f>OR(R26=TRUE,'1. Projektets omkostninger'!$B$4="",'1. Projektets omkostninger'!$F$4="")</f>
        <v>1</v>
      </c>
      <c r="T27" s="446" t="e">
        <f t="shared" si="6"/>
        <v>#VALUE!</v>
      </c>
      <c r="U27" s="446" t="e">
        <f t="shared" si="7"/>
        <v>#VALUE!</v>
      </c>
      <c r="V27" s="446">
        <f t="shared" si="8"/>
        <v>0</v>
      </c>
      <c r="W27" s="444">
        <f t="shared" si="9"/>
        <v>0</v>
      </c>
      <c r="X27" s="444">
        <f t="shared" si="10"/>
        <v>0</v>
      </c>
      <c r="Y27" s="25"/>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c r="BG27" s="367"/>
      <c r="BH27" s="367"/>
    </row>
    <row r="28" spans="1:60" ht="14.1" customHeight="1">
      <c r="A28" s="513" t="s">
        <v>54</v>
      </c>
      <c r="B28" s="516">
        <f t="shared" si="4"/>
        <v>0</v>
      </c>
      <c r="C28" s="496">
        <f t="shared" si="5"/>
        <v>0</v>
      </c>
      <c r="D28" s="496"/>
      <c r="E28" s="497">
        <f>'1. Projektets omkostninger'!B27</f>
        <v>0</v>
      </c>
      <c r="F28" s="498"/>
      <c r="G28" s="465"/>
      <c r="H28" s="459"/>
      <c r="I28" s="539" t="str">
        <f>IFERROR(VLOOKUP(B21,'6. Liste over tilskudsprocenter'!$A:$K,MATCH(CONCATENATE(F19," - ",F20),'6. Liste over tilskudsprocenter'!$A$1:$K$1,0),FALSE),"")</f>
        <v/>
      </c>
      <c r="J28" s="338" t="s">
        <v>153</v>
      </c>
      <c r="K28" s="454" t="str">
        <f>IFERROR(IF($E33*(1-$I28)-$C34&lt;0,$K30-(($E33*$K30+$C34)-$E33)/$E33,""),"")</f>
        <v/>
      </c>
      <c r="L28" s="25" t="str">
        <f>IFERROR(IF($D34&lt;&gt;0,IF($D34=$E33,0,IF($C34&gt;0,($I28-$D34/$E33)-$K28,"HA")),IF($E33*(1-$I28)-$C34&lt;0,(($I28-(($E33*$I28+$C34+$D34)-$E33)/$E33)),"")),"")</f>
        <v/>
      </c>
      <c r="M28" s="550" t="e">
        <f>$L28-$K30</f>
        <v>#VALUE!</v>
      </c>
      <c r="N28" s="347"/>
      <c r="O28" s="348"/>
      <c r="P28" s="25" t="b">
        <f t="shared" si="3"/>
        <v>0</v>
      </c>
      <c r="Q28" s="779" t="s">
        <v>154</v>
      </c>
      <c r="R28" s="345" t="b">
        <f>IF(OR(B259="",F259="",F260="",B260="",B261=""),TRUE,FALSE)</f>
        <v>1</v>
      </c>
      <c r="S28" s="442" t="b">
        <f>OR(R27=TRUE,'1. Projektets omkostninger'!$B$4="",'1. Projektets omkostninger'!$F$4="")</f>
        <v>1</v>
      </c>
      <c r="T28" s="446" t="e">
        <f t="shared" si="6"/>
        <v>#VALUE!</v>
      </c>
      <c r="U28" s="446" t="e">
        <f t="shared" si="7"/>
        <v>#VALUE!</v>
      </c>
      <c r="V28" s="446">
        <f t="shared" si="8"/>
        <v>0</v>
      </c>
      <c r="W28" s="444">
        <f t="shared" si="9"/>
        <v>0</v>
      </c>
      <c r="X28" s="444">
        <f t="shared" si="10"/>
        <v>0</v>
      </c>
      <c r="Y28" s="25"/>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67"/>
      <c r="BB28" s="367"/>
      <c r="BC28" s="367"/>
      <c r="BD28" s="367"/>
      <c r="BE28" s="367"/>
      <c r="BF28" s="367"/>
      <c r="BG28" s="367"/>
      <c r="BH28" s="367"/>
    </row>
    <row r="29" spans="1:60" ht="14.1" customHeight="1">
      <c r="A29" s="513" t="s">
        <v>56</v>
      </c>
      <c r="B29" s="516">
        <f t="shared" si="4"/>
        <v>0</v>
      </c>
      <c r="C29" s="496">
        <f t="shared" si="5"/>
        <v>0</v>
      </c>
      <c r="D29" s="496"/>
      <c r="E29" s="497">
        <f>'1. Projektets omkostninger'!B29</f>
        <v>0</v>
      </c>
      <c r="F29" s="498"/>
      <c r="G29" s="421"/>
      <c r="H29" s="460"/>
      <c r="I29" s="539"/>
      <c r="J29" s="25"/>
      <c r="K29" s="540" t="e">
        <f>K30-(I28-K28)</f>
        <v>#VALUE!</v>
      </c>
      <c r="L29" s="25"/>
      <c r="M29" s="550"/>
      <c r="N29" s="347"/>
      <c r="O29" s="348"/>
      <c r="P29" s="25" t="b">
        <f t="shared" si="3"/>
        <v>0</v>
      </c>
      <c r="Q29" s="779" t="s">
        <v>155</v>
      </c>
      <c r="R29" s="345" t="b">
        <f>IF(OR(B289="",F289="",F290="",B290="",B291=""),TRUE,FALSE)</f>
        <v>1</v>
      </c>
      <c r="S29" s="442" t="b">
        <f>OR(R28=TRUE,'1. Projektets omkostninger'!$B$4="",'1. Projektets omkostninger'!$F$4="")</f>
        <v>1</v>
      </c>
      <c r="T29" s="446" t="e">
        <f t="shared" si="6"/>
        <v>#VALUE!</v>
      </c>
      <c r="U29" s="446" t="e">
        <f t="shared" si="7"/>
        <v>#VALUE!</v>
      </c>
      <c r="V29" s="446">
        <f t="shared" si="8"/>
        <v>0</v>
      </c>
      <c r="W29" s="444">
        <f t="shared" si="9"/>
        <v>0</v>
      </c>
      <c r="X29" s="444">
        <f t="shared" si="10"/>
        <v>0</v>
      </c>
      <c r="Y29" s="25"/>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c r="BA29" s="367"/>
      <c r="BB29" s="367"/>
      <c r="BC29" s="367"/>
      <c r="BD29" s="367"/>
      <c r="BE29" s="367"/>
      <c r="BF29" s="367"/>
      <c r="BG29" s="367"/>
      <c r="BH29" s="367"/>
    </row>
    <row r="30" spans="1:60" ht="14.1" customHeight="1">
      <c r="A30" s="513" t="s">
        <v>57</v>
      </c>
      <c r="B30" s="516">
        <f t="shared" si="4"/>
        <v>0</v>
      </c>
      <c r="C30" s="496">
        <f>IFERROR(E30-B30,0)</f>
        <v>0</v>
      </c>
      <c r="D30" s="496"/>
      <c r="E30" s="497">
        <f>'1. Projektets omkostninger'!B31</f>
        <v>0</v>
      </c>
      <c r="F30" s="498"/>
      <c r="G30" s="425"/>
      <c r="H30" s="460"/>
      <c r="I30" s="96"/>
      <c r="J30" s="25" t="s">
        <v>156</v>
      </c>
      <c r="K30" s="540" t="e">
        <f>($I28-($D34/$E33))</f>
        <v>#VALUE!</v>
      </c>
      <c r="L30" s="25"/>
      <c r="M30" s="97"/>
      <c r="N30" s="347"/>
      <c r="O30" s="25"/>
      <c r="P30" s="25" t="b">
        <f t="shared" si="3"/>
        <v>0</v>
      </c>
      <c r="Q30" s="779" t="s">
        <v>157</v>
      </c>
      <c r="R30" s="345" t="b">
        <f>IF(OR(B319="",F319="",F320="",B320="",B321=""),TRUE,FALSE)</f>
        <v>1</v>
      </c>
      <c r="S30" s="442" t="b">
        <f>OR(R29=TRUE,'1. Projektets omkostninger'!$B$4="",'1. Projektets omkostninger'!$F$4="")</f>
        <v>1</v>
      </c>
      <c r="T30" s="446" t="e">
        <f t="shared" si="6"/>
        <v>#VALUE!</v>
      </c>
      <c r="U30" s="446" t="e">
        <f t="shared" si="7"/>
        <v>#VALUE!</v>
      </c>
      <c r="V30" s="446">
        <f t="shared" si="8"/>
        <v>0</v>
      </c>
      <c r="W30" s="444">
        <f t="shared" si="9"/>
        <v>0</v>
      </c>
      <c r="X30" s="444">
        <f t="shared" si="10"/>
        <v>0</v>
      </c>
      <c r="Y30" s="348"/>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7"/>
      <c r="BC30" s="367"/>
      <c r="BD30" s="367"/>
      <c r="BE30" s="367"/>
      <c r="BF30" s="367"/>
      <c r="BG30" s="367"/>
      <c r="BH30" s="367"/>
    </row>
    <row r="31" spans="1:60" ht="14.45" customHeight="1">
      <c r="A31" s="504" t="s">
        <v>58</v>
      </c>
      <c r="B31" s="517">
        <f>SUM(B24+B25+B26+B27-B28-B29+B30)</f>
        <v>0</v>
      </c>
      <c r="C31" s="497">
        <f>SUM(C24+C25+C26+C27-C28-C29+C30)</f>
        <v>0</v>
      </c>
      <c r="D31" s="497"/>
      <c r="E31" s="497">
        <f>SUM(B31:C31)</f>
        <v>0</v>
      </c>
      <c r="F31" s="499"/>
      <c r="G31" s="425"/>
      <c r="H31" s="460"/>
      <c r="I31" s="541"/>
      <c r="J31" s="542"/>
      <c r="K31" s="543"/>
      <c r="L31" s="542"/>
      <c r="M31" s="551"/>
      <c r="N31" s="347"/>
      <c r="O31" s="348"/>
      <c r="P31" s="25" t="b">
        <f t="shared" si="3"/>
        <v>0</v>
      </c>
      <c r="Q31" s="779" t="s">
        <v>158</v>
      </c>
      <c r="R31" s="345" t="b">
        <f>IF(OR(B349="",F349="",F350="",B350="",B351=""),TRUE,FALSE)</f>
        <v>1</v>
      </c>
      <c r="S31" s="442" t="b">
        <f>OR(R30=TRUE,'1. Projektets omkostninger'!$B$4="",'1. Projektets omkostninger'!$F$4="")</f>
        <v>1</v>
      </c>
      <c r="T31" s="446" t="e">
        <f t="shared" si="6"/>
        <v>#VALUE!</v>
      </c>
      <c r="U31" s="446" t="e">
        <f t="shared" si="7"/>
        <v>#VALUE!</v>
      </c>
      <c r="V31" s="446">
        <f t="shared" si="8"/>
        <v>0</v>
      </c>
      <c r="W31" s="444">
        <f t="shared" si="9"/>
        <v>0</v>
      </c>
      <c r="X31" s="444">
        <f t="shared" si="10"/>
        <v>0</v>
      </c>
      <c r="Y31" s="348"/>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c r="BF31" s="367"/>
      <c r="BG31" s="367"/>
      <c r="BH31" s="367"/>
    </row>
    <row r="32" spans="1:60" ht="14.1" customHeight="1" thickBot="1">
      <c r="A32" s="514" t="s">
        <v>121</v>
      </c>
      <c r="B32" s="518">
        <f>IFERROR(IF(E32=0,0,X33),0)</f>
        <v>0</v>
      </c>
      <c r="C32" s="496">
        <f>IFERROR(E32-B32,0)</f>
        <v>0</v>
      </c>
      <c r="D32" s="496"/>
      <c r="E32" s="497">
        <f>'1. Projektets omkostninger'!B33</f>
        <v>0</v>
      </c>
      <c r="F32" s="498"/>
      <c r="G32" s="425"/>
      <c r="H32" s="460"/>
      <c r="I32" s="544"/>
      <c r="J32" s="545" t="s">
        <v>159</v>
      </c>
      <c r="K32" s="546" t="str">
        <f>IFERROR(IF(AND(OR($F19="Privat forsknings- og videnformidlingsinstitution",$F19="Offentlig forsknings- og videnformidlingsinstitution"),OR($B21="Anvendt forskning",$B21="Udvikling")),(IF($E33*(1-$I28)-$D34&lt;0,$I28-(($E33*$I28+$D34+$C34)-$E33)/$E33,"")),""),($I28-$D34/$E33))</f>
        <v/>
      </c>
      <c r="L32" s="547"/>
      <c r="M32" s="552"/>
      <c r="N32" s="347"/>
      <c r="O32" s="92"/>
      <c r="P32" s="25" t="b">
        <f t="shared" si="3"/>
        <v>0</v>
      </c>
      <c r="Q32" s="779" t="s">
        <v>160</v>
      </c>
      <c r="R32" s="345" t="b">
        <f>IF(OR(B379="",F379="",F380="",B380="",B381=""),TRUE,FALSE)</f>
        <v>1</v>
      </c>
      <c r="S32" s="442" t="b">
        <f>OR(R31=TRUE,'1. Projektets omkostninger'!$B$4="",'1. Projektets omkostninger'!$F$4="")</f>
        <v>1</v>
      </c>
      <c r="T32" s="446" t="e">
        <f t="shared" si="6"/>
        <v>#VALUE!</v>
      </c>
      <c r="U32" s="446" t="e">
        <f t="shared" si="7"/>
        <v>#VALUE!</v>
      </c>
      <c r="V32" s="446">
        <f t="shared" si="8"/>
        <v>0</v>
      </c>
      <c r="W32" s="444">
        <f t="shared" si="9"/>
        <v>0</v>
      </c>
      <c r="X32" s="444">
        <f t="shared" si="10"/>
        <v>0</v>
      </c>
      <c r="Y32" s="348"/>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67"/>
      <c r="AZ32" s="367"/>
      <c r="BA32" s="367"/>
      <c r="BB32" s="367"/>
      <c r="BC32" s="367"/>
      <c r="BD32" s="367"/>
      <c r="BE32" s="367"/>
      <c r="BF32" s="367"/>
      <c r="BG32" s="367"/>
      <c r="BH32" s="367"/>
    </row>
    <row r="33" spans="1:60" ht="14.45" customHeight="1" thickBot="1">
      <c r="A33" s="505" t="s">
        <v>93</v>
      </c>
      <c r="B33" s="500">
        <f>IF(B31+B32&lt;=0,0,B31+B32)</f>
        <v>0</v>
      </c>
      <c r="C33" s="500">
        <f>IF(C31+C32&lt;=0,0,C31+C32)</f>
        <v>0</v>
      </c>
      <c r="D33" s="500"/>
      <c r="E33" s="500">
        <f>IF(OR(E24&gt;0,E25&gt;0,E26&gt;0,E27&gt;0,E28&gt;0,E29&gt;0,E30&gt;0,E32&gt;0),SUM(E24+E25+E26+E27-E28-E29+E30+E32),0)</f>
        <v>0</v>
      </c>
      <c r="F33" s="501"/>
      <c r="G33" s="425"/>
      <c r="H33" s="460"/>
      <c r="I33" s="445"/>
      <c r="J33" s="445"/>
      <c r="K33" s="347"/>
      <c r="L33" s="347"/>
      <c r="M33" s="347"/>
      <c r="N33" s="347"/>
      <c r="O33" s="348"/>
      <c r="P33" s="25" t="b">
        <f t="shared" si="3"/>
        <v>0</v>
      </c>
      <c r="Q33" s="779" t="s">
        <v>161</v>
      </c>
      <c r="R33" s="345" t="b">
        <f>IF(OR(B409="",F409="",F410="",B410="",B411=""),TRUE,FALSE)</f>
        <v>1</v>
      </c>
      <c r="S33" s="442" t="b">
        <f>OR(R32=TRUE,'1. Projektets omkostninger'!$B$4="",'1. Projektets omkostninger'!$F$4="")</f>
        <v>1</v>
      </c>
      <c r="T33" s="446" t="e">
        <f t="shared" si="6"/>
        <v>#VALUE!</v>
      </c>
      <c r="U33" s="446" t="e">
        <f t="shared" si="7"/>
        <v>#VALUE!</v>
      </c>
      <c r="V33" s="446">
        <f t="shared" si="8"/>
        <v>0</v>
      </c>
      <c r="W33" s="444">
        <f t="shared" si="9"/>
        <v>0</v>
      </c>
      <c r="X33" s="444">
        <f t="shared" si="10"/>
        <v>0</v>
      </c>
      <c r="Y33" s="348"/>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c r="BA33" s="367"/>
      <c r="BB33" s="367"/>
      <c r="BC33" s="367"/>
      <c r="BD33" s="367"/>
      <c r="BE33" s="367"/>
      <c r="BF33" s="367"/>
      <c r="BG33" s="367"/>
      <c r="BH33" s="367"/>
    </row>
    <row r="34" spans="1:60" ht="14.45" customHeight="1" thickBot="1">
      <c r="A34" s="627" t="s">
        <v>124</v>
      </c>
      <c r="B34" s="529">
        <f>B33</f>
        <v>0</v>
      </c>
      <c r="C34" s="628">
        <f>'1. Projektets omkostninger'!B11</f>
        <v>0</v>
      </c>
      <c r="D34" s="628">
        <f>'1. Projektets omkostninger'!C11</f>
        <v>0</v>
      </c>
      <c r="E34" s="502"/>
      <c r="F34" s="503"/>
      <c r="G34" s="425"/>
      <c r="H34" s="460"/>
      <c r="I34" s="445"/>
      <c r="J34" s="445"/>
      <c r="K34" s="347"/>
      <c r="L34" s="347"/>
      <c r="M34" s="347"/>
      <c r="N34" s="347"/>
      <c r="O34" s="92"/>
      <c r="P34" s="25" t="b">
        <f t="shared" si="3"/>
        <v>0</v>
      </c>
      <c r="Q34" s="779" t="s">
        <v>162</v>
      </c>
      <c r="R34" s="345" t="b">
        <f>IF(OR(B439="",F439="",F440="",B440="",B441=""),TRUE,FALSE)</f>
        <v>1</v>
      </c>
      <c r="S34" s="442" t="b">
        <f>OR(R33=TRUE,'1. Projektets omkostninger'!$B$4="",'1. Projektets omkostninger'!$F$4="")</f>
        <v>1</v>
      </c>
      <c r="T34" s="446" t="e">
        <f t="shared" si="6"/>
        <v>#VALUE!</v>
      </c>
      <c r="U34" s="446" t="e">
        <f t="shared" si="7"/>
        <v>#VALUE!</v>
      </c>
      <c r="V34" s="446">
        <f t="shared" si="8"/>
        <v>0</v>
      </c>
      <c r="W34" s="444">
        <f t="shared" si="9"/>
        <v>0</v>
      </c>
      <c r="X34" s="444">
        <f t="shared" si="10"/>
        <v>0</v>
      </c>
      <c r="Y34" s="348"/>
      <c r="Z34" s="349"/>
      <c r="AA34" s="349"/>
      <c r="AB34" s="348"/>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c r="BA34" s="367"/>
      <c r="BB34" s="367"/>
      <c r="BC34" s="367"/>
      <c r="BD34" s="367"/>
      <c r="BE34" s="367"/>
      <c r="BF34" s="367"/>
      <c r="BG34" s="367"/>
      <c r="BH34" s="367"/>
    </row>
    <row r="35" spans="1:60" ht="15.75" thickBot="1">
      <c r="A35" s="396"/>
      <c r="B35" s="397"/>
      <c r="C35" s="397"/>
      <c r="D35" s="397"/>
      <c r="E35" s="398"/>
      <c r="F35" s="405"/>
      <c r="G35" s="426"/>
      <c r="H35" s="426"/>
      <c r="I35" s="447"/>
      <c r="J35" s="468" t="s">
        <v>163</v>
      </c>
      <c r="K35" s="348"/>
      <c r="L35" s="348"/>
      <c r="M35" s="348"/>
      <c r="N35" s="348"/>
      <c r="O35" s="92"/>
      <c r="P35" s="25" t="b">
        <f t="shared" si="3"/>
        <v>0</v>
      </c>
      <c r="Q35" s="779" t="s">
        <v>164</v>
      </c>
      <c r="R35" s="345" t="b">
        <f>IF(OR(B469="",F469="",F470="",B470="",B471=""),TRUE,FALSE)</f>
        <v>1</v>
      </c>
      <c r="S35" s="442" t="b">
        <f>OR(R34=TRUE,'1. Projektets omkostninger'!$B$4="",'1. Projektets omkostninger'!$F$4="")</f>
        <v>1</v>
      </c>
      <c r="T35" s="25"/>
      <c r="U35" s="25"/>
      <c r="V35" s="25"/>
      <c r="W35" s="25"/>
      <c r="X35" s="348"/>
      <c r="Y35" s="348"/>
      <c r="Z35" s="338"/>
      <c r="AA35" s="344"/>
      <c r="AB35" s="348"/>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c r="BG35" s="367"/>
      <c r="BH35" s="367"/>
    </row>
    <row r="36" spans="1:60" ht="15">
      <c r="A36" s="399"/>
      <c r="B36" s="400"/>
      <c r="C36" s="400"/>
      <c r="D36" s="400"/>
      <c r="E36" s="640" t="s">
        <v>17</v>
      </c>
      <c r="F36" s="506" t="str">
        <f>I27</f>
        <v/>
      </c>
      <c r="G36" s="426"/>
      <c r="H36" s="426"/>
      <c r="I36" s="447"/>
      <c r="J36" s="469" t="b">
        <f>AND($F38&gt;0.3, OR($F19="Lille virksomhed", $F19="Mellemstor virksomhed", $F19="Stor virksomhed"))</f>
        <v>0</v>
      </c>
      <c r="K36" s="348"/>
      <c r="L36" s="348"/>
      <c r="M36" s="348"/>
      <c r="N36" s="348"/>
      <c r="O36" s="92"/>
      <c r="P36" s="25" t="b">
        <f t="shared" si="3"/>
        <v>0</v>
      </c>
      <c r="Q36" s="779" t="s">
        <v>165</v>
      </c>
      <c r="R36" s="345" t="b">
        <f>IF(OR(B499="",F499="",F500="",B500="",B501=""),TRUE,FALSE)</f>
        <v>1</v>
      </c>
      <c r="S36" s="442" t="b">
        <f>OR(R35=TRUE,'1. Projektets omkostninger'!$B$4="",'1. Projektets omkostninger'!$F$4="")</f>
        <v>1</v>
      </c>
      <c r="T36" s="25"/>
      <c r="U36" s="25"/>
      <c r="V36" s="25"/>
      <c r="W36" s="25"/>
      <c r="X36" s="348"/>
      <c r="Y36" s="348"/>
      <c r="Z36" s="348"/>
      <c r="AA36" s="25"/>
      <c r="AB36" s="348"/>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c r="BA36" s="367"/>
      <c r="BB36" s="367"/>
      <c r="BC36" s="367"/>
      <c r="BD36" s="367"/>
      <c r="BE36" s="367"/>
      <c r="BF36" s="367"/>
      <c r="BG36" s="367"/>
      <c r="BH36" s="367"/>
    </row>
    <row r="37" spans="1:60" ht="15">
      <c r="A37" s="399"/>
      <c r="B37" s="400"/>
      <c r="C37" s="400"/>
      <c r="D37" s="400"/>
      <c r="E37" s="641" t="s">
        <v>18</v>
      </c>
      <c r="F37" s="507" t="str">
        <f>IFERROR(IF(AND(OR($F19="Privat forsknings- og videnformidlingsinstitution",$F19="Offentlig forsknings- og videnformidlingsinstitution"),OR($B21="Anvendt forskning",$B21="Udvikling")),IF(K28="",K32,IF(K28&lt;=K32,K28,K32)),_xlfn.IFS(K28="",K30,K28&lt;=0,0,AND(K28&gt;0,K30&gt;0),K29)),"")</f>
        <v/>
      </c>
      <c r="G37" s="426"/>
      <c r="H37" s="426"/>
      <c r="I37" s="447"/>
      <c r="J37" s="469" t="b">
        <f>AND($F38&gt;0.44,OR($F19="Privat forsknings- og videnformidlingsinstitution",$F19="Offentlig forsknings- og videnformidlingsinstitution"))</f>
        <v>0</v>
      </c>
      <c r="K37" s="348"/>
      <c r="L37" s="348"/>
      <c r="M37" s="348"/>
      <c r="N37" s="348"/>
      <c r="O37" s="348"/>
      <c r="P37" s="25" t="b">
        <f t="shared" si="3"/>
        <v>0</v>
      </c>
      <c r="Q37" s="779" t="s">
        <v>166</v>
      </c>
      <c r="R37" s="345" t="b">
        <f>IF(OR(B529="",F529="",F530="",B530="",B531=""),TRUE,FALSE)</f>
        <v>1</v>
      </c>
      <c r="S37" s="442" t="b">
        <f>OR(R36=TRUE,'1. Projektets omkostninger'!$B$4="",'1. Projektets omkostninger'!$F$4="")</f>
        <v>1</v>
      </c>
      <c r="T37" s="25"/>
      <c r="U37" s="25"/>
      <c r="V37" s="25"/>
      <c r="W37" s="25"/>
      <c r="X37" s="25"/>
      <c r="Y37" s="348"/>
      <c r="Z37" s="25"/>
      <c r="AA37" s="25"/>
      <c r="AB37" s="25"/>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c r="BA37" s="367"/>
      <c r="BB37" s="367"/>
      <c r="BC37" s="367"/>
      <c r="BD37" s="367"/>
      <c r="BE37" s="367"/>
      <c r="BF37" s="367"/>
      <c r="BG37" s="367"/>
      <c r="BH37" s="367"/>
    </row>
    <row r="38" spans="1:60" ht="15.75" thickBot="1">
      <c r="A38" s="624" t="s">
        <v>167</v>
      </c>
      <c r="B38" s="625">
        <f>IFERROR(B16/E16,0)</f>
        <v>0</v>
      </c>
      <c r="C38" s="403"/>
      <c r="D38" s="403"/>
      <c r="E38" s="641" t="s">
        <v>168</v>
      </c>
      <c r="F38" s="508">
        <f>IF(E32="",0,IF(OR(F19="Privat Forsknings- og videnformidlingsinstitution",F19="Offentlig Forsknings- og videnformidlingsinstitution"),IF(E32=0,0,E32/E31),IF(E24=0,0,E32/E24)))</f>
        <v>0</v>
      </c>
      <c r="G38" s="426"/>
      <c r="H38" s="426"/>
      <c r="I38" s="447"/>
      <c r="J38" s="466"/>
      <c r="K38" s="348"/>
      <c r="L38" s="348"/>
      <c r="M38" s="348"/>
      <c r="N38" s="348"/>
      <c r="O38" s="348"/>
      <c r="P38" s="25" t="b">
        <f t="shared" si="3"/>
        <v>0</v>
      </c>
      <c r="Q38" s="779" t="s">
        <v>169</v>
      </c>
      <c r="R38" s="345" t="b">
        <f>IF(OR(B559="",F559="",F560="",B560="",B561=""),TRUE,FALSE)</f>
        <v>1</v>
      </c>
      <c r="S38" s="442" t="b">
        <f>OR(R37=TRUE,'1. Projektets omkostninger'!$B$4="",'1. Projektets omkostninger'!$F$4="")</f>
        <v>1</v>
      </c>
      <c r="T38" s="25"/>
      <c r="U38" s="25"/>
      <c r="V38" s="25"/>
      <c r="W38" s="25"/>
      <c r="X38" s="25"/>
      <c r="Y38" s="348"/>
      <c r="Z38" s="25"/>
      <c r="AA38" s="25"/>
      <c r="AB38" s="25"/>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row>
    <row r="39" spans="1:60" ht="15.75" thickBot="1">
      <c r="A39" s="438" t="s">
        <v>170</v>
      </c>
      <c r="B39" s="439">
        <f>IFERROR(E33/$E$16,0)</f>
        <v>0</v>
      </c>
      <c r="C39" s="403"/>
      <c r="D39" s="403"/>
      <c r="E39" s="404"/>
      <c r="F39" s="414"/>
      <c r="G39" s="426"/>
      <c r="H39" s="426"/>
      <c r="I39" s="447"/>
      <c r="J39" s="467"/>
      <c r="K39" s="348"/>
      <c r="L39" s="348"/>
      <c r="M39" s="348"/>
      <c r="N39" s="348"/>
      <c r="O39" s="348"/>
      <c r="P39" s="25" t="b">
        <f t="shared" si="3"/>
        <v>0</v>
      </c>
      <c r="Q39" s="779" t="s">
        <v>171</v>
      </c>
      <c r="R39" s="345" t="b">
        <f>IF(OR(B589="",F589="",F590="",B590="",B591=""),TRUE,FALSE)</f>
        <v>1</v>
      </c>
      <c r="S39" s="442" t="b">
        <f>OR(R38=TRUE,'1. Projektets omkostninger'!$B$4="",'1. Projektets omkostninger'!$F$4="")</f>
        <v>1</v>
      </c>
      <c r="T39" s="25"/>
      <c r="U39" s="25"/>
      <c r="V39" s="25"/>
      <c r="W39" s="25"/>
      <c r="X39" s="25"/>
      <c r="Y39" s="25"/>
      <c r="Z39" s="25"/>
      <c r="AA39" s="25"/>
      <c r="AB39" s="25"/>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c r="BA39" s="367"/>
      <c r="BB39" s="367"/>
      <c r="BC39" s="367"/>
      <c r="BD39" s="367"/>
      <c r="BE39" s="367"/>
      <c r="BF39" s="367"/>
      <c r="BG39" s="367"/>
      <c r="BH39" s="367"/>
    </row>
    <row r="40" spans="1:60" ht="15.75" thickBot="1">
      <c r="A40" s="367"/>
      <c r="B40" s="367"/>
      <c r="C40" s="367"/>
      <c r="D40" s="367"/>
      <c r="E40" s="404"/>
      <c r="F40" s="367"/>
      <c r="G40" s="426"/>
      <c r="H40" s="426"/>
      <c r="I40" s="447"/>
      <c r="J40" s="447"/>
      <c r="K40" s="348"/>
      <c r="L40" s="348"/>
      <c r="M40" s="348"/>
      <c r="N40" s="348"/>
      <c r="O40" s="348"/>
      <c r="S40" s="25"/>
      <c r="T40" s="25"/>
      <c r="U40" s="25"/>
      <c r="V40" s="25"/>
      <c r="W40" s="25"/>
      <c r="X40" s="25"/>
      <c r="Y40" s="25"/>
      <c r="Z40" s="25"/>
      <c r="AA40" s="25"/>
      <c r="AB40" s="25"/>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c r="BA40" s="367"/>
      <c r="BB40" s="367"/>
      <c r="BC40" s="367"/>
      <c r="BD40" s="367"/>
      <c r="BE40" s="367"/>
      <c r="BF40" s="367"/>
      <c r="BG40" s="367"/>
      <c r="BH40" s="367"/>
    </row>
    <row r="41" spans="1:60" ht="15.75" hidden="1" thickBot="1">
      <c r="A41" s="367"/>
      <c r="B41" s="367"/>
      <c r="C41" s="367"/>
      <c r="D41" s="391"/>
      <c r="E41" s="389"/>
      <c r="F41" s="391"/>
      <c r="G41" s="426"/>
      <c r="H41" s="426"/>
      <c r="I41" s="447"/>
      <c r="J41" s="447"/>
      <c r="K41" s="348"/>
      <c r="L41" s="348"/>
      <c r="M41" s="348"/>
      <c r="N41" s="348"/>
      <c r="O41" s="348"/>
      <c r="S41" s="25"/>
      <c r="T41" s="25"/>
      <c r="U41" s="25"/>
      <c r="V41" s="25"/>
      <c r="W41" s="25"/>
      <c r="X41" s="25"/>
      <c r="Y41" s="25"/>
      <c r="Z41" s="25"/>
      <c r="AA41" s="25"/>
      <c r="AB41" s="25"/>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c r="BG41" s="367"/>
      <c r="BH41" s="367"/>
    </row>
    <row r="42" spans="1:60" ht="15" hidden="1" thickBot="1">
      <c r="A42" s="367"/>
      <c r="B42" s="367"/>
      <c r="C42" s="367"/>
      <c r="D42" s="367"/>
      <c r="E42" s="367"/>
      <c r="F42" s="367"/>
      <c r="G42" s="426"/>
      <c r="H42" s="426"/>
      <c r="I42" s="447"/>
      <c r="J42" s="447"/>
      <c r="K42" s="348"/>
      <c r="L42" s="348"/>
      <c r="M42" s="348"/>
      <c r="N42" s="348"/>
      <c r="O42" s="348"/>
      <c r="S42" s="25"/>
      <c r="T42" s="25"/>
      <c r="U42" s="25"/>
      <c r="V42" s="25"/>
      <c r="W42" s="25"/>
      <c r="X42" s="25"/>
      <c r="Y42" s="25"/>
      <c r="Z42" s="25"/>
      <c r="AA42" s="25"/>
      <c r="AB42" s="25"/>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c r="BA42" s="367"/>
      <c r="BB42" s="367"/>
      <c r="BC42" s="367"/>
      <c r="BD42" s="367"/>
      <c r="BE42" s="367"/>
      <c r="BF42" s="367"/>
      <c r="BG42" s="367"/>
      <c r="BH42" s="367"/>
    </row>
    <row r="43" spans="1:60" ht="15.75" hidden="1" thickBot="1">
      <c r="A43" s="367"/>
      <c r="B43" s="367"/>
      <c r="C43" s="367"/>
      <c r="D43" s="391"/>
      <c r="E43" s="389"/>
      <c r="F43" s="391"/>
      <c r="G43" s="426"/>
      <c r="H43" s="426"/>
      <c r="I43" s="447"/>
      <c r="J43" s="447"/>
      <c r="K43" s="348"/>
      <c r="L43" s="348"/>
      <c r="M43" s="348"/>
      <c r="N43" s="348"/>
      <c r="O43" s="348"/>
      <c r="P43" s="348"/>
      <c r="Q43" s="348"/>
      <c r="R43" s="25"/>
      <c r="S43" s="25"/>
      <c r="T43" s="25"/>
      <c r="U43" s="25"/>
      <c r="V43" s="25"/>
      <c r="W43" s="25"/>
      <c r="X43" s="25"/>
      <c r="Y43" s="25"/>
      <c r="Z43" s="25"/>
      <c r="AA43" s="25"/>
      <c r="AB43" s="25"/>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c r="BA43" s="367"/>
      <c r="BB43" s="367"/>
      <c r="BC43" s="367"/>
      <c r="BD43" s="367"/>
      <c r="BE43" s="367"/>
      <c r="BF43" s="367"/>
      <c r="BG43" s="367"/>
      <c r="BH43" s="367"/>
    </row>
    <row r="44" spans="1:60" ht="15.75" hidden="1" thickBot="1">
      <c r="A44" s="367"/>
      <c r="B44" s="367"/>
      <c r="C44" s="367"/>
      <c r="D44" s="391"/>
      <c r="E44" s="389"/>
      <c r="F44" s="391"/>
      <c r="G44" s="426"/>
      <c r="H44" s="426"/>
      <c r="I44" s="447"/>
      <c r="J44" s="447"/>
      <c r="K44" s="348"/>
      <c r="L44" s="348"/>
      <c r="M44" s="348"/>
      <c r="N44" s="348"/>
      <c r="O44" s="348"/>
      <c r="P44" s="348"/>
      <c r="Q44" s="348"/>
      <c r="R44" s="25"/>
      <c r="S44" s="25"/>
      <c r="T44" s="25"/>
      <c r="U44" s="25"/>
      <c r="V44" s="25"/>
      <c r="W44" s="25"/>
      <c r="X44" s="25"/>
      <c r="Y44" s="25"/>
      <c r="Z44" s="25"/>
      <c r="AA44" s="25"/>
      <c r="AB44" s="25"/>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Y44" s="367"/>
      <c r="AZ44" s="367"/>
      <c r="BA44" s="367"/>
      <c r="BB44" s="367"/>
      <c r="BC44" s="367"/>
      <c r="BD44" s="367"/>
      <c r="BE44" s="367"/>
      <c r="BF44" s="367"/>
      <c r="BG44" s="367"/>
      <c r="BH44" s="367"/>
    </row>
    <row r="45" spans="1:60" ht="15.75" hidden="1" thickBot="1">
      <c r="A45" s="367"/>
      <c r="B45" s="367"/>
      <c r="C45" s="367"/>
      <c r="D45" s="391"/>
      <c r="E45" s="389"/>
      <c r="F45" s="391"/>
      <c r="G45" s="426"/>
      <c r="H45" s="426"/>
      <c r="I45" s="447"/>
      <c r="J45" s="447"/>
      <c r="K45" s="348"/>
      <c r="L45" s="348"/>
      <c r="M45" s="348"/>
      <c r="N45" s="348"/>
      <c r="O45" s="348"/>
      <c r="P45" s="348"/>
      <c r="Q45" s="348"/>
      <c r="R45" s="25"/>
      <c r="S45" s="25"/>
      <c r="T45" s="25"/>
      <c r="U45" s="25"/>
      <c r="V45" s="25"/>
      <c r="W45" s="25"/>
      <c r="X45" s="25"/>
      <c r="Y45" s="25"/>
      <c r="Z45" s="25"/>
      <c r="AA45" s="25"/>
      <c r="AB45" s="25"/>
      <c r="AC45" s="367"/>
      <c r="AD45" s="367"/>
      <c r="AE45" s="367"/>
      <c r="AF45" s="367"/>
      <c r="AG45" s="367"/>
      <c r="AH45" s="367"/>
      <c r="AI45" s="367"/>
      <c r="AJ45" s="367"/>
      <c r="AK45" s="367"/>
      <c r="AL45" s="367"/>
      <c r="AM45" s="367"/>
      <c r="AN45" s="367"/>
      <c r="AO45" s="367"/>
      <c r="AP45" s="367"/>
      <c r="AQ45" s="367"/>
      <c r="AR45" s="367"/>
      <c r="AS45" s="367"/>
      <c r="AT45" s="367"/>
      <c r="AU45" s="367"/>
      <c r="AV45" s="367"/>
      <c r="AW45" s="367"/>
      <c r="AX45" s="367"/>
      <c r="AY45" s="367"/>
      <c r="AZ45" s="367"/>
      <c r="BA45" s="367"/>
      <c r="BB45" s="367"/>
      <c r="BC45" s="367"/>
      <c r="BD45" s="367"/>
      <c r="BE45" s="367"/>
      <c r="BF45" s="367"/>
      <c r="BG45" s="367"/>
      <c r="BH45" s="367"/>
    </row>
    <row r="46" spans="1:60" ht="15.75" hidden="1" thickBot="1">
      <c r="A46" s="367"/>
      <c r="B46" s="367"/>
      <c r="C46" s="367"/>
      <c r="D46" s="391"/>
      <c r="E46" s="389"/>
      <c r="F46" s="391"/>
      <c r="G46" s="426"/>
      <c r="H46" s="426"/>
      <c r="I46" s="447"/>
      <c r="J46" s="447"/>
      <c r="K46" s="348"/>
      <c r="L46" s="348"/>
      <c r="M46" s="348"/>
      <c r="N46" s="348"/>
      <c r="O46" s="348"/>
      <c r="P46" s="348"/>
      <c r="Q46" s="348"/>
      <c r="R46" s="25"/>
      <c r="S46" s="25"/>
      <c r="T46" s="25"/>
      <c r="U46" s="25"/>
      <c r="V46" s="25"/>
      <c r="W46" s="25"/>
      <c r="X46" s="25"/>
      <c r="Y46" s="25"/>
      <c r="Z46" s="25"/>
      <c r="AA46" s="25"/>
      <c r="AB46" s="25"/>
      <c r="AC46" s="367"/>
      <c r="AD46" s="367"/>
      <c r="AE46" s="367"/>
      <c r="AF46" s="367"/>
      <c r="AG46" s="367"/>
      <c r="AH46" s="367"/>
      <c r="AI46" s="367"/>
      <c r="AJ46" s="367"/>
      <c r="AK46" s="367"/>
      <c r="AL46" s="367"/>
      <c r="AM46" s="367"/>
      <c r="AN46" s="367"/>
      <c r="AO46" s="367"/>
      <c r="AP46" s="367"/>
      <c r="AQ46" s="367"/>
      <c r="AR46" s="367"/>
      <c r="AS46" s="367"/>
      <c r="AT46" s="367"/>
      <c r="AU46" s="367"/>
      <c r="AV46" s="367"/>
      <c r="AW46" s="367"/>
      <c r="AX46" s="367"/>
      <c r="AY46" s="367"/>
      <c r="AZ46" s="367"/>
      <c r="BA46" s="367"/>
      <c r="BB46" s="367"/>
      <c r="BC46" s="367"/>
      <c r="BD46" s="367"/>
      <c r="BE46" s="367"/>
      <c r="BF46" s="367"/>
      <c r="BG46" s="367"/>
      <c r="BH46" s="367"/>
    </row>
    <row r="47" spans="1:60" ht="15" hidden="1" thickBot="1">
      <c r="A47" s="367"/>
      <c r="B47" s="367"/>
      <c r="C47" s="367"/>
      <c r="D47" s="367"/>
      <c r="E47" s="367"/>
      <c r="F47" s="367"/>
      <c r="G47" s="426"/>
      <c r="H47" s="426"/>
      <c r="I47" s="448"/>
      <c r="J47" s="447"/>
      <c r="K47" s="348"/>
      <c r="L47" s="348"/>
      <c r="M47" s="348"/>
      <c r="N47" s="348"/>
      <c r="O47" s="348"/>
      <c r="P47" s="348"/>
      <c r="Q47" s="348"/>
      <c r="R47" s="25"/>
      <c r="S47" s="25"/>
      <c r="T47" s="25"/>
      <c r="U47" s="25"/>
      <c r="V47" s="25"/>
      <c r="W47" s="25"/>
      <c r="X47" s="25"/>
      <c r="Y47" s="25"/>
      <c r="Z47" s="25"/>
      <c r="AA47" s="25"/>
      <c r="AB47" s="25"/>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c r="BG47" s="367"/>
      <c r="BH47" s="367"/>
    </row>
    <row r="48" spans="1:60" ht="15" hidden="1" thickBot="1">
      <c r="A48" s="367"/>
      <c r="B48" s="367"/>
      <c r="C48" s="367"/>
      <c r="D48" s="367"/>
      <c r="E48" s="367"/>
      <c r="F48" s="367"/>
      <c r="G48" s="426"/>
      <c r="H48" s="426"/>
      <c r="I48" s="448"/>
      <c r="J48" s="447"/>
      <c r="K48" s="348"/>
      <c r="L48" s="348"/>
      <c r="M48" s="348"/>
      <c r="N48" s="348"/>
      <c r="O48" s="348"/>
      <c r="P48" s="348"/>
      <c r="Q48" s="348"/>
      <c r="R48" s="25"/>
      <c r="S48" s="25"/>
      <c r="T48" s="25"/>
      <c r="U48" s="25"/>
      <c r="V48" s="25"/>
      <c r="W48" s="25"/>
      <c r="X48" s="25"/>
      <c r="Y48" s="25"/>
      <c r="Z48" s="25"/>
      <c r="AA48" s="25"/>
      <c r="AB48" s="25"/>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c r="BA48" s="367"/>
      <c r="BB48" s="367"/>
      <c r="BC48" s="367"/>
      <c r="BD48" s="367"/>
      <c r="BE48" s="367"/>
      <c r="BF48" s="367"/>
      <c r="BG48" s="367"/>
      <c r="BH48" s="367"/>
    </row>
    <row r="49" spans="1:60" ht="15.75" thickTop="1">
      <c r="A49" s="639" t="s">
        <v>127</v>
      </c>
      <c r="B49" s="387" t="str">
        <f>IF('1. Projektets omkostninger'!B39="","",'1. Projektets omkostninger'!B39)</f>
        <v/>
      </c>
      <c r="C49" s="388" t="s">
        <v>61</v>
      </c>
      <c r="D49" s="388"/>
      <c r="E49" s="386" t="s">
        <v>128</v>
      </c>
      <c r="F49" s="387" t="str">
        <f>IF('1. Projektets omkostninger'!D39="","",'1. Projektets omkostninger'!D39)</f>
        <v/>
      </c>
      <c r="G49" s="428"/>
      <c r="H49" s="461"/>
      <c r="I49" s="447"/>
      <c r="J49" s="447"/>
      <c r="K49" s="348"/>
      <c r="L49" s="348"/>
      <c r="M49" s="348"/>
      <c r="N49" s="348"/>
      <c r="O49" s="449" t="s">
        <v>172</v>
      </c>
      <c r="P49" s="450"/>
      <c r="Q49" s="455"/>
      <c r="R49" s="343"/>
      <c r="S49" s="344"/>
      <c r="T49" s="339"/>
      <c r="U49" s="25"/>
      <c r="V49" s="25"/>
      <c r="W49" s="442"/>
      <c r="X49" s="25"/>
      <c r="Y49" s="25"/>
      <c r="Z49" s="348"/>
      <c r="AA49" s="25"/>
      <c r="AB49" s="25"/>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c r="BA49" s="367"/>
      <c r="BB49" s="367"/>
      <c r="BC49" s="367"/>
      <c r="BD49" s="367"/>
      <c r="BE49" s="367"/>
      <c r="BF49" s="367"/>
      <c r="BG49" s="367"/>
      <c r="BH49" s="367"/>
    </row>
    <row r="50" spans="1:60" ht="15">
      <c r="A50" s="380" t="s">
        <v>132</v>
      </c>
      <c r="B50" s="463" t="str">
        <f>IF('1. Projektets omkostninger'!C39="","",'1. Projektets omkostninger'!C39)</f>
        <v/>
      </c>
      <c r="C50" s="391"/>
      <c r="D50" s="391"/>
      <c r="E50" s="389" t="s">
        <v>6</v>
      </c>
      <c r="F50" s="390" t="str">
        <f>IF(ISBLANK($F$20),"Projektform skal vælges ved hovedansøger",$F$20)</f>
        <v/>
      </c>
      <c r="G50" s="428"/>
      <c r="H50" s="461"/>
      <c r="I50" s="447"/>
      <c r="J50" s="447"/>
      <c r="K50" s="348"/>
      <c r="L50" s="348"/>
      <c r="M50" s="348"/>
      <c r="N50" s="348"/>
      <c r="O50" s="361" t="s">
        <v>173</v>
      </c>
      <c r="P50" s="451" t="b">
        <f>'1. Projektets omkostninger'!B27&gt;0</f>
        <v>0</v>
      </c>
      <c r="Q50" s="456" t="b">
        <f>AND(P20,P50)</f>
        <v>0</v>
      </c>
      <c r="R50" s="343"/>
      <c r="S50" s="442"/>
      <c r="T50" s="339"/>
      <c r="U50" s="25"/>
      <c r="V50" s="25"/>
      <c r="W50" s="442"/>
      <c r="X50" s="443"/>
      <c r="Y50" s="25"/>
      <c r="Z50" s="348"/>
      <c r="AA50" s="25"/>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c r="BA50" s="367"/>
      <c r="BB50" s="367"/>
      <c r="BC50" s="367"/>
      <c r="BD50" s="367"/>
      <c r="BE50" s="367"/>
      <c r="BF50" s="367"/>
      <c r="BG50" s="367"/>
      <c r="BH50" s="367"/>
    </row>
    <row r="51" spans="1:60" ht="15">
      <c r="A51" s="380" t="s">
        <v>134</v>
      </c>
      <c r="B51" s="390" t="str">
        <f>IF('1. Projektets omkostninger'!E39="","",'1. Projektets omkostninger'!E39)</f>
        <v/>
      </c>
      <c r="C51" s="426" t="s">
        <v>135</v>
      </c>
      <c r="D51" s="389"/>
      <c r="E51" s="434" t="s">
        <v>148</v>
      </c>
      <c r="F51" s="435"/>
      <c r="G51" s="428"/>
      <c r="H51" s="462"/>
      <c r="I51" s="447"/>
      <c r="J51" s="447"/>
      <c r="K51" s="348"/>
      <c r="L51" s="348"/>
      <c r="M51" s="348"/>
      <c r="N51" s="348"/>
      <c r="O51" s="361" t="s">
        <v>173</v>
      </c>
      <c r="P51" s="451" t="b">
        <f>'1. Projektets omkostninger'!B29&gt;0</f>
        <v>0</v>
      </c>
      <c r="Q51" s="456" t="b">
        <f>AND(P20,P51)</f>
        <v>0</v>
      </c>
      <c r="R51" s="345"/>
      <c r="S51" s="442"/>
      <c r="T51" s="340" t="s">
        <v>174</v>
      </c>
      <c r="U51" s="340" t="s">
        <v>174</v>
      </c>
      <c r="V51" s="340" t="s">
        <v>174</v>
      </c>
      <c r="W51" s="340" t="s">
        <v>174</v>
      </c>
      <c r="X51" s="340" t="s">
        <v>174</v>
      </c>
      <c r="Y51" s="340" t="s">
        <v>174</v>
      </c>
      <c r="Z51" s="340" t="s">
        <v>174</v>
      </c>
      <c r="AA51" s="340" t="s">
        <v>174</v>
      </c>
      <c r="AB51" s="340" t="s">
        <v>174</v>
      </c>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c r="BA51" s="367"/>
      <c r="BB51" s="367"/>
      <c r="BC51" s="367"/>
      <c r="BD51" s="367"/>
      <c r="BE51" s="367"/>
      <c r="BF51" s="367"/>
      <c r="BG51" s="367"/>
      <c r="BH51" s="367"/>
    </row>
    <row r="52" spans="1:60" ht="15">
      <c r="A52" s="434" t="s">
        <v>175</v>
      </c>
      <c r="B52" s="434" t="str">
        <f>IF('1. Projektets omkostninger'!A39="","",'1. Projektets omkostninger'!A39)</f>
        <v/>
      </c>
      <c r="C52" s="434" t="str">
        <f>IF('1. Projektets omkostninger'!$A39="","",'1. Projektets omkostninger'!$A39)</f>
        <v/>
      </c>
      <c r="D52" s="389"/>
      <c r="E52" s="434"/>
      <c r="F52" s="436"/>
      <c r="G52" s="426"/>
      <c r="H52" s="426"/>
      <c r="I52" s="452"/>
      <c r="J52" s="447"/>
      <c r="K52" s="348"/>
      <c r="L52" s="348"/>
      <c r="M52" s="348"/>
      <c r="N52" s="348"/>
      <c r="O52" s="361" t="s">
        <v>176</v>
      </c>
      <c r="P52" s="451" t="b">
        <f>'1. Projektets omkostninger'!B57&gt;0</f>
        <v>0</v>
      </c>
      <c r="Q52" s="456" t="b">
        <f>AND(P21,P52)</f>
        <v>0</v>
      </c>
      <c r="R52" s="345"/>
      <c r="S52" s="442"/>
      <c r="T52" s="339" t="s">
        <v>177</v>
      </c>
      <c r="U52" s="25" t="s">
        <v>178</v>
      </c>
      <c r="V52" s="348" t="s">
        <v>179</v>
      </c>
      <c r="W52" s="348" t="s">
        <v>180</v>
      </c>
      <c r="X52" s="348" t="s">
        <v>181</v>
      </c>
      <c r="Y52" s="25"/>
      <c r="Z52" s="346" t="s">
        <v>144</v>
      </c>
      <c r="AA52" s="346" t="s">
        <v>97</v>
      </c>
      <c r="AB52" s="340" t="s">
        <v>98</v>
      </c>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c r="BA52" s="367"/>
      <c r="BB52" s="367"/>
      <c r="BC52" s="367"/>
      <c r="BD52" s="367"/>
      <c r="BE52" s="367"/>
      <c r="BF52" s="367"/>
      <c r="BG52" s="367"/>
      <c r="BH52" s="367"/>
    </row>
    <row r="53" spans="1:60" ht="15.75" thickBot="1">
      <c r="A53" s="395"/>
      <c r="B53" s="384" t="s">
        <v>90</v>
      </c>
      <c r="C53" s="384" t="s">
        <v>91</v>
      </c>
      <c r="D53" s="384" t="s">
        <v>92</v>
      </c>
      <c r="E53" s="384" t="s">
        <v>93</v>
      </c>
      <c r="F53" s="385" t="s">
        <v>94</v>
      </c>
      <c r="G53" s="429"/>
      <c r="H53" s="426"/>
      <c r="I53" s="447"/>
      <c r="J53" s="447"/>
      <c r="K53" s="348"/>
      <c r="L53" s="348"/>
      <c r="M53" s="348"/>
      <c r="N53" s="348"/>
      <c r="O53" s="361" t="s">
        <v>176</v>
      </c>
      <c r="P53" s="451" t="b">
        <f>'1. Projektets omkostninger'!B59&gt;0</f>
        <v>0</v>
      </c>
      <c r="Q53" s="456" t="b">
        <f>AND(P21,P53)</f>
        <v>0</v>
      </c>
      <c r="R53" s="339"/>
      <c r="S53" s="339"/>
      <c r="T53" s="25"/>
      <c r="U53" s="25"/>
      <c r="V53" s="348"/>
      <c r="W53" s="348"/>
      <c r="X53" s="25"/>
      <c r="Y53" s="442"/>
      <c r="Z53" s="346"/>
      <c r="AA53" s="346"/>
      <c r="AB53" s="348" t="s">
        <v>103</v>
      </c>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c r="BA53" s="367"/>
      <c r="BB53" s="367"/>
      <c r="BC53" s="367"/>
      <c r="BD53" s="367"/>
      <c r="BE53" s="367"/>
      <c r="BF53" s="367"/>
      <c r="BG53" s="367"/>
      <c r="BH53" s="367"/>
    </row>
    <row r="54" spans="1:60" ht="15" customHeight="1">
      <c r="A54" s="512" t="s">
        <v>99</v>
      </c>
      <c r="B54" s="569">
        <f>IFERROR(IF(E54=0,0,X54),0)</f>
        <v>0</v>
      </c>
      <c r="C54" s="558">
        <f>IFERROR(E54-B54,0)</f>
        <v>0</v>
      </c>
      <c r="D54" s="558"/>
      <c r="E54" s="562">
        <f>'1. Projektets omkostninger'!B47</f>
        <v>0</v>
      </c>
      <c r="F54" s="563">
        <f>SUM('1. Projektets omkostninger'!D46:AV46)</f>
        <v>0</v>
      </c>
      <c r="G54" s="425"/>
      <c r="H54" s="460"/>
      <c r="I54" s="93"/>
      <c r="J54" s="94"/>
      <c r="K54" s="94"/>
      <c r="L54" s="94"/>
      <c r="M54" s="95"/>
      <c r="N54" s="347"/>
      <c r="O54" s="361" t="s">
        <v>182</v>
      </c>
      <c r="P54" s="451" t="b">
        <f>'1. Projektets omkostninger'!B87&gt;0</f>
        <v>0</v>
      </c>
      <c r="Q54" s="456" t="b">
        <f>AND(P22,P54)</f>
        <v>0</v>
      </c>
      <c r="R54" s="339"/>
      <c r="S54" s="339"/>
      <c r="T54" s="554" t="e">
        <f>((I$58-((E$63*I$58+C$64)-E$63)/E$63))*E54</f>
        <v>#VALUE!</v>
      </c>
      <c r="U54" s="446" t="e">
        <f>IF(AND(OR($F$49="Privat forsknings- og videnformidlingsinstitution",$F$49="Offentlig forsknings- og videnformidlingsinstitution"),OR($B$51="Anvendt forskning",$B$51="Udvikling")),IF($K$62="",$I$58*$E54,$K$62*$E54),IF($K$58="",$K$60*$E54,$K$59*$E54))</f>
        <v>#VALUE!</v>
      </c>
      <c r="V54" s="446">
        <f>IFERROR(IF(E54=0,0,E54*K$58),0)</f>
        <v>0</v>
      </c>
      <c r="W54" s="444">
        <f>IF(E54=0,0,E54*I$58)</f>
        <v>0</v>
      </c>
      <c r="X54" s="444">
        <f>IF(AND(D$64=0,C$64=0),W54,IF(AND(D$64&gt;0,C$64=0),U54,IF(AND(D$64&gt;0,C$64&gt;0,U54=0),0,IF(AND(V54&lt;&gt;0,V54&lt;U54),V54,U54))))</f>
        <v>0</v>
      </c>
      <c r="Y54" s="25"/>
      <c r="Z54" s="339" t="str">
        <f>CONCATENATE(F49," - ",AA54)</f>
        <v xml:space="preserve"> - </v>
      </c>
      <c r="AA54" s="25" t="str">
        <f>F50</f>
        <v/>
      </c>
      <c r="AB54" s="348" t="s">
        <v>107</v>
      </c>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7"/>
      <c r="BC54" s="367"/>
      <c r="BD54" s="367"/>
      <c r="BE54" s="367"/>
      <c r="BF54" s="367"/>
      <c r="BG54" s="367"/>
      <c r="BH54" s="367"/>
    </row>
    <row r="55" spans="1:60" ht="15" customHeight="1">
      <c r="A55" s="513" t="s">
        <v>50</v>
      </c>
      <c r="B55" s="570">
        <f>IFERROR(IF(E55=0,0,X55),0)</f>
        <v>0</v>
      </c>
      <c r="C55" s="555">
        <f t="shared" ref="C55:C60" si="11">IFERROR(E55-B55,0)</f>
        <v>0</v>
      </c>
      <c r="D55" s="555"/>
      <c r="E55" s="556">
        <f>'1. Projektets omkostninger'!B51</f>
        <v>0</v>
      </c>
      <c r="F55" s="564"/>
      <c r="G55" s="425"/>
      <c r="H55" s="460"/>
      <c r="I55" s="96"/>
      <c r="J55" s="25"/>
      <c r="K55" s="25"/>
      <c r="L55" s="25"/>
      <c r="M55" s="97"/>
      <c r="N55" s="347"/>
      <c r="O55" s="361" t="s">
        <v>182</v>
      </c>
      <c r="P55" s="451" t="b">
        <f>'1. Projektets omkostninger'!B89&gt;0</f>
        <v>0</v>
      </c>
      <c r="Q55" s="456" t="b">
        <f>AND(P22,P55)</f>
        <v>0</v>
      </c>
      <c r="R55" s="337"/>
      <c r="S55" s="339"/>
      <c r="T55" s="554" t="e">
        <f t="shared" ref="T55:T63" si="12">((I$58-((E$63*I$58+C$64)-E$63)/E$63))*E55</f>
        <v>#VALUE!</v>
      </c>
      <c r="U55" s="446" t="e">
        <f t="shared" ref="U55:U63" si="13">IF(AND(OR($F$49="Privat forsknings- og videnformidlingsinstitution",$F$49="Offentlig forsknings- og videnformidlingsinstitution"),OR($B$51="Anvendt forskning",$B$51="Udvikling")),IF($K$62="",$I$58*$E55,$K$62*$E55),IF($K$58="",$K$60*$E55,$K$59*$E55))</f>
        <v>#VALUE!</v>
      </c>
      <c r="V55" s="446">
        <f t="shared" ref="V55:V63" si="14">IFERROR(IF(E55=0,0,E55*K$58),0)</f>
        <v>0</v>
      </c>
      <c r="W55" s="444">
        <f t="shared" ref="W55:W63" si="15">IF(E55=0,0,E55*I$58)</f>
        <v>0</v>
      </c>
      <c r="X55" s="444">
        <f t="shared" ref="X55:X63" si="16">IF(AND(D$64=0,C$64=0),W55,IF(AND(D$64&gt;0,C$64=0),U55,IF(AND(D$64&gt;0,C$64&gt;0,U55=0),0,IF(AND(V55&lt;&gt;0,V55&lt;U55),V55,U55))))</f>
        <v>0</v>
      </c>
      <c r="Y55" s="25"/>
      <c r="Z55" s="339"/>
      <c r="AA55" s="339"/>
      <c r="AB55" s="348" t="s">
        <v>110</v>
      </c>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c r="BA55" s="367"/>
      <c r="BB55" s="367"/>
      <c r="BC55" s="367"/>
      <c r="BD55" s="367"/>
      <c r="BE55" s="367"/>
      <c r="BF55" s="367"/>
      <c r="BG55" s="367"/>
      <c r="BH55" s="367"/>
    </row>
    <row r="56" spans="1:60" ht="15" customHeight="1">
      <c r="A56" s="513" t="s">
        <v>51</v>
      </c>
      <c r="B56" s="570">
        <f t="shared" ref="B56:B60" si="17">IFERROR(IF(E56=0,0,X56),0)</f>
        <v>0</v>
      </c>
      <c r="C56" s="555">
        <f t="shared" si="11"/>
        <v>0</v>
      </c>
      <c r="D56" s="555"/>
      <c r="E56" s="556">
        <f>'1. Projektets omkostninger'!B53</f>
        <v>0</v>
      </c>
      <c r="F56" s="564"/>
      <c r="G56" s="425"/>
      <c r="H56" s="460"/>
      <c r="I56" s="535" t="s">
        <v>148</v>
      </c>
      <c r="J56" s="25"/>
      <c r="K56" s="25"/>
      <c r="L56" s="25"/>
      <c r="M56" s="97"/>
      <c r="N56" s="347"/>
      <c r="O56" s="361" t="s">
        <v>183</v>
      </c>
      <c r="P56" s="451" t="b">
        <f>'1. Projektets omkostninger'!B117&gt;0</f>
        <v>0</v>
      </c>
      <c r="Q56" s="456" t="b">
        <f>AND(P23,P56)</f>
        <v>0</v>
      </c>
      <c r="R56" s="337"/>
      <c r="S56" s="339"/>
      <c r="T56" s="554" t="e">
        <f t="shared" si="12"/>
        <v>#VALUE!</v>
      </c>
      <c r="U56" s="446" t="e">
        <f t="shared" si="13"/>
        <v>#VALUE!</v>
      </c>
      <c r="V56" s="446">
        <f t="shared" si="14"/>
        <v>0</v>
      </c>
      <c r="W56" s="444">
        <f t="shared" si="15"/>
        <v>0</v>
      </c>
      <c r="X56" s="444">
        <f t="shared" si="16"/>
        <v>0</v>
      </c>
      <c r="Y56" s="25"/>
      <c r="Z56" s="339"/>
      <c r="AA56" s="339"/>
      <c r="AB56" s="348" t="s">
        <v>113</v>
      </c>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367"/>
      <c r="BA56" s="367"/>
      <c r="BB56" s="367"/>
      <c r="BC56" s="367"/>
      <c r="BD56" s="367"/>
      <c r="BE56" s="367"/>
      <c r="BF56" s="367"/>
      <c r="BG56" s="367"/>
      <c r="BH56" s="367"/>
    </row>
    <row r="57" spans="1:60" ht="15" customHeight="1" thickBot="1">
      <c r="A57" s="513" t="s">
        <v>53</v>
      </c>
      <c r="B57" s="570">
        <f t="shared" si="17"/>
        <v>0</v>
      </c>
      <c r="C57" s="555">
        <f t="shared" si="11"/>
        <v>0</v>
      </c>
      <c r="D57" s="555"/>
      <c r="E57" s="556">
        <f>'1. Projektets omkostninger'!B55</f>
        <v>0</v>
      </c>
      <c r="F57" s="564"/>
      <c r="G57" s="425"/>
      <c r="H57" s="460"/>
      <c r="I57" s="536" t="str">
        <f>IFERROR(VLOOKUP(B51,'6. Liste over tilskudsprocenter'!$A:$K,MATCH(CONCATENATE(F49," - ",F50),'6. Liste over tilskudsprocenter'!$A$1:$K$1,0),FALSE),"")</f>
        <v/>
      </c>
      <c r="J57" s="340"/>
      <c r="K57" s="537" t="s">
        <v>150</v>
      </c>
      <c r="L57" s="538"/>
      <c r="M57" s="97" t="s">
        <v>151</v>
      </c>
      <c r="N57" s="347"/>
      <c r="O57" s="361" t="s">
        <v>183</v>
      </c>
      <c r="P57" s="451" t="b">
        <f>'1. Projektets omkostninger'!B119&gt;0</f>
        <v>0</v>
      </c>
      <c r="Q57" s="456" t="b">
        <f>AND(P23,P57)</f>
        <v>0</v>
      </c>
      <c r="R57" s="337"/>
      <c r="S57" s="339"/>
      <c r="T57" s="554" t="e">
        <f t="shared" si="12"/>
        <v>#VALUE!</v>
      </c>
      <c r="U57" s="446" t="e">
        <f t="shared" si="13"/>
        <v>#VALUE!</v>
      </c>
      <c r="V57" s="446">
        <f t="shared" si="14"/>
        <v>0</v>
      </c>
      <c r="W57" s="444">
        <f t="shared" si="15"/>
        <v>0</v>
      </c>
      <c r="X57" s="444">
        <f t="shared" si="16"/>
        <v>0</v>
      </c>
      <c r="Y57" s="25"/>
      <c r="Z57" s="339"/>
      <c r="AA57" s="339"/>
      <c r="AB57" s="348" t="s">
        <v>116</v>
      </c>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c r="BA57" s="367"/>
      <c r="BB57" s="367"/>
      <c r="BC57" s="367"/>
      <c r="BD57" s="367"/>
      <c r="BE57" s="367"/>
      <c r="BF57" s="367"/>
      <c r="BG57" s="367"/>
      <c r="BH57" s="367"/>
    </row>
    <row r="58" spans="1:60" ht="15" customHeight="1">
      <c r="A58" s="513" t="s">
        <v>54</v>
      </c>
      <c r="B58" s="570">
        <f t="shared" si="17"/>
        <v>0</v>
      </c>
      <c r="C58" s="555">
        <f t="shared" si="11"/>
        <v>0</v>
      </c>
      <c r="D58" s="555"/>
      <c r="E58" s="556">
        <f>'1. Projektets omkostninger'!B57</f>
        <v>0</v>
      </c>
      <c r="F58" s="564"/>
      <c r="G58" s="425"/>
      <c r="H58" s="460"/>
      <c r="I58" s="539" t="str">
        <f>IFERROR(VLOOKUP(B51,'6. Liste over tilskudsprocenter'!$A:$K,MATCH(CONCATENATE(F49," - ",F50),'6. Liste over tilskudsprocenter'!$A$1:$K$1,0),FALSE),"")</f>
        <v/>
      </c>
      <c r="J58" s="338" t="s">
        <v>153</v>
      </c>
      <c r="K58" s="454" t="str">
        <f>IFERROR(IF($E63*(1-$I58)-$C64&lt;0,$K60-(($E63*$K60+$C64)-$E63)/$E63,""),"")</f>
        <v/>
      </c>
      <c r="L58" s="25" t="str">
        <f>IFERROR(IF($D64&lt;&gt;0,IF($D64=$E63,0,IF($C64&gt;0,($I58-$D64/$E63)-$K58,"HA")),IF($E63*(1-$I58)-$C64&lt;0,(($I58-(($E63*$I58+$C64+$D64)-$E63)/$E63)),"")),"")</f>
        <v/>
      </c>
      <c r="M58" s="550" t="e">
        <f>$L58-$K60</f>
        <v>#VALUE!</v>
      </c>
      <c r="N58" s="347"/>
      <c r="O58" s="361" t="s">
        <v>184</v>
      </c>
      <c r="P58" s="451" t="b">
        <f>'1. Projektets omkostninger'!B147&gt;0</f>
        <v>0</v>
      </c>
      <c r="Q58" s="456" t="b">
        <f>AND(P24,P58)</f>
        <v>0</v>
      </c>
      <c r="R58" s="337"/>
      <c r="S58" s="339"/>
      <c r="T58" s="554" t="e">
        <f t="shared" si="12"/>
        <v>#VALUE!</v>
      </c>
      <c r="U58" s="446" t="e">
        <f t="shared" si="13"/>
        <v>#VALUE!</v>
      </c>
      <c r="V58" s="446">
        <f t="shared" si="14"/>
        <v>0</v>
      </c>
      <c r="W58" s="444">
        <f t="shared" si="15"/>
        <v>0</v>
      </c>
      <c r="X58" s="444">
        <f t="shared" si="16"/>
        <v>0</v>
      </c>
      <c r="Y58" s="25"/>
      <c r="Z58" s="25" t="s">
        <v>101</v>
      </c>
      <c r="AA58" s="25" t="s">
        <v>102</v>
      </c>
      <c r="AB58" s="348" t="s">
        <v>118</v>
      </c>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c r="BA58" s="367"/>
      <c r="BB58" s="367"/>
      <c r="BC58" s="367"/>
      <c r="BD58" s="367"/>
      <c r="BE58" s="367"/>
      <c r="BF58" s="367"/>
      <c r="BG58" s="367"/>
      <c r="BH58" s="367"/>
    </row>
    <row r="59" spans="1:60" ht="15" customHeight="1">
      <c r="A59" s="513" t="s">
        <v>56</v>
      </c>
      <c r="B59" s="570">
        <f t="shared" si="17"/>
        <v>0</v>
      </c>
      <c r="C59" s="555">
        <f t="shared" si="11"/>
        <v>0</v>
      </c>
      <c r="D59" s="555"/>
      <c r="E59" s="556">
        <f>'1. Projektets omkostninger'!B59</f>
        <v>0</v>
      </c>
      <c r="F59" s="564"/>
      <c r="G59" s="425"/>
      <c r="H59" s="460"/>
      <c r="I59" s="539"/>
      <c r="J59" s="25"/>
      <c r="K59" s="540" t="e">
        <f>K60-(I58-K58)</f>
        <v>#VALUE!</v>
      </c>
      <c r="L59" s="25"/>
      <c r="M59" s="550"/>
      <c r="N59" s="347"/>
      <c r="O59" s="361" t="s">
        <v>184</v>
      </c>
      <c r="P59" s="451" t="b">
        <f>'1. Projektets omkostninger'!B149&gt;0</f>
        <v>0</v>
      </c>
      <c r="Q59" s="456" t="b">
        <f>AND(P24,P59)</f>
        <v>0</v>
      </c>
      <c r="R59" s="337"/>
      <c r="S59" s="339"/>
      <c r="T59" s="554" t="e">
        <f t="shared" si="12"/>
        <v>#VALUE!</v>
      </c>
      <c r="U59" s="446" t="e">
        <f t="shared" si="13"/>
        <v>#VALUE!</v>
      </c>
      <c r="V59" s="446">
        <f t="shared" si="14"/>
        <v>0</v>
      </c>
      <c r="W59" s="444">
        <f t="shared" si="15"/>
        <v>0</v>
      </c>
      <c r="X59" s="444">
        <f t="shared" si="16"/>
        <v>0</v>
      </c>
      <c r="Y59" s="348"/>
      <c r="Z59" s="25" t="s">
        <v>105</v>
      </c>
      <c r="AA59" s="25" t="s">
        <v>106</v>
      </c>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7"/>
      <c r="BC59" s="367"/>
      <c r="BD59" s="367"/>
      <c r="BE59" s="367"/>
      <c r="BF59" s="367"/>
      <c r="BG59" s="367"/>
      <c r="BH59" s="367"/>
    </row>
    <row r="60" spans="1:60" ht="15.75" customHeight="1">
      <c r="A60" s="513" t="s">
        <v>57</v>
      </c>
      <c r="B60" s="570">
        <f t="shared" si="17"/>
        <v>0</v>
      </c>
      <c r="C60" s="555">
        <f t="shared" si="11"/>
        <v>0</v>
      </c>
      <c r="D60" s="555"/>
      <c r="E60" s="556">
        <f>'1. Projektets omkostninger'!B61</f>
        <v>0</v>
      </c>
      <c r="F60" s="564"/>
      <c r="G60" s="425"/>
      <c r="H60" s="460"/>
      <c r="I60" s="96"/>
      <c r="J60" s="25" t="s">
        <v>156</v>
      </c>
      <c r="K60" s="540" t="e">
        <f>($I58-($D64/$E63))</f>
        <v>#VALUE!</v>
      </c>
      <c r="L60" s="25"/>
      <c r="M60" s="97"/>
      <c r="N60" s="347"/>
      <c r="O60" s="361" t="s">
        <v>185</v>
      </c>
      <c r="P60" s="451" t="b">
        <f>'1. Projektets omkostninger'!B177&gt;0</f>
        <v>0</v>
      </c>
      <c r="Q60" s="456" t="b">
        <f>AND(P25,P60)</f>
        <v>0</v>
      </c>
      <c r="R60" s="337"/>
      <c r="S60" s="339"/>
      <c r="T60" s="554" t="e">
        <f t="shared" si="12"/>
        <v>#VALUE!</v>
      </c>
      <c r="U60" s="446" t="e">
        <f t="shared" si="13"/>
        <v>#VALUE!</v>
      </c>
      <c r="V60" s="446">
        <f t="shared" si="14"/>
        <v>0</v>
      </c>
      <c r="W60" s="444">
        <f t="shared" si="15"/>
        <v>0</v>
      </c>
      <c r="X60" s="444">
        <f t="shared" si="16"/>
        <v>0</v>
      </c>
      <c r="Y60" s="348"/>
      <c r="Z60" s="25" t="s">
        <v>109</v>
      </c>
      <c r="AA60" s="25"/>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c r="BA60" s="367"/>
      <c r="BB60" s="367"/>
      <c r="BC60" s="367"/>
      <c r="BD60" s="367"/>
      <c r="BE60" s="367"/>
      <c r="BF60" s="367"/>
      <c r="BG60" s="367"/>
      <c r="BH60" s="367"/>
    </row>
    <row r="61" spans="1:60" ht="15" customHeight="1">
      <c r="A61" s="504" t="s">
        <v>58</v>
      </c>
      <c r="B61" s="571">
        <f>SUM(B54+B55+B56+B57-B58-B59+B60)</f>
        <v>0</v>
      </c>
      <c r="C61" s="556">
        <f>SUM(C54+C55+C56+C57-C58-C59+C60)</f>
        <v>0</v>
      </c>
      <c r="D61" s="556"/>
      <c r="E61" s="556">
        <f>SUM(B61:C61)</f>
        <v>0</v>
      </c>
      <c r="F61" s="565"/>
      <c r="G61" s="425"/>
      <c r="H61" s="460"/>
      <c r="I61" s="541"/>
      <c r="J61" s="542"/>
      <c r="K61" s="543"/>
      <c r="L61" s="542"/>
      <c r="M61" s="551"/>
      <c r="N61" s="347"/>
      <c r="O61" s="361" t="s">
        <v>185</v>
      </c>
      <c r="P61" s="451" t="b">
        <f>'1. Projektets omkostninger'!B179&gt;0</f>
        <v>0</v>
      </c>
      <c r="Q61" s="456" t="b">
        <f>AND(P25,P61)</f>
        <v>0</v>
      </c>
      <c r="R61" s="25"/>
      <c r="S61" s="25"/>
      <c r="T61" s="554" t="e">
        <f t="shared" si="12"/>
        <v>#VALUE!</v>
      </c>
      <c r="U61" s="446" t="e">
        <f t="shared" si="13"/>
        <v>#VALUE!</v>
      </c>
      <c r="V61" s="446">
        <f t="shared" si="14"/>
        <v>0</v>
      </c>
      <c r="W61" s="444">
        <f t="shared" si="15"/>
        <v>0</v>
      </c>
      <c r="X61" s="444">
        <f t="shared" si="16"/>
        <v>0</v>
      </c>
      <c r="Y61" s="348"/>
      <c r="Z61" s="25" t="s">
        <v>112</v>
      </c>
      <c r="AA61" s="25"/>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c r="BA61" s="367"/>
      <c r="BB61" s="367"/>
      <c r="BC61" s="367"/>
      <c r="BD61" s="367"/>
      <c r="BE61" s="367"/>
      <c r="BF61" s="367"/>
      <c r="BG61" s="367"/>
      <c r="BH61" s="367"/>
    </row>
    <row r="62" spans="1:60" ht="15.75" customHeight="1" thickBot="1">
      <c r="A62" s="514" t="s">
        <v>121</v>
      </c>
      <c r="B62" s="572">
        <f>IFERROR(IF(E62=0,0,X62),0)</f>
        <v>0</v>
      </c>
      <c r="C62" s="555">
        <f>IFERROR(E62-B62,0)</f>
        <v>0</v>
      </c>
      <c r="D62" s="555"/>
      <c r="E62" s="556">
        <f>'1. Projektets omkostninger'!B63</f>
        <v>0</v>
      </c>
      <c r="F62" s="564"/>
      <c r="G62" s="425"/>
      <c r="H62" s="460"/>
      <c r="I62" s="544"/>
      <c r="J62" s="545" t="s">
        <v>159</v>
      </c>
      <c r="K62" s="546" t="str">
        <f>IFERROR(IF(AND(OR($F49="Privat forsknings- og videnformidlingsinstitution",$F49="Offentlig forsknings- og videnformidlingsinstitution"),OR($B51="Anvendt forskning",$B51="Udvikling")),(IF($E63*(1-$I58)-$D64&lt;0,$I58-(($E63*$I58+$D64+$C64)-$E63)/$E63,"")),""),($I58-$D64/$E63))</f>
        <v/>
      </c>
      <c r="L62" s="547"/>
      <c r="M62" s="552"/>
      <c r="N62" s="347"/>
      <c r="O62" s="361" t="s">
        <v>186</v>
      </c>
      <c r="P62" s="451" t="b">
        <f>'1. Projektets omkostninger'!B207&gt;0</f>
        <v>0</v>
      </c>
      <c r="Q62" s="456" t="b">
        <f>AND(P26,P62)</f>
        <v>0</v>
      </c>
      <c r="R62" s="25"/>
      <c r="S62" s="25"/>
      <c r="T62" s="554" t="e">
        <f t="shared" si="12"/>
        <v>#VALUE!</v>
      </c>
      <c r="U62" s="446" t="e">
        <f t="shared" si="13"/>
        <v>#VALUE!</v>
      </c>
      <c r="V62" s="446">
        <f t="shared" si="14"/>
        <v>0</v>
      </c>
      <c r="W62" s="444">
        <f t="shared" si="15"/>
        <v>0</v>
      </c>
      <c r="X62" s="444">
        <f t="shared" si="16"/>
        <v>0</v>
      </c>
      <c r="Y62" s="348"/>
      <c r="Z62" s="25" t="s">
        <v>115</v>
      </c>
      <c r="AA62" s="25"/>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367"/>
      <c r="AZ62" s="367"/>
      <c r="BA62" s="367"/>
      <c r="BB62" s="367"/>
      <c r="BC62" s="367"/>
      <c r="BD62" s="367"/>
      <c r="BE62" s="367"/>
      <c r="BF62" s="367"/>
      <c r="BG62" s="367"/>
      <c r="BH62" s="367"/>
    </row>
    <row r="63" spans="1:60" ht="15.75" customHeight="1" thickBot="1">
      <c r="A63" s="505" t="s">
        <v>93</v>
      </c>
      <c r="B63" s="580">
        <f>IF(B61+B62&lt;=0,0,B61+B62)</f>
        <v>0</v>
      </c>
      <c r="C63" s="580">
        <f>IF(C61+C62&lt;=0,0,C61+C62)</f>
        <v>0</v>
      </c>
      <c r="D63" s="580"/>
      <c r="E63" s="579">
        <f>SUM(E54+E55+E56+E57-E58-E59+E60)+E62</f>
        <v>0</v>
      </c>
      <c r="F63" s="566"/>
      <c r="G63" s="425"/>
      <c r="H63" s="460"/>
      <c r="I63" s="445"/>
      <c r="J63" s="445"/>
      <c r="K63" s="347"/>
      <c r="L63" s="347"/>
      <c r="M63" s="347"/>
      <c r="N63" s="347"/>
      <c r="O63" s="361" t="s">
        <v>186</v>
      </c>
      <c r="P63" s="451" t="b">
        <f>'1. Projektets omkostninger'!B209&gt;0</f>
        <v>0</v>
      </c>
      <c r="Q63" s="456" t="b">
        <f>AND(P26,P63)</f>
        <v>0</v>
      </c>
      <c r="R63" s="25"/>
      <c r="S63" s="25"/>
      <c r="T63" s="554" t="e">
        <f t="shared" si="12"/>
        <v>#VALUE!</v>
      </c>
      <c r="U63" s="446" t="e">
        <f t="shared" si="13"/>
        <v>#VALUE!</v>
      </c>
      <c r="V63" s="446">
        <f t="shared" si="14"/>
        <v>0</v>
      </c>
      <c r="W63" s="444">
        <f t="shared" si="15"/>
        <v>0</v>
      </c>
      <c r="X63" s="444">
        <f t="shared" si="16"/>
        <v>0</v>
      </c>
      <c r="Y63" s="348"/>
      <c r="Z63" s="339"/>
      <c r="AA63" s="339"/>
      <c r="AB63" s="348"/>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7"/>
      <c r="AY63" s="367"/>
      <c r="AZ63" s="367"/>
      <c r="BA63" s="367"/>
      <c r="BB63" s="367"/>
      <c r="BC63" s="367"/>
      <c r="BD63" s="367"/>
      <c r="BE63" s="367"/>
      <c r="BF63" s="367"/>
      <c r="BG63" s="367"/>
      <c r="BH63" s="367"/>
    </row>
    <row r="64" spans="1:60" ht="15.75" thickBot="1">
      <c r="A64" s="627" t="s">
        <v>124</v>
      </c>
      <c r="B64" s="529">
        <f>B63</f>
        <v>0</v>
      </c>
      <c r="C64" s="629">
        <f>'1. Projektets omkostninger'!B41</f>
        <v>0</v>
      </c>
      <c r="D64" s="629">
        <f>'1. Projektets omkostninger'!C41</f>
        <v>0</v>
      </c>
      <c r="E64" s="557"/>
      <c r="F64" s="567"/>
      <c r="G64" s="426"/>
      <c r="H64" s="426"/>
      <c r="I64" s="447"/>
      <c r="J64" s="447"/>
      <c r="K64" s="348"/>
      <c r="L64" s="348"/>
      <c r="M64" s="348"/>
      <c r="N64" s="348"/>
      <c r="O64" s="361" t="s">
        <v>187</v>
      </c>
      <c r="P64" s="451" t="b">
        <f>'1. Projektets omkostninger'!B237&gt;0</f>
        <v>0</v>
      </c>
      <c r="Q64" s="456" t="b">
        <f>AND(P27,P64)</f>
        <v>0</v>
      </c>
      <c r="R64" s="25"/>
      <c r="S64" s="25"/>
      <c r="T64" s="25"/>
      <c r="U64" s="25"/>
      <c r="V64" s="25"/>
      <c r="W64" s="25"/>
      <c r="X64" s="348"/>
      <c r="Y64" s="348"/>
      <c r="Z64" s="349"/>
      <c r="AA64" s="349"/>
      <c r="AB64" s="348"/>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c r="BA64" s="367"/>
      <c r="BB64" s="367"/>
      <c r="BC64" s="367"/>
      <c r="BD64" s="367"/>
      <c r="BE64" s="367"/>
      <c r="BF64" s="367"/>
      <c r="BG64" s="367"/>
      <c r="BH64" s="367"/>
    </row>
    <row r="65" spans="1:60" ht="15.75" thickBot="1">
      <c r="A65" s="396"/>
      <c r="B65" s="397"/>
      <c r="C65" s="397"/>
      <c r="D65" s="397"/>
      <c r="E65" s="398"/>
      <c r="F65" s="407"/>
      <c r="G65" s="426"/>
      <c r="H65" s="426"/>
      <c r="I65" s="447"/>
      <c r="J65" s="468" t="s">
        <v>163</v>
      </c>
      <c r="K65" s="348"/>
      <c r="L65" s="348"/>
      <c r="M65" s="348"/>
      <c r="N65" s="348"/>
      <c r="O65" s="361" t="s">
        <v>187</v>
      </c>
      <c r="P65" s="451" t="b">
        <f>'1. Projektets omkostninger'!B239&gt;0</f>
        <v>0</v>
      </c>
      <c r="Q65" s="456" t="b">
        <f>AND(P27,P65)</f>
        <v>0</v>
      </c>
      <c r="R65" s="25"/>
      <c r="S65" s="25"/>
      <c r="T65" s="25"/>
      <c r="U65" s="25"/>
      <c r="V65" s="25"/>
      <c r="W65" s="25"/>
      <c r="X65" s="348"/>
      <c r="Y65" s="348"/>
      <c r="Z65" s="338"/>
      <c r="AA65" s="344"/>
      <c r="AB65" s="348"/>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7"/>
      <c r="AY65" s="367"/>
      <c r="AZ65" s="367"/>
      <c r="BA65" s="367"/>
      <c r="BB65" s="367"/>
      <c r="BC65" s="367"/>
      <c r="BD65" s="367"/>
      <c r="BE65" s="367"/>
      <c r="BF65" s="367"/>
      <c r="BG65" s="367"/>
      <c r="BH65" s="367"/>
    </row>
    <row r="66" spans="1:60" ht="15">
      <c r="A66" s="399"/>
      <c r="B66" s="400"/>
      <c r="C66" s="400"/>
      <c r="D66" s="400"/>
      <c r="E66" s="640" t="s">
        <v>17</v>
      </c>
      <c r="F66" s="506" t="str">
        <f>I57</f>
        <v/>
      </c>
      <c r="G66" s="426"/>
      <c r="H66" s="426"/>
      <c r="I66" s="447"/>
      <c r="J66" s="469" t="b">
        <f>AND($F68&gt;0.3, OR($F49="Lille virksomhed", $F49="Mellemstor virksomhed", $F49="Stor virksomhed"))</f>
        <v>0</v>
      </c>
      <c r="K66" s="348"/>
      <c r="L66" s="348"/>
      <c r="M66" s="348"/>
      <c r="N66" s="348"/>
      <c r="O66" s="361" t="s">
        <v>188</v>
      </c>
      <c r="P66" s="451" t="b">
        <f>'1. Projektets omkostninger'!B267&gt;0</f>
        <v>0</v>
      </c>
      <c r="Q66" s="456" t="b">
        <f>AND(P28,P66)</f>
        <v>0</v>
      </c>
      <c r="R66" s="25"/>
      <c r="S66" s="25"/>
      <c r="T66" s="25"/>
      <c r="U66" s="25"/>
      <c r="V66" s="25"/>
      <c r="W66" s="25"/>
      <c r="X66" s="25"/>
      <c r="Y66" s="348"/>
      <c r="Z66" s="348"/>
      <c r="AA66" s="25"/>
      <c r="AB66" s="25"/>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67"/>
      <c r="BA66" s="367"/>
      <c r="BB66" s="367"/>
      <c r="BC66" s="367"/>
      <c r="BD66" s="367"/>
      <c r="BE66" s="367"/>
      <c r="BF66" s="367"/>
      <c r="BG66" s="367"/>
      <c r="BH66" s="367"/>
    </row>
    <row r="67" spans="1:60" ht="15">
      <c r="A67" s="399"/>
      <c r="B67" s="400"/>
      <c r="C67" s="400"/>
      <c r="D67" s="400"/>
      <c r="E67" s="641" t="s">
        <v>18</v>
      </c>
      <c r="F67" s="507" t="str">
        <f>IFERROR(IF(AND(OR($F49="Privat forsknings- og videnformidlingsinstitution",$F49="Offentlig forsknings- og videnformidlingsinstitution"),OR($B51="Anvendt forskning",$B51="Udvikling")),IF(K58="",K62,IF(K58&lt;=K62,K58,K62)),_xlfn.IFS(K58="",K60,K58&lt;=0,0,AND(K58&gt;0,K60&gt;0),K59)),"")</f>
        <v/>
      </c>
      <c r="G67" s="426"/>
      <c r="H67" s="426"/>
      <c r="I67" s="447"/>
      <c r="J67" s="469" t="b">
        <f>AND($F68&gt;0.44,OR($F49="Privat forsknings- og videnformidlingsinstitution",$F49="Offentlig forsknings- og videnformidlingsinstitution"))</f>
        <v>0</v>
      </c>
      <c r="K67" s="348"/>
      <c r="L67" s="348"/>
      <c r="M67" s="348"/>
      <c r="N67" s="348"/>
      <c r="O67" s="361" t="s">
        <v>188</v>
      </c>
      <c r="P67" s="451" t="b">
        <f>'1. Projektets omkostninger'!B269&gt;0</f>
        <v>0</v>
      </c>
      <c r="Q67" s="456" t="b">
        <f>AND(P28,P67)</f>
        <v>0</v>
      </c>
      <c r="R67" s="25"/>
      <c r="S67" s="25"/>
      <c r="T67" s="25"/>
      <c r="U67" s="25"/>
      <c r="V67" s="25"/>
      <c r="W67" s="25"/>
      <c r="X67" s="25"/>
      <c r="Y67" s="348"/>
      <c r="Z67" s="25"/>
      <c r="AA67" s="25"/>
      <c r="AB67" s="25"/>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c r="BA67" s="367"/>
      <c r="BB67" s="367"/>
      <c r="BC67" s="367"/>
      <c r="BD67" s="367"/>
      <c r="BE67" s="367"/>
      <c r="BF67" s="367"/>
      <c r="BG67" s="367"/>
      <c r="BH67" s="367"/>
    </row>
    <row r="68" spans="1:60" ht="15.75" thickBot="1">
      <c r="A68" s="406"/>
      <c r="B68" s="403"/>
      <c r="C68" s="403"/>
      <c r="D68" s="403"/>
      <c r="E68" s="641" t="s">
        <v>168</v>
      </c>
      <c r="F68" s="508">
        <f>IF(E62="",0,IF(OR(F49="Privat Forsknings- og videnformidlingsinstitution",F49="Offentlig Forsknings- og videnformidlingsinstitution"),IF(E62=0,0,E62/E61),IF(E54=0,0,E62/E54)))</f>
        <v>0</v>
      </c>
      <c r="G68" s="426"/>
      <c r="H68" s="426"/>
      <c r="I68" s="447"/>
      <c r="J68" s="466"/>
      <c r="K68" s="348"/>
      <c r="L68" s="348"/>
      <c r="M68" s="348"/>
      <c r="N68" s="348"/>
      <c r="O68" s="361" t="s">
        <v>189</v>
      </c>
      <c r="P68" s="451" t="b">
        <f>'1. Projektets omkostninger'!B297&gt;0</f>
        <v>0</v>
      </c>
      <c r="Q68" s="456" t="b">
        <f>AND(P29,P68)</f>
        <v>0</v>
      </c>
      <c r="R68" s="25"/>
      <c r="S68" s="25"/>
      <c r="T68" s="25"/>
      <c r="U68" s="25"/>
      <c r="V68" s="25"/>
      <c r="W68" s="25"/>
      <c r="X68" s="25"/>
      <c r="Y68" s="25"/>
      <c r="Z68" s="25"/>
      <c r="AA68" s="25"/>
      <c r="AB68" s="25"/>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c r="BA68" s="367"/>
      <c r="BB68" s="367"/>
      <c r="BC68" s="367"/>
      <c r="BD68" s="367"/>
      <c r="BE68" s="367"/>
      <c r="BF68" s="367"/>
      <c r="BG68" s="367"/>
      <c r="BH68" s="367"/>
    </row>
    <row r="69" spans="1:60" ht="15.75" thickBot="1">
      <c r="A69" s="438" t="s">
        <v>170</v>
      </c>
      <c r="B69" s="439">
        <f>IFERROR(E63/$E$16,0)</f>
        <v>0</v>
      </c>
      <c r="C69" s="403"/>
      <c r="D69" s="403"/>
      <c r="E69" s="404"/>
      <c r="F69" s="553"/>
      <c r="G69" s="426"/>
      <c r="H69" s="426"/>
      <c r="I69" s="447"/>
      <c r="J69" s="467"/>
      <c r="K69" s="348"/>
      <c r="L69" s="348"/>
      <c r="M69" s="348"/>
      <c r="N69" s="348"/>
      <c r="O69" s="361" t="s">
        <v>189</v>
      </c>
      <c r="P69" s="451" t="b">
        <f>'1. Projektets omkostninger'!B299&gt;0</f>
        <v>0</v>
      </c>
      <c r="Q69" s="456" t="b">
        <f>AND(P29,P69)</f>
        <v>0</v>
      </c>
      <c r="R69" s="25"/>
      <c r="S69" s="25"/>
      <c r="T69" s="25"/>
      <c r="U69" s="25"/>
      <c r="V69" s="25"/>
      <c r="W69" s="25"/>
      <c r="X69" s="25"/>
      <c r="Y69" s="25"/>
      <c r="Z69" s="25"/>
      <c r="AA69" s="25"/>
      <c r="AB69" s="25"/>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7"/>
      <c r="AY69" s="367"/>
      <c r="AZ69" s="367"/>
      <c r="BA69" s="367"/>
      <c r="BB69" s="367"/>
      <c r="BC69" s="367"/>
      <c r="BD69" s="367"/>
      <c r="BE69" s="367"/>
      <c r="BF69" s="367"/>
      <c r="BG69" s="367"/>
      <c r="BH69" s="367"/>
    </row>
    <row r="70" spans="1:60" ht="15.75" thickBot="1">
      <c r="A70" s="401"/>
      <c r="B70" s="402"/>
      <c r="C70" s="367"/>
      <c r="D70" s="367"/>
      <c r="E70" s="404"/>
      <c r="F70" s="367"/>
      <c r="G70" s="426"/>
      <c r="H70" s="426"/>
      <c r="I70" s="447"/>
      <c r="J70" s="447"/>
      <c r="K70" s="348"/>
      <c r="L70" s="348"/>
      <c r="M70" s="348"/>
      <c r="N70" s="348"/>
      <c r="O70" s="361" t="s">
        <v>190</v>
      </c>
      <c r="P70" s="451" t="b">
        <f>'1. Projektets omkostninger'!B327&gt;0</f>
        <v>0</v>
      </c>
      <c r="Q70" s="456" t="b">
        <f>AND(P30,P70)</f>
        <v>0</v>
      </c>
      <c r="R70" s="25"/>
      <c r="S70" s="25"/>
      <c r="T70" s="25"/>
      <c r="U70" s="25"/>
      <c r="V70" s="25"/>
      <c r="W70" s="25"/>
      <c r="X70" s="25"/>
      <c r="Y70" s="25"/>
      <c r="Z70" s="25"/>
      <c r="AA70" s="25"/>
      <c r="AB70" s="25"/>
      <c r="AC70" s="367"/>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c r="BA70" s="367"/>
      <c r="BB70" s="367"/>
      <c r="BC70" s="367"/>
      <c r="BD70" s="367"/>
      <c r="BE70" s="367"/>
      <c r="BF70" s="367"/>
      <c r="BG70" s="367"/>
      <c r="BH70" s="367"/>
    </row>
    <row r="71" spans="1:60" ht="15.75" hidden="1" thickBot="1">
      <c r="A71" s="401"/>
      <c r="B71" s="402"/>
      <c r="C71" s="367"/>
      <c r="D71" s="367"/>
      <c r="E71" s="404"/>
      <c r="F71" s="367"/>
      <c r="G71" s="426"/>
      <c r="H71" s="426"/>
      <c r="I71" s="447"/>
      <c r="J71" s="447"/>
      <c r="K71" s="348"/>
      <c r="L71" s="348"/>
      <c r="M71" s="348"/>
      <c r="N71" s="348"/>
      <c r="O71" s="361"/>
      <c r="P71" s="451" t="b">
        <f>'1. Projektets omkostninger'!B48&gt;0</f>
        <v>0</v>
      </c>
      <c r="Q71" s="456" t="b">
        <f t="shared" ref="Q71:Q78" si="18">AND(P44,P71)</f>
        <v>0</v>
      </c>
      <c r="R71" s="25"/>
      <c r="S71" s="25"/>
      <c r="T71" s="25"/>
      <c r="U71" s="25"/>
      <c r="V71" s="25"/>
      <c r="W71" s="25"/>
      <c r="X71" s="25"/>
      <c r="Y71" s="25"/>
      <c r="Z71" s="25"/>
      <c r="AA71" s="25"/>
      <c r="AB71" s="25"/>
      <c r="AC71" s="367"/>
      <c r="AD71" s="367"/>
      <c r="AE71" s="367"/>
      <c r="AF71" s="367"/>
      <c r="AG71" s="367"/>
      <c r="AH71" s="367"/>
      <c r="AI71" s="367"/>
      <c r="AJ71" s="367"/>
      <c r="AK71" s="367"/>
      <c r="AL71" s="367"/>
      <c r="AM71" s="367"/>
      <c r="AN71" s="367"/>
      <c r="AO71" s="367"/>
      <c r="AP71" s="367"/>
      <c r="AQ71" s="367"/>
      <c r="AR71" s="367"/>
      <c r="AS71" s="367"/>
      <c r="AT71" s="367"/>
      <c r="AU71" s="367"/>
      <c r="AV71" s="367"/>
      <c r="AW71" s="367"/>
      <c r="AX71" s="367"/>
      <c r="AY71" s="367"/>
      <c r="AZ71" s="367"/>
      <c r="BA71" s="367"/>
      <c r="BB71" s="367"/>
      <c r="BC71" s="367"/>
      <c r="BD71" s="367"/>
      <c r="BE71" s="367"/>
      <c r="BF71" s="367"/>
      <c r="BG71" s="367"/>
      <c r="BH71" s="367"/>
    </row>
    <row r="72" spans="1:60" ht="15.75" hidden="1" thickBot="1">
      <c r="A72" s="401"/>
      <c r="B72" s="402"/>
      <c r="C72" s="367"/>
      <c r="D72" s="367"/>
      <c r="E72" s="404"/>
      <c r="F72" s="367"/>
      <c r="G72" s="426"/>
      <c r="H72" s="426"/>
      <c r="I72" s="447"/>
      <c r="J72" s="447"/>
      <c r="K72" s="348"/>
      <c r="L72" s="348"/>
      <c r="M72" s="348"/>
      <c r="N72" s="348"/>
      <c r="O72" s="361"/>
      <c r="P72" s="451" t="b">
        <f>'1. Projektets omkostninger'!B49&gt;0</f>
        <v>0</v>
      </c>
      <c r="Q72" s="456" t="b">
        <f t="shared" si="18"/>
        <v>0</v>
      </c>
      <c r="R72" s="25"/>
      <c r="S72" s="25"/>
      <c r="T72" s="25"/>
      <c r="U72" s="25"/>
      <c r="V72" s="25"/>
      <c r="W72" s="25"/>
      <c r="X72" s="25"/>
      <c r="Y72" s="25"/>
      <c r="Z72" s="25"/>
      <c r="AA72" s="25"/>
      <c r="AB72" s="25"/>
      <c r="AC72" s="367"/>
      <c r="AD72" s="367"/>
      <c r="AE72" s="367"/>
      <c r="AF72" s="367"/>
      <c r="AG72" s="367"/>
      <c r="AH72" s="367"/>
      <c r="AI72" s="367"/>
      <c r="AJ72" s="367"/>
      <c r="AK72" s="367"/>
      <c r="AL72" s="367"/>
      <c r="AM72" s="367"/>
      <c r="AN72" s="367"/>
      <c r="AO72" s="367"/>
      <c r="AP72" s="367"/>
      <c r="AQ72" s="367"/>
      <c r="AR72" s="367"/>
      <c r="AS72" s="367"/>
      <c r="AT72" s="367"/>
      <c r="AU72" s="367"/>
      <c r="AV72" s="367"/>
      <c r="AW72" s="367"/>
      <c r="AX72" s="367"/>
      <c r="AY72" s="367"/>
      <c r="AZ72" s="367"/>
      <c r="BA72" s="367"/>
      <c r="BB72" s="367"/>
      <c r="BC72" s="367"/>
      <c r="BD72" s="367"/>
      <c r="BE72" s="367"/>
      <c r="BF72" s="367"/>
      <c r="BG72" s="367"/>
      <c r="BH72" s="367"/>
    </row>
    <row r="73" spans="1:60" ht="15.75" hidden="1" thickBot="1">
      <c r="A73" s="401"/>
      <c r="B73" s="402"/>
      <c r="C73" s="367"/>
      <c r="D73" s="367"/>
      <c r="E73" s="404"/>
      <c r="F73" s="367"/>
      <c r="G73" s="426"/>
      <c r="H73" s="426"/>
      <c r="I73" s="447"/>
      <c r="J73" s="447"/>
      <c r="K73" s="348"/>
      <c r="L73" s="348"/>
      <c r="M73" s="348"/>
      <c r="N73" s="348"/>
      <c r="O73" s="361"/>
      <c r="P73" s="451" t="b">
        <f>'1. Projektets omkostninger'!B50&gt;0</f>
        <v>0</v>
      </c>
      <c r="Q73" s="456" t="b">
        <f t="shared" si="18"/>
        <v>0</v>
      </c>
      <c r="R73" s="25"/>
      <c r="S73" s="25"/>
      <c r="T73" s="25"/>
      <c r="U73" s="25"/>
      <c r="V73" s="25"/>
      <c r="W73" s="25"/>
      <c r="X73" s="25"/>
      <c r="Y73" s="25"/>
      <c r="Z73" s="25"/>
      <c r="AA73" s="25"/>
      <c r="AB73" s="25"/>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c r="BA73" s="367"/>
      <c r="BB73" s="367"/>
      <c r="BC73" s="367"/>
      <c r="BD73" s="367"/>
      <c r="BE73" s="367"/>
      <c r="BF73" s="367"/>
      <c r="BG73" s="367"/>
      <c r="BH73" s="367"/>
    </row>
    <row r="74" spans="1:60" ht="15.75" hidden="1" thickBot="1">
      <c r="A74" s="401"/>
      <c r="B74" s="402"/>
      <c r="C74" s="367"/>
      <c r="D74" s="367"/>
      <c r="E74" s="404"/>
      <c r="F74" s="367"/>
      <c r="G74" s="426"/>
      <c r="H74" s="426"/>
      <c r="I74" s="447"/>
      <c r="J74" s="447"/>
      <c r="K74" s="348"/>
      <c r="L74" s="348"/>
      <c r="M74" s="348"/>
      <c r="N74" s="348"/>
      <c r="O74" s="361"/>
      <c r="P74" s="451" t="b">
        <f>'1. Projektets omkostninger'!B51&gt;0</f>
        <v>0</v>
      </c>
      <c r="Q74" s="456" t="b">
        <f t="shared" si="18"/>
        <v>0</v>
      </c>
      <c r="R74" s="25"/>
      <c r="S74" s="25"/>
      <c r="T74" s="25"/>
      <c r="U74" s="25"/>
      <c r="V74" s="25"/>
      <c r="W74" s="25"/>
      <c r="X74" s="25"/>
      <c r="Y74" s="25"/>
      <c r="Z74" s="25"/>
      <c r="AA74" s="25"/>
      <c r="AB74" s="25"/>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7"/>
      <c r="AZ74" s="367"/>
      <c r="BA74" s="367"/>
      <c r="BB74" s="367"/>
      <c r="BC74" s="367"/>
      <c r="BD74" s="367"/>
      <c r="BE74" s="367"/>
      <c r="BF74" s="367"/>
      <c r="BG74" s="367"/>
      <c r="BH74" s="367"/>
    </row>
    <row r="75" spans="1:60" ht="15.75" hidden="1" thickBot="1">
      <c r="A75" s="401"/>
      <c r="B75" s="402"/>
      <c r="C75" s="367"/>
      <c r="D75" s="367"/>
      <c r="E75" s="404"/>
      <c r="F75" s="367"/>
      <c r="G75" s="426"/>
      <c r="H75" s="426"/>
      <c r="I75" s="447"/>
      <c r="J75" s="447"/>
      <c r="K75" s="348"/>
      <c r="L75" s="348"/>
      <c r="M75" s="348"/>
      <c r="N75" s="348"/>
      <c r="O75" s="361"/>
      <c r="P75" s="451" t="b">
        <f>'1. Projektets omkostninger'!B52&gt;0</f>
        <v>0</v>
      </c>
      <c r="Q75" s="456" t="b">
        <f t="shared" si="18"/>
        <v>0</v>
      </c>
      <c r="R75" s="25"/>
      <c r="S75" s="25"/>
      <c r="T75" s="25"/>
      <c r="U75" s="25"/>
      <c r="V75" s="25"/>
      <c r="W75" s="25"/>
      <c r="X75" s="25"/>
      <c r="Y75" s="25"/>
      <c r="Z75" s="25"/>
      <c r="AA75" s="25"/>
      <c r="AB75" s="25"/>
      <c r="AC75" s="367"/>
      <c r="AD75" s="367"/>
      <c r="AE75" s="367"/>
      <c r="AF75" s="367"/>
      <c r="AG75" s="367"/>
      <c r="AH75" s="367"/>
      <c r="AI75" s="367"/>
      <c r="AJ75" s="367"/>
      <c r="AK75" s="367"/>
      <c r="AL75" s="367"/>
      <c r="AM75" s="367"/>
      <c r="AN75" s="367"/>
      <c r="AO75" s="367"/>
      <c r="AP75" s="367"/>
      <c r="AQ75" s="367"/>
      <c r="AR75" s="367"/>
      <c r="AS75" s="367"/>
      <c r="AT75" s="367"/>
      <c r="AU75" s="367"/>
      <c r="AV75" s="367"/>
      <c r="AW75" s="367"/>
      <c r="AX75" s="367"/>
      <c r="AY75" s="367"/>
      <c r="AZ75" s="367"/>
      <c r="BA75" s="367"/>
      <c r="BB75" s="367"/>
      <c r="BC75" s="367"/>
      <c r="BD75" s="367"/>
      <c r="BE75" s="367"/>
      <c r="BF75" s="367"/>
      <c r="BG75" s="367"/>
      <c r="BH75" s="367"/>
    </row>
    <row r="76" spans="1:60" ht="15.75" hidden="1" thickBot="1">
      <c r="A76" s="401"/>
      <c r="B76" s="402"/>
      <c r="C76" s="367"/>
      <c r="D76" s="367"/>
      <c r="E76" s="404"/>
      <c r="F76" s="367"/>
      <c r="G76" s="426"/>
      <c r="H76" s="426"/>
      <c r="I76" s="447"/>
      <c r="J76" s="447"/>
      <c r="K76" s="348"/>
      <c r="L76" s="348"/>
      <c r="M76" s="348"/>
      <c r="N76" s="348"/>
      <c r="O76" s="361"/>
      <c r="P76" s="451" t="b">
        <f>'1. Projektets omkostninger'!B53&gt;0</f>
        <v>0</v>
      </c>
      <c r="Q76" s="456" t="b">
        <f t="shared" si="18"/>
        <v>0</v>
      </c>
      <c r="R76" s="25"/>
      <c r="S76" s="25"/>
      <c r="T76" s="25"/>
      <c r="U76" s="25"/>
      <c r="V76" s="25"/>
      <c r="W76" s="25"/>
      <c r="X76" s="25"/>
      <c r="Y76" s="25"/>
      <c r="Z76" s="25"/>
      <c r="AA76" s="25"/>
      <c r="AB76" s="25"/>
      <c r="AC76" s="367"/>
      <c r="AD76" s="367"/>
      <c r="AE76" s="367"/>
      <c r="AF76" s="367"/>
      <c r="AG76" s="367"/>
      <c r="AH76" s="367"/>
      <c r="AI76" s="367"/>
      <c r="AJ76" s="367"/>
      <c r="AK76" s="367"/>
      <c r="AL76" s="367"/>
      <c r="AM76" s="367"/>
      <c r="AN76" s="367"/>
      <c r="AO76" s="367"/>
      <c r="AP76" s="367"/>
      <c r="AQ76" s="367"/>
      <c r="AR76" s="367"/>
      <c r="AS76" s="367"/>
      <c r="AT76" s="367"/>
      <c r="AU76" s="367"/>
      <c r="AV76" s="367"/>
      <c r="AW76" s="367"/>
      <c r="AX76" s="367"/>
      <c r="AY76" s="367"/>
      <c r="AZ76" s="367"/>
      <c r="BA76" s="367"/>
      <c r="BB76" s="367"/>
      <c r="BC76" s="367"/>
      <c r="BD76" s="367"/>
      <c r="BE76" s="367"/>
      <c r="BF76" s="367"/>
      <c r="BG76" s="367"/>
      <c r="BH76" s="367"/>
    </row>
    <row r="77" spans="1:60" ht="15.75" hidden="1" thickBot="1">
      <c r="A77" s="401"/>
      <c r="B77" s="402"/>
      <c r="C77" s="367"/>
      <c r="D77" s="367"/>
      <c r="E77" s="404"/>
      <c r="F77" s="367"/>
      <c r="G77" s="426"/>
      <c r="H77" s="426"/>
      <c r="I77" s="447"/>
      <c r="J77" s="447"/>
      <c r="K77" s="348"/>
      <c r="L77" s="348"/>
      <c r="M77" s="348"/>
      <c r="N77" s="348"/>
      <c r="O77" s="361"/>
      <c r="P77" s="451" t="b">
        <f>'1. Projektets omkostninger'!B54&gt;0</f>
        <v>0</v>
      </c>
      <c r="Q77" s="456" t="b">
        <f t="shared" si="18"/>
        <v>0</v>
      </c>
      <c r="R77" s="25"/>
      <c r="S77" s="25"/>
      <c r="T77" s="25"/>
      <c r="U77" s="25"/>
      <c r="V77" s="25"/>
      <c r="W77" s="25"/>
      <c r="X77" s="25"/>
      <c r="Y77" s="25"/>
      <c r="Z77" s="25"/>
      <c r="AA77" s="25"/>
      <c r="AB77" s="25"/>
      <c r="AC77" s="367"/>
      <c r="AD77" s="367"/>
      <c r="AE77" s="367"/>
      <c r="AF77" s="367"/>
      <c r="AG77" s="367"/>
      <c r="AH77" s="367"/>
      <c r="AI77" s="367"/>
      <c r="AJ77" s="367"/>
      <c r="AK77" s="367"/>
      <c r="AL77" s="367"/>
      <c r="AM77" s="367"/>
      <c r="AN77" s="367"/>
      <c r="AO77" s="367"/>
      <c r="AP77" s="367"/>
      <c r="AQ77" s="367"/>
      <c r="AR77" s="367"/>
      <c r="AS77" s="367"/>
      <c r="AT77" s="367"/>
      <c r="AU77" s="367"/>
      <c r="AV77" s="367"/>
      <c r="AW77" s="367"/>
      <c r="AX77" s="367"/>
      <c r="AY77" s="367"/>
      <c r="AZ77" s="367"/>
      <c r="BA77" s="367"/>
      <c r="BB77" s="367"/>
      <c r="BC77" s="367"/>
      <c r="BD77" s="367"/>
      <c r="BE77" s="367"/>
      <c r="BF77" s="367"/>
      <c r="BG77" s="367"/>
      <c r="BH77" s="367"/>
    </row>
    <row r="78" spans="1:60" ht="15.75" hidden="1" thickBot="1">
      <c r="A78" s="401"/>
      <c r="B78" s="402"/>
      <c r="C78" s="367"/>
      <c r="D78" s="367"/>
      <c r="E78" s="404"/>
      <c r="F78" s="367"/>
      <c r="G78" s="426"/>
      <c r="H78" s="426"/>
      <c r="I78" s="447"/>
      <c r="J78" s="447"/>
      <c r="K78" s="348"/>
      <c r="L78" s="348"/>
      <c r="M78" s="348"/>
      <c r="N78" s="348"/>
      <c r="O78" s="361"/>
      <c r="P78" s="451" t="b">
        <f>'1. Projektets omkostninger'!B55&gt;0</f>
        <v>0</v>
      </c>
      <c r="Q78" s="456" t="b">
        <f t="shared" si="18"/>
        <v>0</v>
      </c>
      <c r="R78" s="25"/>
      <c r="S78" s="25"/>
      <c r="T78" s="25"/>
      <c r="U78" s="25"/>
      <c r="V78" s="25"/>
      <c r="W78" s="25"/>
      <c r="X78" s="25"/>
      <c r="Y78" s="25"/>
      <c r="Z78" s="25"/>
      <c r="AA78" s="25"/>
      <c r="AB78" s="25"/>
      <c r="AC78" s="367"/>
      <c r="AD78" s="367"/>
      <c r="AE78" s="367"/>
      <c r="AF78" s="367"/>
      <c r="AG78" s="367"/>
      <c r="AH78" s="367"/>
      <c r="AI78" s="367"/>
      <c r="AJ78" s="367"/>
      <c r="AK78" s="367"/>
      <c r="AL78" s="367"/>
      <c r="AM78" s="367"/>
      <c r="AN78" s="367"/>
      <c r="AO78" s="367"/>
      <c r="AP78" s="367"/>
      <c r="AQ78" s="367"/>
      <c r="AR78" s="367"/>
      <c r="AS78" s="367"/>
      <c r="AT78" s="367"/>
      <c r="AU78" s="367"/>
      <c r="AV78" s="367"/>
      <c r="AW78" s="367"/>
      <c r="AX78" s="367"/>
      <c r="AY78" s="367"/>
      <c r="AZ78" s="367"/>
      <c r="BA78" s="367"/>
      <c r="BB78" s="367"/>
      <c r="BC78" s="367"/>
      <c r="BD78" s="367"/>
      <c r="BE78" s="367"/>
      <c r="BF78" s="367"/>
      <c r="BG78" s="367"/>
      <c r="BH78" s="367"/>
    </row>
    <row r="79" spans="1:60" ht="15.75" thickTop="1">
      <c r="A79" s="639" t="s">
        <v>127</v>
      </c>
      <c r="B79" s="387" t="str">
        <f>IF('1. Projektets omkostninger'!B69="","",'1. Projektets omkostninger'!B69)</f>
        <v/>
      </c>
      <c r="C79" s="388" t="s">
        <v>62</v>
      </c>
      <c r="D79" s="388"/>
      <c r="E79" s="386" t="s">
        <v>128</v>
      </c>
      <c r="F79" s="387" t="str">
        <f>IF('1. Projektets omkostninger'!D69="","",'1. Projektets omkostninger'!D69)</f>
        <v/>
      </c>
      <c r="G79" s="428"/>
      <c r="H79" s="461"/>
      <c r="I79" s="447"/>
      <c r="J79" s="447"/>
      <c r="K79" s="348"/>
      <c r="L79" s="348"/>
      <c r="M79" s="348"/>
      <c r="N79" s="348"/>
      <c r="O79" s="361" t="s">
        <v>190</v>
      </c>
      <c r="P79" s="451" t="b">
        <f>'1. Projektets omkostninger'!B329&gt;0</f>
        <v>0</v>
      </c>
      <c r="Q79" s="456" t="b">
        <f>AND(P30,P79)</f>
        <v>0</v>
      </c>
      <c r="R79" s="343"/>
      <c r="S79" s="344"/>
      <c r="T79" s="339"/>
      <c r="U79" s="25"/>
      <c r="V79" s="25"/>
      <c r="W79" s="442"/>
      <c r="X79" s="25"/>
      <c r="Y79" s="25"/>
      <c r="Z79" s="348"/>
      <c r="AA79" s="25"/>
      <c r="AC79" s="367"/>
      <c r="AD79" s="367"/>
      <c r="AE79" s="367"/>
      <c r="AF79" s="367"/>
      <c r="AG79" s="367"/>
      <c r="AH79" s="367"/>
      <c r="AI79" s="367"/>
      <c r="AJ79" s="367"/>
      <c r="AK79" s="367"/>
      <c r="AL79" s="367"/>
      <c r="AM79" s="367"/>
      <c r="AN79" s="367"/>
      <c r="AO79" s="367"/>
      <c r="AP79" s="367"/>
      <c r="AQ79" s="367"/>
      <c r="AR79" s="367"/>
      <c r="AS79" s="367"/>
      <c r="AT79" s="367"/>
      <c r="AU79" s="367"/>
      <c r="AV79" s="367"/>
      <c r="AW79" s="367"/>
      <c r="AX79" s="367"/>
      <c r="AY79" s="367"/>
      <c r="AZ79" s="367"/>
      <c r="BA79" s="367"/>
      <c r="BB79" s="367"/>
      <c r="BC79" s="367"/>
      <c r="BD79" s="367"/>
      <c r="BE79" s="367"/>
      <c r="BF79" s="367"/>
      <c r="BG79" s="367"/>
      <c r="BH79" s="367"/>
    </row>
    <row r="80" spans="1:60" ht="15">
      <c r="A80" s="380" t="s">
        <v>132</v>
      </c>
      <c r="B80" s="463" t="str">
        <f>IF('1. Projektets omkostninger'!C69="","",'1. Projektets omkostninger'!C69)</f>
        <v/>
      </c>
      <c r="C80" s="391"/>
      <c r="D80" s="391"/>
      <c r="E80" s="389" t="s">
        <v>6</v>
      </c>
      <c r="F80" s="390" t="str">
        <f>IF(ISBLANK($F$20),"Projektform skal vælges ved hovedansøger",$F$20)</f>
        <v/>
      </c>
      <c r="G80" s="428"/>
      <c r="H80" s="461"/>
      <c r="I80" s="447"/>
      <c r="J80" s="447"/>
      <c r="K80" s="348"/>
      <c r="L80" s="348"/>
      <c r="M80" s="348"/>
      <c r="N80" s="348"/>
      <c r="O80" s="361" t="s">
        <v>191</v>
      </c>
      <c r="P80" s="451" t="b">
        <f>'1. Projektets omkostninger'!B357&gt;0</f>
        <v>0</v>
      </c>
      <c r="Q80" s="456" t="b">
        <f>AND(P31,P80)</f>
        <v>0</v>
      </c>
      <c r="R80" s="343"/>
      <c r="S80" s="442"/>
      <c r="T80" s="339"/>
      <c r="U80" s="25"/>
      <c r="V80" s="25"/>
      <c r="W80" s="442"/>
      <c r="X80" s="443"/>
      <c r="Y80" s="25"/>
      <c r="Z80" s="348"/>
      <c r="AA80" s="25"/>
      <c r="AB80" s="25"/>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c r="BA80" s="367"/>
      <c r="BB80" s="367"/>
      <c r="BC80" s="367"/>
      <c r="BD80" s="367"/>
      <c r="BE80" s="367"/>
      <c r="BF80" s="367"/>
      <c r="BG80" s="367"/>
      <c r="BH80" s="367"/>
    </row>
    <row r="81" spans="1:60" ht="15">
      <c r="A81" s="380" t="s">
        <v>134</v>
      </c>
      <c r="B81" s="390" t="str">
        <f>IF('1. Projektets omkostninger'!E69="","",'1. Projektets omkostninger'!E69)</f>
        <v/>
      </c>
      <c r="C81" s="426" t="s">
        <v>135</v>
      </c>
      <c r="D81" s="389"/>
      <c r="E81" s="434" t="s">
        <v>148</v>
      </c>
      <c r="F81" s="435"/>
      <c r="G81" s="428"/>
      <c r="H81" s="462"/>
      <c r="I81" s="447"/>
      <c r="J81" s="447"/>
      <c r="K81" s="348"/>
      <c r="L81" s="348"/>
      <c r="M81" s="348"/>
      <c r="N81" s="348"/>
      <c r="O81" s="361" t="s">
        <v>191</v>
      </c>
      <c r="P81" s="451" t="b">
        <f>'1. Projektets omkostninger'!B559&gt;0</f>
        <v>0</v>
      </c>
      <c r="Q81" s="456" t="b">
        <f>AND(P31,P81)</f>
        <v>0</v>
      </c>
      <c r="R81" s="345"/>
      <c r="S81" s="442"/>
      <c r="T81" s="340" t="s">
        <v>192</v>
      </c>
      <c r="U81" s="340" t="s">
        <v>192</v>
      </c>
      <c r="V81" s="340" t="s">
        <v>192</v>
      </c>
      <c r="W81" s="340" t="s">
        <v>192</v>
      </c>
      <c r="X81" s="340" t="s">
        <v>192</v>
      </c>
      <c r="Y81" s="340" t="s">
        <v>192</v>
      </c>
      <c r="Z81" s="340" t="s">
        <v>192</v>
      </c>
      <c r="AA81" s="340" t="s">
        <v>192</v>
      </c>
      <c r="AB81" s="340" t="s">
        <v>192</v>
      </c>
      <c r="AC81" s="367"/>
      <c r="AD81" s="367"/>
      <c r="AE81" s="367"/>
      <c r="AF81" s="367"/>
      <c r="AG81" s="367"/>
      <c r="AH81" s="367"/>
      <c r="AI81" s="367"/>
      <c r="AJ81" s="367"/>
      <c r="AK81" s="367"/>
      <c r="AL81" s="367"/>
      <c r="AM81" s="367"/>
      <c r="AN81" s="367"/>
      <c r="AO81" s="367"/>
      <c r="AP81" s="367"/>
      <c r="AQ81" s="367"/>
      <c r="AR81" s="367"/>
      <c r="AS81" s="367"/>
      <c r="AT81" s="367"/>
      <c r="AU81" s="367"/>
      <c r="AV81" s="367"/>
      <c r="AW81" s="367"/>
      <c r="AX81" s="367"/>
      <c r="AY81" s="367"/>
      <c r="AZ81" s="367"/>
      <c r="BA81" s="367"/>
      <c r="BB81" s="367"/>
      <c r="BC81" s="367"/>
      <c r="BD81" s="367"/>
      <c r="BE81" s="367"/>
      <c r="BF81" s="367"/>
      <c r="BG81" s="367"/>
      <c r="BH81" s="367"/>
    </row>
    <row r="82" spans="1:60" ht="15">
      <c r="A82" s="434" t="s">
        <v>175</v>
      </c>
      <c r="B82" s="434" t="str">
        <f>IF('1. Projektets omkostninger'!A69="","",'1. Projektets omkostninger'!A69)</f>
        <v/>
      </c>
      <c r="C82" s="434" t="str">
        <f>IF('1. Projektets omkostninger'!$A69="","",'1. Projektets omkostninger'!$A69)</f>
        <v/>
      </c>
      <c r="D82" s="389"/>
      <c r="E82" s="434"/>
      <c r="F82" s="436"/>
      <c r="G82" s="426"/>
      <c r="H82" s="426"/>
      <c r="I82" s="452"/>
      <c r="J82" s="447"/>
      <c r="K82" s="348"/>
      <c r="L82" s="348"/>
      <c r="M82" s="348"/>
      <c r="N82" s="348"/>
      <c r="O82" s="361" t="s">
        <v>193</v>
      </c>
      <c r="P82" s="451" t="b">
        <f>'1. Projektets omkostninger'!B387&gt;0</f>
        <v>0</v>
      </c>
      <c r="Q82" s="456" t="b">
        <f>AND(P32,P82)</f>
        <v>0</v>
      </c>
      <c r="R82" s="345"/>
      <c r="S82" s="442"/>
      <c r="T82" s="339" t="s">
        <v>177</v>
      </c>
      <c r="U82" s="25" t="s">
        <v>178</v>
      </c>
      <c r="V82" s="348" t="s">
        <v>179</v>
      </c>
      <c r="W82" s="348" t="s">
        <v>180</v>
      </c>
      <c r="X82" s="348" t="s">
        <v>181</v>
      </c>
      <c r="Y82" s="25"/>
      <c r="Z82" s="346" t="s">
        <v>144</v>
      </c>
      <c r="AA82" s="346" t="s">
        <v>97</v>
      </c>
      <c r="AB82" s="340" t="s">
        <v>98</v>
      </c>
      <c r="AC82" s="367"/>
      <c r="AD82" s="367"/>
      <c r="AE82" s="367"/>
      <c r="AF82" s="367"/>
      <c r="AG82" s="367"/>
      <c r="AH82" s="367"/>
      <c r="AI82" s="367"/>
      <c r="AJ82" s="367"/>
      <c r="AK82" s="367"/>
      <c r="AL82" s="367"/>
      <c r="AM82" s="367"/>
      <c r="AN82" s="367"/>
      <c r="AO82" s="367"/>
      <c r="AP82" s="367"/>
      <c r="AQ82" s="367"/>
      <c r="AR82" s="367"/>
      <c r="AS82" s="367"/>
      <c r="AT82" s="367"/>
      <c r="AU82" s="367"/>
      <c r="AV82" s="367"/>
      <c r="AW82" s="367"/>
      <c r="AX82" s="367"/>
      <c r="AY82" s="367"/>
      <c r="AZ82" s="367"/>
      <c r="BA82" s="367"/>
      <c r="BB82" s="367"/>
      <c r="BC82" s="367"/>
      <c r="BD82" s="367"/>
      <c r="BE82" s="367"/>
      <c r="BF82" s="367"/>
      <c r="BG82" s="367"/>
      <c r="BH82" s="367"/>
    </row>
    <row r="83" spans="1:60" ht="15.75" thickBot="1">
      <c r="A83" s="395"/>
      <c r="B83" s="384" t="s">
        <v>90</v>
      </c>
      <c r="C83" s="384" t="s">
        <v>91</v>
      </c>
      <c r="D83" s="384" t="s">
        <v>92</v>
      </c>
      <c r="E83" s="384" t="s">
        <v>93</v>
      </c>
      <c r="F83" s="385" t="s">
        <v>94</v>
      </c>
      <c r="G83" s="429"/>
      <c r="H83" s="426"/>
      <c r="I83" s="447"/>
      <c r="J83" s="447"/>
      <c r="K83" s="348"/>
      <c r="L83" s="348"/>
      <c r="M83" s="348"/>
      <c r="N83" s="348"/>
      <c r="O83" s="361" t="s">
        <v>193</v>
      </c>
      <c r="P83" s="451" t="b">
        <f>'1. Projektets omkostninger'!B389&gt;0</f>
        <v>0</v>
      </c>
      <c r="Q83" s="456" t="b">
        <f>AND(P32,P83)</f>
        <v>0</v>
      </c>
      <c r="R83" s="339"/>
      <c r="S83" s="339"/>
      <c r="T83" s="25"/>
      <c r="U83" s="25"/>
      <c r="V83" s="348"/>
      <c r="W83" s="348"/>
      <c r="X83" s="25"/>
      <c r="Y83" s="442"/>
      <c r="Z83" s="346"/>
      <c r="AA83" s="346"/>
      <c r="AB83" s="348" t="s">
        <v>103</v>
      </c>
      <c r="AC83" s="367"/>
      <c r="AD83" s="367"/>
      <c r="AE83" s="367"/>
      <c r="AF83" s="367"/>
      <c r="AG83" s="367"/>
      <c r="AH83" s="367"/>
      <c r="AI83" s="367"/>
      <c r="AJ83" s="367"/>
      <c r="AK83" s="367"/>
      <c r="AL83" s="367"/>
      <c r="AM83" s="367"/>
      <c r="AN83" s="367"/>
      <c r="AO83" s="367"/>
      <c r="AP83" s="367"/>
      <c r="AQ83" s="367"/>
      <c r="AR83" s="367"/>
      <c r="AS83" s="367"/>
      <c r="AT83" s="367"/>
      <c r="AU83" s="367"/>
      <c r="AV83" s="367"/>
      <c r="AW83" s="367"/>
      <c r="AX83" s="367"/>
      <c r="AY83" s="367"/>
      <c r="AZ83" s="367"/>
      <c r="BA83" s="367"/>
      <c r="BB83" s="367"/>
      <c r="BC83" s="367"/>
      <c r="BD83" s="367"/>
      <c r="BE83" s="367"/>
      <c r="BF83" s="367"/>
      <c r="BG83" s="367"/>
      <c r="BH83" s="367"/>
    </row>
    <row r="84" spans="1:60" ht="15" customHeight="1">
      <c r="A84" s="512" t="s">
        <v>99</v>
      </c>
      <c r="B84" s="569">
        <f>IFERROR(IF(E84=0,0,X84),0)</f>
        <v>0</v>
      </c>
      <c r="C84" s="558">
        <f t="shared" ref="C84:C90" si="19">IFERROR(E84-B84,0)</f>
        <v>0</v>
      </c>
      <c r="D84" s="558"/>
      <c r="E84" s="562">
        <f>'1. Projektets omkostninger'!B77</f>
        <v>0</v>
      </c>
      <c r="F84" s="563">
        <f>SUM('1. Projektets omkostninger'!D76:AV76)</f>
        <v>0</v>
      </c>
      <c r="G84" s="425"/>
      <c r="H84" s="460"/>
      <c r="I84" s="93"/>
      <c r="J84" s="94"/>
      <c r="K84" s="94"/>
      <c r="L84" s="94"/>
      <c r="M84" s="95"/>
      <c r="N84" s="347"/>
      <c r="O84" s="361" t="s">
        <v>194</v>
      </c>
      <c r="P84" s="451" t="b">
        <f>'1. Projektets omkostninger'!B417&gt;0</f>
        <v>0</v>
      </c>
      <c r="Q84" s="456" t="b">
        <f>AND(P33,P84)</f>
        <v>0</v>
      </c>
      <c r="R84" s="339"/>
      <c r="S84" s="339"/>
      <c r="T84" s="554" t="e">
        <f>((I$88-((E$93*I$88+C$94)-E$93)/E$93))*E84</f>
        <v>#VALUE!</v>
      </c>
      <c r="U84" s="446" t="e">
        <f>IF(AND(OR($F$79="Privat forsknings- og videnformidlingsinstitution",$F$79="Offentlig forsknings- og videnformidlingsinstitution"),OR($B$81="Anvendt forskning",$B$81="Udvikling")),IF($K$92="",$I$88*$E84,$K$92*$E84),IF($K$88="",$K$90*$E84,$K$89*$E84))</f>
        <v>#VALUE!</v>
      </c>
      <c r="V84" s="446">
        <f>IFERROR(IF(E84=0,0,E84*K$88),0)</f>
        <v>0</v>
      </c>
      <c r="W84" s="444">
        <f>IF(E84=0,0,E84*I$88)</f>
        <v>0</v>
      </c>
      <c r="X84" s="444">
        <f>IF(AND(D$94=0,C$94=0),W84,IF(AND(D$94&gt;0,C$94=0),U84,IF(AND(D$94&gt;0,C$94&gt;0,U84=0),0,IF(AND(V84&lt;&gt;0,V84&lt;U84),V84,U84))))</f>
        <v>0</v>
      </c>
      <c r="Y84" s="25"/>
      <c r="Z84" s="339" t="str">
        <f>CONCATENATE(F79," - ",AA84)</f>
        <v xml:space="preserve"> - </v>
      </c>
      <c r="AA84" s="25" t="str">
        <f>F80</f>
        <v/>
      </c>
      <c r="AB84" s="348" t="s">
        <v>107</v>
      </c>
      <c r="AC84" s="367"/>
      <c r="AD84" s="367"/>
      <c r="AE84" s="367"/>
      <c r="AF84" s="367"/>
      <c r="AG84" s="367"/>
      <c r="AH84" s="367"/>
      <c r="AI84" s="367"/>
      <c r="AJ84" s="367"/>
      <c r="AK84" s="367"/>
      <c r="AL84" s="367"/>
      <c r="AM84" s="367"/>
      <c r="AN84" s="367"/>
      <c r="AO84" s="367"/>
      <c r="AP84" s="367"/>
      <c r="AQ84" s="367"/>
      <c r="AR84" s="367"/>
      <c r="AS84" s="367"/>
      <c r="AT84" s="367"/>
      <c r="AU84" s="367"/>
      <c r="AV84" s="367"/>
      <c r="AW84" s="367"/>
      <c r="AX84" s="367"/>
      <c r="AY84" s="367"/>
      <c r="AZ84" s="367"/>
      <c r="BA84" s="367"/>
      <c r="BB84" s="367"/>
      <c r="BC84" s="367"/>
      <c r="BD84" s="367"/>
      <c r="BE84" s="367"/>
      <c r="BF84" s="367"/>
      <c r="BG84" s="367"/>
      <c r="BH84" s="367"/>
    </row>
    <row r="85" spans="1:60" ht="15" customHeight="1">
      <c r="A85" s="513" t="s">
        <v>50</v>
      </c>
      <c r="B85" s="570">
        <f>IFERROR(IF(E85=0,0,X85),0)</f>
        <v>0</v>
      </c>
      <c r="C85" s="555">
        <f t="shared" si="19"/>
        <v>0</v>
      </c>
      <c r="D85" s="555"/>
      <c r="E85" s="556">
        <f>'1. Projektets omkostninger'!B81</f>
        <v>0</v>
      </c>
      <c r="F85" s="564"/>
      <c r="G85" s="425"/>
      <c r="H85" s="460"/>
      <c r="I85" s="96"/>
      <c r="J85" s="25"/>
      <c r="K85" s="25"/>
      <c r="L85" s="25"/>
      <c r="M85" s="97"/>
      <c r="N85" s="347"/>
      <c r="O85" s="361" t="s">
        <v>194</v>
      </c>
      <c r="P85" s="451" t="b">
        <f>'1. Projektets omkostninger'!B419&gt;0</f>
        <v>0</v>
      </c>
      <c r="Q85" s="456" t="b">
        <f>AND(P33,P85)</f>
        <v>0</v>
      </c>
      <c r="R85" s="337"/>
      <c r="S85" s="339"/>
      <c r="T85" s="554" t="e">
        <f t="shared" ref="T85:T93" si="20">((I$88-((E$93*I$88+C$94)-E$93)/E$93))*E85</f>
        <v>#VALUE!</v>
      </c>
      <c r="U85" s="446" t="e">
        <f t="shared" ref="U85:U93" si="21">IF(AND(OR($F$79="Privat forsknings- og videnformidlingsinstitution",$F$79="Offentlig forsknings- og videnformidlingsinstitution"),OR($B$81="Anvendt forskning",$B$81="Udvikling")),IF($K$92="",$I$88*$E85,$K$92*$E85),IF($K$88="",$K$90*$E85,$K$89*$E85))</f>
        <v>#VALUE!</v>
      </c>
      <c r="V85" s="446">
        <f t="shared" ref="V85:V93" si="22">IFERROR(IF(E85=0,0,E85*K$88),0)</f>
        <v>0</v>
      </c>
      <c r="W85" s="444">
        <f t="shared" ref="W85:W93" si="23">IF(E85=0,0,E85*I$88)</f>
        <v>0</v>
      </c>
      <c r="X85" s="444">
        <f t="shared" ref="X85:X93" si="24">IF(AND(D$94=0,C$94=0),W85,IF(AND(D$94&gt;0,C$94=0),U85,IF(AND(D$94&gt;0,C$94&gt;0,U85=0),0,IF(AND(V85&lt;&gt;0,V85&lt;U85),V85,U85))))</f>
        <v>0</v>
      </c>
      <c r="Y85" s="25"/>
      <c r="Z85" s="339"/>
      <c r="AA85" s="339"/>
      <c r="AB85" s="348" t="s">
        <v>110</v>
      </c>
      <c r="AC85" s="367"/>
      <c r="AD85" s="367"/>
      <c r="AE85" s="367"/>
      <c r="AF85" s="367"/>
      <c r="AG85" s="367"/>
      <c r="AH85" s="367"/>
      <c r="AI85" s="367"/>
      <c r="AJ85" s="367"/>
      <c r="AK85" s="367"/>
      <c r="AL85" s="367"/>
      <c r="AM85" s="367"/>
      <c r="AN85" s="367"/>
      <c r="AO85" s="367"/>
      <c r="AP85" s="367"/>
      <c r="AQ85" s="367"/>
      <c r="AR85" s="367"/>
      <c r="AS85" s="367"/>
      <c r="AT85" s="367"/>
      <c r="AU85" s="367"/>
      <c r="AV85" s="367"/>
      <c r="AW85" s="367"/>
      <c r="AX85" s="367"/>
      <c r="AY85" s="367"/>
      <c r="AZ85" s="367"/>
      <c r="BA85" s="367"/>
      <c r="BB85" s="367"/>
      <c r="BC85" s="367"/>
      <c r="BD85" s="367"/>
      <c r="BE85" s="367"/>
      <c r="BF85" s="367"/>
      <c r="BG85" s="367"/>
      <c r="BH85" s="367"/>
    </row>
    <row r="86" spans="1:60" ht="15" customHeight="1">
      <c r="A86" s="513" t="s">
        <v>51</v>
      </c>
      <c r="B86" s="570">
        <f t="shared" ref="B86:B90" si="25">IFERROR(IF(E86=0,0,X86),0)</f>
        <v>0</v>
      </c>
      <c r="C86" s="555">
        <f t="shared" si="19"/>
        <v>0</v>
      </c>
      <c r="D86" s="555"/>
      <c r="E86" s="556">
        <f>'1. Projektets omkostninger'!B83</f>
        <v>0</v>
      </c>
      <c r="F86" s="564"/>
      <c r="G86" s="425"/>
      <c r="H86" s="460"/>
      <c r="I86" s="535" t="s">
        <v>148</v>
      </c>
      <c r="J86" s="25"/>
      <c r="K86" s="25"/>
      <c r="L86" s="25"/>
      <c r="M86" s="97"/>
      <c r="N86" s="347"/>
      <c r="O86" s="361" t="s">
        <v>195</v>
      </c>
      <c r="P86" s="451" t="b">
        <f>'1. Projektets omkostninger'!B447&gt;0</f>
        <v>0</v>
      </c>
      <c r="Q86" s="456" t="b">
        <f>AND(P34,P86)</f>
        <v>0</v>
      </c>
      <c r="R86" s="337"/>
      <c r="S86" s="339"/>
      <c r="T86" s="554" t="e">
        <f t="shared" si="20"/>
        <v>#VALUE!</v>
      </c>
      <c r="U86" s="446" t="e">
        <f t="shared" si="21"/>
        <v>#VALUE!</v>
      </c>
      <c r="V86" s="446">
        <f t="shared" si="22"/>
        <v>0</v>
      </c>
      <c r="W86" s="444">
        <f t="shared" si="23"/>
        <v>0</v>
      </c>
      <c r="X86" s="444">
        <f t="shared" si="24"/>
        <v>0</v>
      </c>
      <c r="Y86" s="25"/>
      <c r="Z86" s="339"/>
      <c r="AA86" s="339"/>
      <c r="AB86" s="348" t="s">
        <v>113</v>
      </c>
      <c r="AC86" s="367"/>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7"/>
      <c r="AZ86" s="367"/>
      <c r="BA86" s="367"/>
      <c r="BB86" s="367"/>
      <c r="BC86" s="367"/>
      <c r="BD86" s="367"/>
      <c r="BE86" s="367"/>
      <c r="BF86" s="367"/>
      <c r="BG86" s="367"/>
      <c r="BH86" s="367"/>
    </row>
    <row r="87" spans="1:60" ht="15" customHeight="1" thickBot="1">
      <c r="A87" s="513" t="s">
        <v>53</v>
      </c>
      <c r="B87" s="570">
        <f t="shared" si="25"/>
        <v>0</v>
      </c>
      <c r="C87" s="555">
        <f t="shared" si="19"/>
        <v>0</v>
      </c>
      <c r="D87" s="555"/>
      <c r="E87" s="556">
        <f>'1. Projektets omkostninger'!B85</f>
        <v>0</v>
      </c>
      <c r="F87" s="564"/>
      <c r="G87" s="425"/>
      <c r="H87" s="460"/>
      <c r="I87" s="536" t="str">
        <f>IFERROR(VLOOKUP(B81,'6. Liste over tilskudsprocenter'!$A:$K,MATCH(CONCATENATE(F79," - ",F80),'6. Liste over tilskudsprocenter'!$A$1:$K$1,0),FALSE),"")</f>
        <v/>
      </c>
      <c r="J87" s="340"/>
      <c r="K87" s="537" t="s">
        <v>150</v>
      </c>
      <c r="L87" s="538"/>
      <c r="M87" s="97" t="s">
        <v>151</v>
      </c>
      <c r="N87" s="347"/>
      <c r="O87" s="361" t="s">
        <v>195</v>
      </c>
      <c r="P87" s="451" t="b">
        <f>'1. Projektets omkostninger'!B449&gt;0</f>
        <v>0</v>
      </c>
      <c r="Q87" s="456" t="b">
        <f>AND(P34,P87)</f>
        <v>0</v>
      </c>
      <c r="R87" s="337"/>
      <c r="S87" s="339"/>
      <c r="T87" s="554" t="e">
        <f t="shared" si="20"/>
        <v>#VALUE!</v>
      </c>
      <c r="U87" s="446" t="e">
        <f t="shared" si="21"/>
        <v>#VALUE!</v>
      </c>
      <c r="V87" s="446">
        <f t="shared" si="22"/>
        <v>0</v>
      </c>
      <c r="W87" s="444">
        <f t="shared" si="23"/>
        <v>0</v>
      </c>
      <c r="X87" s="444">
        <f t="shared" si="24"/>
        <v>0</v>
      </c>
      <c r="Y87" s="25"/>
      <c r="Z87" s="339"/>
      <c r="AA87" s="339"/>
      <c r="AB87" s="348" t="s">
        <v>116</v>
      </c>
      <c r="AC87" s="367"/>
      <c r="AD87" s="367"/>
      <c r="AE87" s="367"/>
      <c r="AF87" s="367"/>
      <c r="AG87" s="367"/>
      <c r="AH87" s="367"/>
      <c r="AI87" s="367"/>
      <c r="AJ87" s="367"/>
      <c r="AK87" s="367"/>
      <c r="AL87" s="367"/>
      <c r="AM87" s="367"/>
      <c r="AN87" s="367"/>
      <c r="AO87" s="367"/>
      <c r="AP87" s="367"/>
      <c r="AQ87" s="367"/>
      <c r="AR87" s="367"/>
      <c r="AS87" s="367"/>
      <c r="AT87" s="367"/>
      <c r="AU87" s="367"/>
      <c r="AV87" s="367"/>
      <c r="AW87" s="367"/>
      <c r="AX87" s="367"/>
      <c r="AY87" s="367"/>
      <c r="AZ87" s="367"/>
      <c r="BA87" s="367"/>
      <c r="BB87" s="367"/>
      <c r="BC87" s="367"/>
      <c r="BD87" s="367"/>
      <c r="BE87" s="367"/>
      <c r="BF87" s="367"/>
      <c r="BG87" s="367"/>
      <c r="BH87" s="367"/>
    </row>
    <row r="88" spans="1:60" ht="15" customHeight="1">
      <c r="A88" s="513" t="s">
        <v>54</v>
      </c>
      <c r="B88" s="570">
        <f t="shared" si="25"/>
        <v>0</v>
      </c>
      <c r="C88" s="555">
        <f t="shared" si="19"/>
        <v>0</v>
      </c>
      <c r="D88" s="555"/>
      <c r="E88" s="556">
        <f>'1. Projektets omkostninger'!B87</f>
        <v>0</v>
      </c>
      <c r="F88" s="564"/>
      <c r="G88" s="425"/>
      <c r="H88" s="460"/>
      <c r="I88" s="539" t="str">
        <f>IFERROR(VLOOKUP(B81,'6. Liste over tilskudsprocenter'!$A:$K,MATCH(CONCATENATE(F79," - ",F80),'6. Liste over tilskudsprocenter'!$A$1:$K$1,0),FALSE),"")</f>
        <v/>
      </c>
      <c r="J88" s="338" t="s">
        <v>153</v>
      </c>
      <c r="K88" s="454" t="str">
        <f>IFERROR(IF($E93*(1-$I88)-$C94&lt;0,$K90-(($E93*$K90+$C94)-$E93)/$E93,""),"")</f>
        <v/>
      </c>
      <c r="L88" s="25" t="str">
        <f>IFERROR(IF($D94&lt;&gt;0,IF($D94=$E93,0,IF($C94&gt;0,($I88-$D94/$E93)-$K88,"HA")),IF($E93*(1-$I88)-$C94&lt;0,(($I88-(($E93*$I88+$C94+$D94)-$E93)/$E93)),"")),"")</f>
        <v/>
      </c>
      <c r="M88" s="550" t="e">
        <f>$L88-$K90</f>
        <v>#VALUE!</v>
      </c>
      <c r="N88" s="347"/>
      <c r="O88" s="361" t="s">
        <v>196</v>
      </c>
      <c r="P88" s="451" t="b">
        <f>'1. Projektets omkostninger'!B477&gt;0</f>
        <v>0</v>
      </c>
      <c r="Q88" s="456" t="b">
        <f>AND(P35,P88)</f>
        <v>0</v>
      </c>
      <c r="R88" s="337"/>
      <c r="S88" s="339"/>
      <c r="T88" s="554" t="e">
        <f t="shared" si="20"/>
        <v>#VALUE!</v>
      </c>
      <c r="U88" s="446" t="e">
        <f t="shared" si="21"/>
        <v>#VALUE!</v>
      </c>
      <c r="V88" s="446">
        <f t="shared" si="22"/>
        <v>0</v>
      </c>
      <c r="W88" s="444">
        <f t="shared" si="23"/>
        <v>0</v>
      </c>
      <c r="X88" s="444">
        <f t="shared" si="24"/>
        <v>0</v>
      </c>
      <c r="Y88" s="25"/>
      <c r="Z88" s="25" t="s">
        <v>101</v>
      </c>
      <c r="AA88" s="25" t="s">
        <v>102</v>
      </c>
      <c r="AB88" s="348" t="s">
        <v>118</v>
      </c>
      <c r="AC88" s="367"/>
      <c r="AD88" s="367"/>
      <c r="AE88" s="367"/>
      <c r="AF88" s="367"/>
      <c r="AG88" s="367"/>
      <c r="AH88" s="367"/>
      <c r="AI88" s="367"/>
      <c r="AJ88" s="367"/>
      <c r="AK88" s="367"/>
      <c r="AL88" s="367"/>
      <c r="AM88" s="367"/>
      <c r="AN88" s="367"/>
      <c r="AO88" s="367"/>
      <c r="AP88" s="367"/>
      <c r="AQ88" s="367"/>
      <c r="AR88" s="367"/>
      <c r="AS88" s="367"/>
      <c r="AT88" s="367"/>
      <c r="AU88" s="367"/>
      <c r="AV88" s="367"/>
      <c r="AW88" s="367"/>
      <c r="AX88" s="367"/>
      <c r="AY88" s="367"/>
      <c r="AZ88" s="367"/>
      <c r="BA88" s="367"/>
      <c r="BB88" s="367"/>
      <c r="BC88" s="367"/>
      <c r="BD88" s="367"/>
      <c r="BE88" s="367"/>
      <c r="BF88" s="367"/>
      <c r="BG88" s="367"/>
      <c r="BH88" s="367"/>
    </row>
    <row r="89" spans="1:60" ht="15" customHeight="1">
      <c r="A89" s="513" t="s">
        <v>56</v>
      </c>
      <c r="B89" s="570">
        <f t="shared" si="25"/>
        <v>0</v>
      </c>
      <c r="C89" s="555">
        <f t="shared" si="19"/>
        <v>0</v>
      </c>
      <c r="D89" s="555"/>
      <c r="E89" s="556">
        <f>'1. Projektets omkostninger'!B89</f>
        <v>0</v>
      </c>
      <c r="F89" s="564"/>
      <c r="G89" s="425"/>
      <c r="H89" s="460"/>
      <c r="I89" s="539"/>
      <c r="J89" s="25"/>
      <c r="K89" s="540" t="e">
        <f>K90-(I88-K88)</f>
        <v>#VALUE!</v>
      </c>
      <c r="L89" s="25"/>
      <c r="M89" s="550"/>
      <c r="N89" s="347"/>
      <c r="O89" s="361" t="s">
        <v>196</v>
      </c>
      <c r="P89" s="451" t="b">
        <f>'1. Projektets omkostninger'!B479&gt;0</f>
        <v>0</v>
      </c>
      <c r="Q89" s="456" t="b">
        <f>AND(P35,P89)</f>
        <v>0</v>
      </c>
      <c r="R89" s="337"/>
      <c r="S89" s="339"/>
      <c r="T89" s="554" t="e">
        <f t="shared" si="20"/>
        <v>#VALUE!</v>
      </c>
      <c r="U89" s="446" t="e">
        <f t="shared" si="21"/>
        <v>#VALUE!</v>
      </c>
      <c r="V89" s="446">
        <f t="shared" si="22"/>
        <v>0</v>
      </c>
      <c r="W89" s="444">
        <f t="shared" si="23"/>
        <v>0</v>
      </c>
      <c r="X89" s="444">
        <f t="shared" si="24"/>
        <v>0</v>
      </c>
      <c r="Y89" s="348"/>
      <c r="Z89" s="25" t="s">
        <v>105</v>
      </c>
      <c r="AA89" s="25" t="s">
        <v>106</v>
      </c>
      <c r="AC89" s="367"/>
      <c r="AD89" s="367"/>
      <c r="AE89" s="367"/>
      <c r="AF89" s="367"/>
      <c r="AG89" s="367"/>
      <c r="AH89" s="367"/>
      <c r="AI89" s="367"/>
      <c r="AJ89" s="367"/>
      <c r="AK89" s="367"/>
      <c r="AL89" s="367"/>
      <c r="AM89" s="367"/>
      <c r="AN89" s="367"/>
      <c r="AO89" s="367"/>
      <c r="AP89" s="367"/>
      <c r="AQ89" s="367"/>
      <c r="AR89" s="367"/>
      <c r="AS89" s="367"/>
      <c r="AT89" s="367"/>
      <c r="AU89" s="367"/>
      <c r="AV89" s="367"/>
      <c r="AW89" s="367"/>
      <c r="AX89" s="367"/>
      <c r="AY89" s="367"/>
      <c r="AZ89" s="367"/>
      <c r="BA89" s="367"/>
      <c r="BB89" s="367"/>
      <c r="BC89" s="367"/>
      <c r="BD89" s="367"/>
      <c r="BE89" s="367"/>
      <c r="BF89" s="367"/>
      <c r="BG89" s="367"/>
      <c r="BH89" s="367"/>
    </row>
    <row r="90" spans="1:60" ht="15.75" customHeight="1">
      <c r="A90" s="513" t="s">
        <v>57</v>
      </c>
      <c r="B90" s="570">
        <f t="shared" si="25"/>
        <v>0</v>
      </c>
      <c r="C90" s="555">
        <f t="shared" si="19"/>
        <v>0</v>
      </c>
      <c r="D90" s="555"/>
      <c r="E90" s="556">
        <f>'1. Projektets omkostninger'!B91</f>
        <v>0</v>
      </c>
      <c r="F90" s="564"/>
      <c r="G90" s="425"/>
      <c r="H90" s="460"/>
      <c r="I90" s="96"/>
      <c r="J90" s="25" t="s">
        <v>156</v>
      </c>
      <c r="K90" s="540" t="e">
        <f>($I88-($D94/$E93))</f>
        <v>#VALUE!</v>
      </c>
      <c r="L90" s="25"/>
      <c r="M90" s="97"/>
      <c r="N90" s="347"/>
      <c r="O90" s="361" t="s">
        <v>197</v>
      </c>
      <c r="P90" s="451" t="b">
        <f>'1. Projektets omkostninger'!B507&gt;0</f>
        <v>0</v>
      </c>
      <c r="Q90" s="456" t="b">
        <f>AND(P36,P90)</f>
        <v>0</v>
      </c>
      <c r="R90" s="337"/>
      <c r="S90" s="339"/>
      <c r="T90" s="554" t="e">
        <f t="shared" si="20"/>
        <v>#VALUE!</v>
      </c>
      <c r="U90" s="446" t="e">
        <f t="shared" si="21"/>
        <v>#VALUE!</v>
      </c>
      <c r="V90" s="446">
        <f t="shared" si="22"/>
        <v>0</v>
      </c>
      <c r="W90" s="444">
        <f t="shared" si="23"/>
        <v>0</v>
      </c>
      <c r="X90" s="444">
        <f t="shared" si="24"/>
        <v>0</v>
      </c>
      <c r="Y90" s="348"/>
      <c r="Z90" s="25" t="s">
        <v>109</v>
      </c>
      <c r="AA90" s="25"/>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c r="BA90" s="367"/>
      <c r="BB90" s="367"/>
      <c r="BC90" s="367"/>
      <c r="BD90" s="367"/>
      <c r="BE90" s="367"/>
      <c r="BF90" s="367"/>
      <c r="BG90" s="367"/>
      <c r="BH90" s="367"/>
    </row>
    <row r="91" spans="1:60" ht="15" customHeight="1">
      <c r="A91" s="504" t="s">
        <v>58</v>
      </c>
      <c r="B91" s="571">
        <f>SUM(B84+B85+B86+B87-B88-B89+B90)</f>
        <v>0</v>
      </c>
      <c r="C91" s="556">
        <f>SUM(C84+C85+C86+C87-C88-C89+C90)</f>
        <v>0</v>
      </c>
      <c r="D91" s="556"/>
      <c r="E91" s="556">
        <f>SUM(B91:C91)</f>
        <v>0</v>
      </c>
      <c r="F91" s="565"/>
      <c r="G91" s="425"/>
      <c r="H91" s="460"/>
      <c r="I91" s="541"/>
      <c r="J91" s="542"/>
      <c r="K91" s="543"/>
      <c r="L91" s="542"/>
      <c r="M91" s="551"/>
      <c r="N91" s="347"/>
      <c r="O91" s="361" t="s">
        <v>197</v>
      </c>
      <c r="P91" s="451" t="b">
        <f>'1. Projektets omkostninger'!B509&gt;0</f>
        <v>0</v>
      </c>
      <c r="Q91" s="456" t="b">
        <f>AND(P36,P91)</f>
        <v>0</v>
      </c>
      <c r="R91" s="25"/>
      <c r="S91" s="25"/>
      <c r="T91" s="554" t="e">
        <f t="shared" si="20"/>
        <v>#VALUE!</v>
      </c>
      <c r="U91" s="446" t="e">
        <f t="shared" si="21"/>
        <v>#VALUE!</v>
      </c>
      <c r="V91" s="446">
        <f t="shared" si="22"/>
        <v>0</v>
      </c>
      <c r="W91" s="444">
        <f t="shared" si="23"/>
        <v>0</v>
      </c>
      <c r="X91" s="444">
        <f t="shared" si="24"/>
        <v>0</v>
      </c>
      <c r="Y91" s="348"/>
      <c r="Z91" s="25" t="s">
        <v>112</v>
      </c>
      <c r="AA91" s="25"/>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c r="BA91" s="367"/>
      <c r="BB91" s="367"/>
      <c r="BC91" s="367"/>
      <c r="BD91" s="367"/>
      <c r="BE91" s="367"/>
      <c r="BF91" s="367"/>
      <c r="BG91" s="367"/>
      <c r="BH91" s="367"/>
    </row>
    <row r="92" spans="1:60" ht="15.75" customHeight="1" thickBot="1">
      <c r="A92" s="514" t="s">
        <v>121</v>
      </c>
      <c r="B92" s="572">
        <f>IFERROR(IF(E92=0,0,X92),0)</f>
        <v>0</v>
      </c>
      <c r="C92" s="555">
        <f>IFERROR(E92-B92,0)</f>
        <v>0</v>
      </c>
      <c r="D92" s="555"/>
      <c r="E92" s="556">
        <f>'1. Projektets omkostninger'!B93</f>
        <v>0</v>
      </c>
      <c r="F92" s="564"/>
      <c r="G92" s="425"/>
      <c r="H92" s="460"/>
      <c r="I92" s="544"/>
      <c r="J92" s="545" t="s">
        <v>159</v>
      </c>
      <c r="K92" s="546" t="str">
        <f>IFERROR(IF(AND(OR($F79="Privat forsknings- og videnformidlingsinstitution",$F79="Offentlig forsknings- og videnformidlingsinstitution"),OR($B81="Anvendt forskning",$B81="Udvikling")),(IF($E93*(1-$I88)-$D94&lt;0,$I88-(($E93*$I88+$D94+$C94)-$E93)/$E93,"")),""),($I88-$D94/$E93))</f>
        <v/>
      </c>
      <c r="L92" s="547"/>
      <c r="M92" s="552"/>
      <c r="N92" s="347"/>
      <c r="O92" s="361" t="s">
        <v>198</v>
      </c>
      <c r="P92" s="451" t="b">
        <f>'1. Projektets omkostninger'!B537&gt;0</f>
        <v>0</v>
      </c>
      <c r="Q92" s="456" t="b">
        <f>AND(P37,P92)</f>
        <v>0</v>
      </c>
      <c r="R92" s="25"/>
      <c r="S92" s="25"/>
      <c r="T92" s="554" t="e">
        <f t="shared" si="20"/>
        <v>#VALUE!</v>
      </c>
      <c r="U92" s="446" t="e">
        <f t="shared" si="21"/>
        <v>#VALUE!</v>
      </c>
      <c r="V92" s="446">
        <f t="shared" si="22"/>
        <v>0</v>
      </c>
      <c r="W92" s="444">
        <f t="shared" si="23"/>
        <v>0</v>
      </c>
      <c r="X92" s="444">
        <f t="shared" si="24"/>
        <v>0</v>
      </c>
      <c r="Y92" s="348"/>
      <c r="Z92" s="25" t="s">
        <v>115</v>
      </c>
      <c r="AA92" s="25"/>
      <c r="AB92" s="348"/>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7"/>
      <c r="AZ92" s="367"/>
      <c r="BA92" s="367"/>
      <c r="BB92" s="367"/>
      <c r="BC92" s="367"/>
      <c r="BD92" s="367"/>
      <c r="BE92" s="367"/>
      <c r="BF92" s="367"/>
      <c r="BG92" s="367"/>
      <c r="BH92" s="367"/>
    </row>
    <row r="93" spans="1:60" ht="15.75" customHeight="1" thickBot="1">
      <c r="A93" s="505" t="s">
        <v>93</v>
      </c>
      <c r="B93" s="580">
        <f>IF(B91+B92&lt;=0,0,B91+B92)</f>
        <v>0</v>
      </c>
      <c r="C93" s="580">
        <f>IF(C91+C92&lt;=0,0,C91+C92)</f>
        <v>0</v>
      </c>
      <c r="D93" s="580"/>
      <c r="E93" s="579">
        <f>SUM(E84+E85+E86+E87-E88-E89+E90)+E92</f>
        <v>0</v>
      </c>
      <c r="F93" s="566"/>
      <c r="G93" s="425"/>
      <c r="H93" s="460"/>
      <c r="I93" s="445"/>
      <c r="J93" s="445"/>
      <c r="K93" s="347"/>
      <c r="L93" s="347"/>
      <c r="M93" s="347"/>
      <c r="N93" s="347"/>
      <c r="O93" s="361" t="s">
        <v>198</v>
      </c>
      <c r="P93" s="451" t="b">
        <f>'1. Projektets omkostninger'!B539&gt;0</f>
        <v>0</v>
      </c>
      <c r="Q93" s="456" t="b">
        <f>AND(P37,P93)</f>
        <v>0</v>
      </c>
      <c r="R93" s="25"/>
      <c r="S93" s="25"/>
      <c r="T93" s="554" t="e">
        <f t="shared" si="20"/>
        <v>#VALUE!</v>
      </c>
      <c r="U93" s="446" t="e">
        <f t="shared" si="21"/>
        <v>#VALUE!</v>
      </c>
      <c r="V93" s="446">
        <f t="shared" si="22"/>
        <v>0</v>
      </c>
      <c r="W93" s="444">
        <f t="shared" si="23"/>
        <v>0</v>
      </c>
      <c r="X93" s="444">
        <f t="shared" si="24"/>
        <v>0</v>
      </c>
      <c r="Y93" s="348"/>
      <c r="Z93" s="339"/>
      <c r="AA93" s="339"/>
      <c r="AB93" s="348"/>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7"/>
      <c r="AZ93" s="367"/>
      <c r="BA93" s="367"/>
      <c r="BB93" s="367"/>
      <c r="BC93" s="367"/>
      <c r="BD93" s="367"/>
      <c r="BE93" s="367"/>
      <c r="BF93" s="367"/>
      <c r="BG93" s="367"/>
      <c r="BH93" s="367"/>
    </row>
    <row r="94" spans="1:60" ht="15.75" thickBot="1">
      <c r="A94" s="627" t="s">
        <v>124</v>
      </c>
      <c r="B94" s="529">
        <f>B93</f>
        <v>0</v>
      </c>
      <c r="C94" s="629">
        <f>'1. Projektets omkostninger'!B71</f>
        <v>0</v>
      </c>
      <c r="D94" s="629">
        <f>'1. Projektets omkostninger'!C71</f>
        <v>0</v>
      </c>
      <c r="E94" s="557"/>
      <c r="F94" s="567"/>
      <c r="G94" s="426"/>
      <c r="H94" s="426"/>
      <c r="I94" s="447"/>
      <c r="J94" s="447"/>
      <c r="K94" s="348"/>
      <c r="L94" s="348"/>
      <c r="M94" s="348"/>
      <c r="N94" s="348"/>
      <c r="O94" s="361" t="s">
        <v>199</v>
      </c>
      <c r="P94" s="451" t="b">
        <f>'1. Projektets omkostninger'!B567&gt;0</f>
        <v>0</v>
      </c>
      <c r="Q94" s="456" t="b">
        <f>AND(P38,P94)</f>
        <v>0</v>
      </c>
      <c r="R94" s="25"/>
      <c r="S94" s="25"/>
      <c r="T94" s="25"/>
      <c r="U94" s="25"/>
      <c r="V94" s="25"/>
      <c r="W94" s="25"/>
      <c r="X94" s="348"/>
      <c r="Y94" s="348"/>
      <c r="Z94" s="349"/>
      <c r="AA94" s="349"/>
      <c r="AB94" s="348"/>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7"/>
      <c r="AZ94" s="367"/>
      <c r="BA94" s="367"/>
      <c r="BB94" s="367"/>
      <c r="BC94" s="367"/>
      <c r="BD94" s="367"/>
      <c r="BE94" s="367"/>
      <c r="BF94" s="367"/>
      <c r="BG94" s="367"/>
      <c r="BH94" s="367"/>
    </row>
    <row r="95" spans="1:60" ht="15.75" thickBot="1">
      <c r="A95" s="396"/>
      <c r="B95" s="397"/>
      <c r="C95" s="397"/>
      <c r="D95" s="397"/>
      <c r="E95" s="398"/>
      <c r="F95" s="407"/>
      <c r="G95" s="426"/>
      <c r="H95" s="426"/>
      <c r="I95" s="447"/>
      <c r="J95" s="468" t="s">
        <v>163</v>
      </c>
      <c r="K95" s="348"/>
      <c r="L95" s="348"/>
      <c r="M95" s="348"/>
      <c r="N95" s="348"/>
      <c r="O95" s="361" t="s">
        <v>199</v>
      </c>
      <c r="P95" s="451" t="b">
        <f>'1. Projektets omkostninger'!B569&gt;0</f>
        <v>0</v>
      </c>
      <c r="Q95" s="456" t="b">
        <f>AND(P38,P95)</f>
        <v>0</v>
      </c>
      <c r="R95" s="25"/>
      <c r="S95" s="25"/>
      <c r="T95" s="25"/>
      <c r="U95" s="25"/>
      <c r="V95" s="25"/>
      <c r="W95" s="25"/>
      <c r="X95" s="348"/>
      <c r="Y95" s="348"/>
      <c r="Z95" s="338"/>
      <c r="AA95" s="344"/>
      <c r="AB95" s="25"/>
      <c r="AC95" s="367"/>
      <c r="AD95" s="367"/>
      <c r="AE95" s="367"/>
      <c r="AF95" s="367"/>
      <c r="AG95" s="367"/>
      <c r="AH95" s="367"/>
      <c r="AI95" s="367"/>
      <c r="AJ95" s="367"/>
      <c r="AK95" s="367"/>
      <c r="AL95" s="367"/>
      <c r="AM95" s="367"/>
      <c r="AN95" s="367"/>
      <c r="AO95" s="367"/>
      <c r="AP95" s="367"/>
      <c r="AQ95" s="367"/>
      <c r="AR95" s="367"/>
      <c r="AS95" s="367"/>
      <c r="AT95" s="367"/>
      <c r="AU95" s="367"/>
      <c r="AV95" s="367"/>
      <c r="AW95" s="367"/>
      <c r="AX95" s="367"/>
      <c r="AY95" s="367"/>
      <c r="AZ95" s="367"/>
      <c r="BA95" s="367"/>
      <c r="BB95" s="367"/>
      <c r="BC95" s="367"/>
      <c r="BD95" s="367"/>
      <c r="BE95" s="367"/>
      <c r="BF95" s="367"/>
      <c r="BG95" s="367"/>
      <c r="BH95" s="367"/>
    </row>
    <row r="96" spans="1:60" ht="15">
      <c r="A96" s="399"/>
      <c r="B96" s="400"/>
      <c r="C96" s="400"/>
      <c r="D96" s="400"/>
      <c r="E96" s="640" t="s">
        <v>17</v>
      </c>
      <c r="F96" s="506" t="str">
        <f>I87</f>
        <v/>
      </c>
      <c r="G96" s="426"/>
      <c r="H96" s="426"/>
      <c r="I96" s="447"/>
      <c r="J96" s="469" t="b">
        <f>AND($F98&gt;0.3, OR($F79="Lille virksomhed", $F79="Mellemstor virksomhed", $F79="Stor virksomhed"))</f>
        <v>0</v>
      </c>
      <c r="K96" s="348"/>
      <c r="L96" s="348"/>
      <c r="M96" s="348"/>
      <c r="N96" s="348"/>
      <c r="O96" s="361" t="s">
        <v>200</v>
      </c>
      <c r="P96" s="451" t="b">
        <f>'1. Projektets omkostninger'!B597&gt;0</f>
        <v>0</v>
      </c>
      <c r="Q96" s="456" t="b">
        <f>AND(P39,P96)</f>
        <v>0</v>
      </c>
      <c r="R96" s="25"/>
      <c r="S96" s="25"/>
      <c r="T96" s="25"/>
      <c r="U96" s="25"/>
      <c r="V96" s="25"/>
      <c r="W96" s="25"/>
      <c r="X96" s="25"/>
      <c r="Y96" s="348"/>
      <c r="Z96" s="348"/>
      <c r="AA96" s="25"/>
      <c r="AB96" s="25"/>
      <c r="AC96" s="367"/>
      <c r="AD96" s="367"/>
      <c r="AE96" s="367"/>
      <c r="AF96" s="367"/>
      <c r="AG96" s="367"/>
      <c r="AH96" s="367"/>
      <c r="AI96" s="367"/>
      <c r="AJ96" s="367"/>
      <c r="AK96" s="367"/>
      <c r="AL96" s="367"/>
      <c r="AM96" s="367"/>
      <c r="AN96" s="367"/>
      <c r="AO96" s="367"/>
      <c r="AP96" s="367"/>
      <c r="AQ96" s="367"/>
      <c r="AR96" s="367"/>
      <c r="AS96" s="367"/>
      <c r="AT96" s="367"/>
      <c r="AU96" s="367"/>
      <c r="AV96" s="367"/>
      <c r="AW96" s="367"/>
      <c r="AX96" s="367"/>
      <c r="AY96" s="367"/>
      <c r="AZ96" s="367"/>
      <c r="BA96" s="367"/>
      <c r="BB96" s="367"/>
      <c r="BC96" s="367"/>
      <c r="BD96" s="367"/>
      <c r="BE96" s="367"/>
      <c r="BF96" s="367"/>
      <c r="BG96" s="367"/>
      <c r="BH96" s="367"/>
    </row>
    <row r="97" spans="1:60" ht="15.75" thickBot="1">
      <c r="A97" s="399"/>
      <c r="B97" s="400"/>
      <c r="C97" s="400"/>
      <c r="D97" s="400"/>
      <c r="E97" s="641" t="s">
        <v>18</v>
      </c>
      <c r="F97" s="507" t="str">
        <f>IFERROR(IF(AND(OR($F79="Privat forsknings- og videnformidlingsinstitution",$F79="Offentlig forsknings- og videnformidlingsinstitution"),OR($B81="Anvendt forskning",$B81="Udvikling")),IF(K88="",K92,IF(K88&lt;=K92,K88,K92)),_xlfn.IFS(K88="",K90,K88&lt;=0,0,AND(K88&gt;0,K90&gt;0),K89)),"")</f>
        <v/>
      </c>
      <c r="G97" s="426"/>
      <c r="H97" s="426"/>
      <c r="I97" s="447"/>
      <c r="J97" s="469" t="b">
        <f>AND($F98&gt;0.44,OR($F79="Privat forsknings- og videnformidlingsinstitution",$F79="Offentlig forsknings- og videnformidlingsinstitution"))</f>
        <v>0</v>
      </c>
      <c r="K97" s="348"/>
      <c r="L97" s="348"/>
      <c r="M97" s="348"/>
      <c r="N97" s="348"/>
      <c r="O97" s="361" t="s">
        <v>200</v>
      </c>
      <c r="P97" s="451" t="b">
        <f>'1. Projektets omkostninger'!B599&gt;0</f>
        <v>0</v>
      </c>
      <c r="Q97" s="457" t="b">
        <f>AND(P39,P97)</f>
        <v>0</v>
      </c>
      <c r="R97" s="25"/>
      <c r="S97" s="25"/>
      <c r="T97" s="25"/>
      <c r="U97" s="25"/>
      <c r="V97" s="25"/>
      <c r="W97" s="25"/>
      <c r="X97" s="25"/>
      <c r="Y97" s="348"/>
      <c r="Z97" s="25"/>
      <c r="AA97" s="25"/>
      <c r="AB97" s="25"/>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c r="BA97" s="367"/>
      <c r="BB97" s="367"/>
      <c r="BC97" s="367"/>
      <c r="BD97" s="367"/>
      <c r="BE97" s="367"/>
      <c r="BF97" s="367"/>
      <c r="BG97" s="367"/>
      <c r="BH97" s="367"/>
    </row>
    <row r="98" spans="1:60" ht="15.75" thickBot="1">
      <c r="A98" s="406"/>
      <c r="B98" s="403"/>
      <c r="C98" s="403"/>
      <c r="D98" s="403"/>
      <c r="E98" s="641" t="s">
        <v>168</v>
      </c>
      <c r="F98" s="508">
        <f>IF(E92="",0,IF(OR(F79="Privat Forsknings- og videnformidlingsinstitution",F79="Offentlig Forsknings- og videnformidlingsinstitution"),IF(E92=0,0,E92/E91),IF(E84=0,0,E92/E84)))</f>
        <v>0</v>
      </c>
      <c r="G98" s="426"/>
      <c r="H98" s="426"/>
      <c r="I98" s="447"/>
      <c r="J98" s="466"/>
      <c r="K98" s="348"/>
      <c r="L98" s="348"/>
      <c r="M98" s="348"/>
      <c r="N98" s="348"/>
      <c r="O98" s="453"/>
      <c r="P98" s="453"/>
      <c r="Q98" s="25"/>
      <c r="R98" s="25"/>
      <c r="S98" s="25"/>
      <c r="T98" s="25"/>
      <c r="U98" s="25"/>
      <c r="V98" s="25"/>
      <c r="W98" s="25"/>
      <c r="X98" s="25"/>
      <c r="Y98" s="25"/>
      <c r="Z98" s="25"/>
      <c r="AA98" s="25"/>
      <c r="AB98" s="25"/>
      <c r="AC98" s="367"/>
      <c r="AD98" s="367"/>
      <c r="AE98" s="367"/>
      <c r="AF98" s="367"/>
      <c r="AG98" s="367"/>
      <c r="AH98" s="367"/>
      <c r="AI98" s="367"/>
      <c r="AJ98" s="367"/>
      <c r="AK98" s="367"/>
      <c r="AL98" s="367"/>
      <c r="AM98" s="367"/>
      <c r="AN98" s="367"/>
      <c r="AO98" s="367"/>
      <c r="AP98" s="367"/>
      <c r="AQ98" s="367"/>
      <c r="AR98" s="367"/>
      <c r="AS98" s="367"/>
      <c r="AT98" s="367"/>
      <c r="AU98" s="367"/>
      <c r="AV98" s="367"/>
      <c r="AW98" s="367"/>
      <c r="AX98" s="367"/>
      <c r="AY98" s="367"/>
      <c r="AZ98" s="367"/>
      <c r="BA98" s="367"/>
      <c r="BB98" s="367"/>
      <c r="BC98" s="367"/>
      <c r="BD98" s="367"/>
      <c r="BE98" s="367"/>
      <c r="BF98" s="367"/>
      <c r="BG98" s="367"/>
      <c r="BH98" s="367"/>
    </row>
    <row r="99" spans="1:60" ht="15.75" thickBot="1">
      <c r="A99" s="438" t="s">
        <v>170</v>
      </c>
      <c r="B99" s="439">
        <f>IFERROR(E93/$E$16,0)</f>
        <v>0</v>
      </c>
      <c r="C99" s="403"/>
      <c r="D99" s="403"/>
      <c r="E99" s="404"/>
      <c r="F99" s="414"/>
      <c r="G99" s="426"/>
      <c r="H99" s="426"/>
      <c r="I99" s="447"/>
      <c r="J99" s="467"/>
      <c r="K99" s="348"/>
      <c r="L99" s="348"/>
      <c r="M99" s="348"/>
      <c r="N99" s="348"/>
      <c r="O99" s="348"/>
      <c r="P99" s="348"/>
      <c r="Q99" s="25"/>
      <c r="R99" s="25"/>
      <c r="S99" s="25"/>
      <c r="T99" s="25"/>
      <c r="U99" s="25"/>
      <c r="V99" s="25"/>
      <c r="W99" s="25"/>
      <c r="X99" s="25"/>
      <c r="Y99" s="25"/>
      <c r="Z99" s="25"/>
      <c r="AA99" s="25"/>
      <c r="AB99" s="25"/>
      <c r="AC99" s="367"/>
      <c r="AD99" s="367"/>
      <c r="AE99" s="367"/>
      <c r="AF99" s="367"/>
      <c r="AG99" s="367"/>
      <c r="AH99" s="367"/>
      <c r="AI99" s="367"/>
      <c r="AJ99" s="367"/>
      <c r="AK99" s="367"/>
      <c r="AL99" s="367"/>
      <c r="AM99" s="367"/>
      <c r="AN99" s="367"/>
      <c r="AO99" s="367"/>
      <c r="AP99" s="367"/>
      <c r="AQ99" s="367"/>
      <c r="AR99" s="367"/>
      <c r="AS99" s="367"/>
      <c r="AT99" s="367"/>
      <c r="AU99" s="367"/>
      <c r="AV99" s="367"/>
      <c r="AW99" s="367"/>
      <c r="AX99" s="367"/>
      <c r="AY99" s="367"/>
      <c r="AZ99" s="367"/>
      <c r="BA99" s="367"/>
      <c r="BB99" s="367"/>
      <c r="BC99" s="367"/>
      <c r="BD99" s="367"/>
      <c r="BE99" s="367"/>
      <c r="BF99" s="367"/>
      <c r="BG99" s="367"/>
      <c r="BH99" s="367"/>
    </row>
    <row r="100" spans="1:60" ht="15.75" thickBot="1">
      <c r="A100" s="401"/>
      <c r="B100" s="402"/>
      <c r="C100" s="367"/>
      <c r="D100" s="367"/>
      <c r="E100" s="404"/>
      <c r="F100" s="367"/>
      <c r="G100" s="426"/>
      <c r="H100" s="426"/>
      <c r="I100" s="447"/>
      <c r="J100" s="447"/>
      <c r="K100" s="348"/>
      <c r="L100" s="348"/>
      <c r="M100" s="348"/>
      <c r="N100" s="348"/>
      <c r="O100" s="348"/>
      <c r="P100" s="348"/>
      <c r="Q100" s="25"/>
      <c r="R100" s="25"/>
      <c r="S100" s="25"/>
      <c r="T100" s="25"/>
      <c r="U100" s="25"/>
      <c r="V100" s="25"/>
      <c r="W100" s="25"/>
      <c r="X100" s="25"/>
      <c r="Y100" s="25"/>
      <c r="Z100" s="25"/>
      <c r="AA100" s="25"/>
      <c r="AB100" s="25"/>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67"/>
      <c r="AX100" s="367"/>
      <c r="AY100" s="367"/>
      <c r="AZ100" s="367"/>
      <c r="BA100" s="367"/>
      <c r="BB100" s="367"/>
      <c r="BC100" s="367"/>
      <c r="BD100" s="367"/>
      <c r="BE100" s="367"/>
      <c r="BF100" s="367"/>
      <c r="BG100" s="367"/>
      <c r="BH100" s="367"/>
    </row>
    <row r="101" spans="1:60" ht="15.75" hidden="1" thickBot="1">
      <c r="A101" s="401"/>
      <c r="B101" s="402"/>
      <c r="C101" s="367"/>
      <c r="D101" s="367"/>
      <c r="E101" s="404"/>
      <c r="F101" s="367"/>
      <c r="G101" s="426"/>
      <c r="H101" s="426"/>
      <c r="I101" s="447"/>
      <c r="J101" s="447"/>
      <c r="K101" s="348"/>
      <c r="L101" s="348"/>
      <c r="M101" s="348"/>
      <c r="N101" s="348"/>
      <c r="O101" s="348"/>
      <c r="P101" s="348"/>
      <c r="Q101" s="25"/>
      <c r="R101" s="25"/>
      <c r="S101" s="25"/>
      <c r="T101" s="25"/>
      <c r="U101" s="25"/>
      <c r="V101" s="25"/>
      <c r="W101" s="25"/>
      <c r="X101" s="25"/>
      <c r="Y101" s="25"/>
      <c r="Z101" s="25"/>
      <c r="AA101" s="25"/>
      <c r="AB101" s="25"/>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7"/>
      <c r="AY101" s="367"/>
      <c r="AZ101" s="367"/>
      <c r="BA101" s="367"/>
      <c r="BB101" s="367"/>
      <c r="BC101" s="367"/>
      <c r="BD101" s="367"/>
      <c r="BE101" s="367"/>
      <c r="BF101" s="367"/>
      <c r="BG101" s="367"/>
      <c r="BH101" s="367"/>
    </row>
    <row r="102" spans="1:60" ht="15.75" hidden="1" thickBot="1">
      <c r="A102" s="401"/>
      <c r="B102" s="402"/>
      <c r="C102" s="367"/>
      <c r="D102" s="367"/>
      <c r="E102" s="404"/>
      <c r="F102" s="367"/>
      <c r="G102" s="426"/>
      <c r="H102" s="426"/>
      <c r="I102" s="447"/>
      <c r="J102" s="447"/>
      <c r="K102" s="348"/>
      <c r="L102" s="348"/>
      <c r="M102" s="348"/>
      <c r="N102" s="348"/>
      <c r="O102" s="348"/>
      <c r="P102" s="348"/>
      <c r="Q102" s="25"/>
      <c r="R102" s="25"/>
      <c r="S102" s="25"/>
      <c r="T102" s="25"/>
      <c r="U102" s="25"/>
      <c r="V102" s="25"/>
      <c r="W102" s="25"/>
      <c r="X102" s="25"/>
      <c r="Y102" s="25"/>
      <c r="Z102" s="25"/>
      <c r="AA102" s="25"/>
      <c r="AB102" s="25"/>
      <c r="AC102" s="367"/>
      <c r="AD102" s="367"/>
      <c r="AE102" s="367"/>
      <c r="AF102" s="367"/>
      <c r="AG102" s="367"/>
      <c r="AH102" s="367"/>
      <c r="AI102" s="367"/>
      <c r="AJ102" s="367"/>
      <c r="AK102" s="367"/>
      <c r="AL102" s="367"/>
      <c r="AM102" s="367"/>
      <c r="AN102" s="367"/>
      <c r="AO102" s="367"/>
      <c r="AP102" s="367"/>
      <c r="AQ102" s="367"/>
      <c r="AR102" s="367"/>
      <c r="AS102" s="367"/>
      <c r="AT102" s="367"/>
      <c r="AU102" s="367"/>
      <c r="AV102" s="367"/>
      <c r="AW102" s="367"/>
      <c r="AX102" s="367"/>
      <c r="AY102" s="367"/>
      <c r="AZ102" s="367"/>
      <c r="BA102" s="367"/>
      <c r="BB102" s="367"/>
      <c r="BC102" s="367"/>
      <c r="BD102" s="367"/>
      <c r="BE102" s="367"/>
      <c r="BF102" s="367"/>
      <c r="BG102" s="367"/>
      <c r="BH102" s="367"/>
    </row>
    <row r="103" spans="1:60" ht="15.75" hidden="1" thickBot="1">
      <c r="A103" s="401"/>
      <c r="B103" s="402"/>
      <c r="C103" s="367"/>
      <c r="D103" s="367"/>
      <c r="E103" s="404"/>
      <c r="F103" s="367"/>
      <c r="G103" s="426"/>
      <c r="H103" s="426"/>
      <c r="I103" s="447"/>
      <c r="J103" s="447"/>
      <c r="K103" s="348"/>
      <c r="L103" s="348"/>
      <c r="M103" s="348"/>
      <c r="N103" s="348"/>
      <c r="O103" s="348"/>
      <c r="P103" s="348"/>
      <c r="Q103" s="25"/>
      <c r="R103" s="25"/>
      <c r="S103" s="25"/>
      <c r="T103" s="25"/>
      <c r="U103" s="25"/>
      <c r="V103" s="25"/>
      <c r="W103" s="25"/>
      <c r="X103" s="25"/>
      <c r="Y103" s="25"/>
      <c r="Z103" s="25"/>
      <c r="AA103" s="25"/>
      <c r="AB103" s="25"/>
      <c r="AC103" s="367"/>
      <c r="AD103" s="367"/>
      <c r="AE103" s="367"/>
      <c r="AF103" s="367"/>
      <c r="AG103" s="367"/>
      <c r="AH103" s="367"/>
      <c r="AI103" s="367"/>
      <c r="AJ103" s="367"/>
      <c r="AK103" s="367"/>
      <c r="AL103" s="367"/>
      <c r="AM103" s="367"/>
      <c r="AN103" s="367"/>
      <c r="AO103" s="367"/>
      <c r="AP103" s="367"/>
      <c r="AQ103" s="367"/>
      <c r="AR103" s="367"/>
      <c r="AS103" s="367"/>
      <c r="AT103" s="367"/>
      <c r="AU103" s="367"/>
      <c r="AV103" s="367"/>
      <c r="AW103" s="367"/>
      <c r="AX103" s="367"/>
      <c r="AY103" s="367"/>
      <c r="AZ103" s="367"/>
      <c r="BA103" s="367"/>
      <c r="BB103" s="367"/>
      <c r="BC103" s="367"/>
      <c r="BD103" s="367"/>
      <c r="BE103" s="367"/>
      <c r="BF103" s="367"/>
      <c r="BG103" s="367"/>
      <c r="BH103" s="367"/>
    </row>
    <row r="104" spans="1:60" ht="15.75" hidden="1" thickBot="1">
      <c r="A104" s="401"/>
      <c r="B104" s="402"/>
      <c r="C104" s="367"/>
      <c r="D104" s="367"/>
      <c r="E104" s="404"/>
      <c r="F104" s="367"/>
      <c r="G104" s="426"/>
      <c r="H104" s="426"/>
      <c r="I104" s="447"/>
      <c r="J104" s="447"/>
      <c r="K104" s="348"/>
      <c r="L104" s="348"/>
      <c r="M104" s="348"/>
      <c r="N104" s="348"/>
      <c r="O104" s="348"/>
      <c r="P104" s="348"/>
      <c r="Q104" s="25"/>
      <c r="R104" s="25"/>
      <c r="S104" s="25"/>
      <c r="T104" s="25"/>
      <c r="U104" s="25"/>
      <c r="V104" s="25"/>
      <c r="W104" s="25"/>
      <c r="X104" s="25"/>
      <c r="Y104" s="25"/>
      <c r="Z104" s="25"/>
      <c r="AA104" s="25"/>
      <c r="AB104" s="25"/>
      <c r="AC104" s="367"/>
      <c r="AD104" s="367"/>
      <c r="AE104" s="367"/>
      <c r="AF104" s="367"/>
      <c r="AG104" s="367"/>
      <c r="AH104" s="367"/>
      <c r="AI104" s="367"/>
      <c r="AJ104" s="367"/>
      <c r="AK104" s="367"/>
      <c r="AL104" s="367"/>
      <c r="AM104" s="367"/>
      <c r="AN104" s="367"/>
      <c r="AO104" s="367"/>
      <c r="AP104" s="367"/>
      <c r="AQ104" s="367"/>
      <c r="AR104" s="367"/>
      <c r="AS104" s="367"/>
      <c r="AT104" s="367"/>
      <c r="AU104" s="367"/>
      <c r="AV104" s="367"/>
      <c r="AW104" s="367"/>
      <c r="AX104" s="367"/>
      <c r="AY104" s="367"/>
      <c r="AZ104" s="367"/>
      <c r="BA104" s="367"/>
      <c r="BB104" s="367"/>
      <c r="BC104" s="367"/>
      <c r="BD104" s="367"/>
      <c r="BE104" s="367"/>
      <c r="BF104" s="367"/>
      <c r="BG104" s="367"/>
      <c r="BH104" s="367"/>
    </row>
    <row r="105" spans="1:60" ht="15.75" hidden="1" thickBot="1">
      <c r="A105" s="401"/>
      <c r="B105" s="402"/>
      <c r="C105" s="367"/>
      <c r="D105" s="367"/>
      <c r="E105" s="404"/>
      <c r="F105" s="367"/>
      <c r="G105" s="426"/>
      <c r="H105" s="426"/>
      <c r="I105" s="447"/>
      <c r="J105" s="447"/>
      <c r="K105" s="348"/>
      <c r="L105" s="348"/>
      <c r="M105" s="348"/>
      <c r="N105" s="348"/>
      <c r="O105" s="348"/>
      <c r="P105" s="348"/>
      <c r="Q105" s="25"/>
      <c r="R105" s="25"/>
      <c r="S105" s="25"/>
      <c r="T105" s="25"/>
      <c r="U105" s="25"/>
      <c r="V105" s="25"/>
      <c r="W105" s="25"/>
      <c r="X105" s="25"/>
      <c r="Y105" s="25"/>
      <c r="Z105" s="25"/>
      <c r="AA105" s="25"/>
      <c r="AB105" s="25"/>
      <c r="AC105" s="367"/>
      <c r="AD105" s="367"/>
      <c r="AE105" s="367"/>
      <c r="AF105" s="367"/>
      <c r="AG105" s="367"/>
      <c r="AH105" s="367"/>
      <c r="AI105" s="367"/>
      <c r="AJ105" s="367"/>
      <c r="AK105" s="367"/>
      <c r="AL105" s="367"/>
      <c r="AM105" s="367"/>
      <c r="AN105" s="367"/>
      <c r="AO105" s="367"/>
      <c r="AP105" s="367"/>
      <c r="AQ105" s="367"/>
      <c r="AR105" s="367"/>
      <c r="AS105" s="367"/>
      <c r="AT105" s="367"/>
      <c r="AU105" s="367"/>
      <c r="AV105" s="367"/>
      <c r="AW105" s="367"/>
      <c r="AX105" s="367"/>
      <c r="AY105" s="367"/>
      <c r="AZ105" s="367"/>
      <c r="BA105" s="367"/>
      <c r="BB105" s="367"/>
      <c r="BC105" s="367"/>
      <c r="BD105" s="367"/>
      <c r="BE105" s="367"/>
      <c r="BF105" s="367"/>
      <c r="BG105" s="367"/>
      <c r="BH105" s="367"/>
    </row>
    <row r="106" spans="1:60" ht="15.75" hidden="1" thickBot="1">
      <c r="A106" s="401"/>
      <c r="B106" s="402"/>
      <c r="C106" s="367"/>
      <c r="D106" s="367"/>
      <c r="E106" s="404"/>
      <c r="F106" s="367"/>
      <c r="G106" s="426"/>
      <c r="H106" s="426"/>
      <c r="I106" s="447"/>
      <c r="J106" s="447"/>
      <c r="K106" s="348"/>
      <c r="L106" s="348"/>
      <c r="M106" s="348"/>
      <c r="N106" s="348"/>
      <c r="O106" s="348"/>
      <c r="P106" s="348"/>
      <c r="Q106" s="25"/>
      <c r="R106" s="25"/>
      <c r="S106" s="25"/>
      <c r="T106" s="25"/>
      <c r="U106" s="25"/>
      <c r="V106" s="25"/>
      <c r="W106" s="25"/>
      <c r="X106" s="25"/>
      <c r="Y106" s="25"/>
      <c r="Z106" s="25"/>
      <c r="AA106" s="25"/>
      <c r="AB106" s="25"/>
      <c r="AC106" s="367"/>
      <c r="AD106" s="367"/>
      <c r="AE106" s="367"/>
      <c r="AF106" s="367"/>
      <c r="AG106" s="367"/>
      <c r="AH106" s="367"/>
      <c r="AI106" s="367"/>
      <c r="AJ106" s="367"/>
      <c r="AK106" s="367"/>
      <c r="AL106" s="367"/>
      <c r="AM106" s="367"/>
      <c r="AN106" s="367"/>
      <c r="AO106" s="367"/>
      <c r="AP106" s="367"/>
      <c r="AQ106" s="367"/>
      <c r="AR106" s="367"/>
      <c r="AS106" s="367"/>
      <c r="AT106" s="367"/>
      <c r="AU106" s="367"/>
      <c r="AV106" s="367"/>
      <c r="AW106" s="367"/>
      <c r="AX106" s="367"/>
      <c r="AY106" s="367"/>
      <c r="AZ106" s="367"/>
      <c r="BA106" s="367"/>
      <c r="BB106" s="367"/>
      <c r="BC106" s="367"/>
      <c r="BD106" s="367"/>
      <c r="BE106" s="367"/>
      <c r="BF106" s="367"/>
      <c r="BG106" s="367"/>
      <c r="BH106" s="367"/>
    </row>
    <row r="107" spans="1:60" ht="15.75" hidden="1" thickBot="1">
      <c r="A107" s="401"/>
      <c r="B107" s="402"/>
      <c r="C107" s="367"/>
      <c r="D107" s="367"/>
      <c r="E107" s="404"/>
      <c r="F107" s="367"/>
      <c r="G107" s="426"/>
      <c r="H107" s="426"/>
      <c r="I107" s="447"/>
      <c r="J107" s="447"/>
      <c r="K107" s="348"/>
      <c r="L107" s="348"/>
      <c r="M107" s="348"/>
      <c r="N107" s="348"/>
      <c r="O107" s="348"/>
      <c r="P107" s="348"/>
      <c r="Q107" s="25"/>
      <c r="R107" s="25"/>
      <c r="S107" s="25"/>
      <c r="T107" s="25"/>
      <c r="U107" s="25"/>
      <c r="V107" s="25"/>
      <c r="W107" s="25"/>
      <c r="X107" s="25"/>
      <c r="Y107" s="25"/>
      <c r="Z107" s="25"/>
      <c r="AA107" s="25"/>
      <c r="AB107" s="25"/>
      <c r="AC107" s="367"/>
      <c r="AD107" s="367"/>
      <c r="AE107" s="367"/>
      <c r="AF107" s="367"/>
      <c r="AG107" s="367"/>
      <c r="AH107" s="367"/>
      <c r="AI107" s="367"/>
      <c r="AJ107" s="367"/>
      <c r="AK107" s="367"/>
      <c r="AL107" s="367"/>
      <c r="AM107" s="367"/>
      <c r="AN107" s="367"/>
      <c r="AO107" s="367"/>
      <c r="AP107" s="367"/>
      <c r="AQ107" s="367"/>
      <c r="AR107" s="367"/>
      <c r="AS107" s="367"/>
      <c r="AT107" s="367"/>
      <c r="AU107" s="367"/>
      <c r="AV107" s="367"/>
      <c r="AW107" s="367"/>
      <c r="AX107" s="367"/>
      <c r="AY107" s="367"/>
      <c r="AZ107" s="367"/>
      <c r="BA107" s="367"/>
      <c r="BB107" s="367"/>
      <c r="BC107" s="367"/>
      <c r="BD107" s="367"/>
      <c r="BE107" s="367"/>
      <c r="BF107" s="367"/>
      <c r="BG107" s="367"/>
      <c r="BH107" s="367"/>
    </row>
    <row r="108" spans="1:60" ht="15.75" hidden="1" thickBot="1">
      <c r="A108" s="401"/>
      <c r="B108" s="402"/>
      <c r="C108" s="367"/>
      <c r="D108" s="367"/>
      <c r="E108" s="404"/>
      <c r="F108" s="367"/>
      <c r="G108" s="426"/>
      <c r="H108" s="426"/>
      <c r="I108" s="447"/>
      <c r="J108" s="447"/>
      <c r="K108" s="348"/>
      <c r="L108" s="348"/>
      <c r="M108" s="348"/>
      <c r="N108" s="348"/>
      <c r="O108" s="348"/>
      <c r="P108" s="348"/>
      <c r="Q108" s="25"/>
      <c r="R108" s="25"/>
      <c r="S108" s="25"/>
      <c r="T108" s="25"/>
      <c r="U108" s="25"/>
      <c r="V108" s="25"/>
      <c r="W108" s="25"/>
      <c r="X108" s="25"/>
      <c r="Y108" s="25"/>
      <c r="Z108" s="25"/>
      <c r="AA108" s="25"/>
      <c r="AB108" s="340" t="s">
        <v>201</v>
      </c>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7"/>
      <c r="AZ108" s="367"/>
      <c r="BA108" s="367"/>
      <c r="BB108" s="367"/>
      <c r="BC108" s="367"/>
      <c r="BD108" s="367"/>
      <c r="BE108" s="367"/>
      <c r="BF108" s="367"/>
      <c r="BG108" s="367"/>
      <c r="BH108" s="367"/>
    </row>
    <row r="109" spans="1:60" ht="15.75" thickTop="1">
      <c r="A109" s="639" t="s">
        <v>127</v>
      </c>
      <c r="B109" s="387" t="str">
        <f>IF('1. Projektets omkostninger'!B99="","",'1. Projektets omkostninger'!B99)</f>
        <v/>
      </c>
      <c r="C109" s="388" t="s">
        <v>63</v>
      </c>
      <c r="D109" s="388"/>
      <c r="E109" s="386" t="s">
        <v>128</v>
      </c>
      <c r="F109" s="387" t="str">
        <f>IF('1. Projektets omkostninger'!D99="","",'1. Projektets omkostninger'!D99)</f>
        <v/>
      </c>
      <c r="G109" s="428"/>
      <c r="H109" s="461"/>
      <c r="I109" s="447"/>
      <c r="J109" s="447"/>
      <c r="K109" s="348"/>
      <c r="L109" s="348"/>
      <c r="M109" s="348"/>
      <c r="N109" s="348"/>
      <c r="O109" s="348"/>
      <c r="P109" s="348"/>
      <c r="Q109" s="342"/>
      <c r="R109" s="343"/>
      <c r="S109" s="344"/>
      <c r="T109" s="339"/>
      <c r="U109" s="25"/>
      <c r="V109" s="25"/>
      <c r="W109" s="442"/>
      <c r="X109" s="25"/>
      <c r="Y109" s="25"/>
      <c r="Z109" s="348"/>
      <c r="AA109" s="25"/>
      <c r="AB109" s="25"/>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7"/>
      <c r="AZ109" s="367"/>
      <c r="BA109" s="367"/>
      <c r="BB109" s="367"/>
      <c r="BC109" s="367"/>
      <c r="BD109" s="367"/>
      <c r="BE109" s="367"/>
      <c r="BF109" s="367"/>
      <c r="BG109" s="367"/>
      <c r="BH109" s="367"/>
    </row>
    <row r="110" spans="1:60" ht="15">
      <c r="A110" s="380" t="s">
        <v>132</v>
      </c>
      <c r="B110" s="463" t="str">
        <f>IF('1. Projektets omkostninger'!C99="","",'1. Projektets omkostninger'!C99)</f>
        <v/>
      </c>
      <c r="C110" s="391"/>
      <c r="D110" s="391"/>
      <c r="E110" s="389" t="s">
        <v>6</v>
      </c>
      <c r="F110" s="390" t="str">
        <f>IF(ISBLANK($F$20),"Projektform skal vælges ved hovedansøger",$F$20)</f>
        <v/>
      </c>
      <c r="G110" s="428"/>
      <c r="H110" s="461"/>
      <c r="I110" s="447"/>
      <c r="J110" s="447"/>
      <c r="K110" s="348"/>
      <c r="L110" s="348"/>
      <c r="M110" s="348"/>
      <c r="N110" s="348"/>
      <c r="O110" s="348"/>
      <c r="P110" s="348"/>
      <c r="Q110" s="342"/>
      <c r="R110" s="343"/>
      <c r="S110" s="442"/>
      <c r="T110" s="339"/>
      <c r="U110" s="25"/>
      <c r="V110" s="25"/>
      <c r="W110" s="442"/>
      <c r="X110" s="443"/>
      <c r="Y110" s="25"/>
      <c r="Z110" s="348"/>
      <c r="AA110" s="25"/>
      <c r="AB110" s="25"/>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7"/>
      <c r="AZ110" s="367"/>
      <c r="BA110" s="367"/>
      <c r="BB110" s="367"/>
      <c r="BC110" s="367"/>
      <c r="BD110" s="367"/>
      <c r="BE110" s="367"/>
      <c r="BF110" s="367"/>
      <c r="BG110" s="367"/>
      <c r="BH110" s="367"/>
    </row>
    <row r="111" spans="1:60" ht="15">
      <c r="A111" s="380" t="s">
        <v>134</v>
      </c>
      <c r="B111" s="390" t="str">
        <f>IF('1. Projektets omkostninger'!E99="","",'1. Projektets omkostninger'!E99)</f>
        <v/>
      </c>
      <c r="C111" s="426" t="s">
        <v>135</v>
      </c>
      <c r="D111" s="389"/>
      <c r="E111" s="434" t="s">
        <v>148</v>
      </c>
      <c r="F111" s="435"/>
      <c r="G111" s="428"/>
      <c r="H111" s="462"/>
      <c r="I111" s="447"/>
      <c r="J111" s="447"/>
      <c r="K111" s="348"/>
      <c r="L111" s="348"/>
      <c r="M111" s="348"/>
      <c r="N111" s="348"/>
      <c r="O111" s="348"/>
      <c r="P111" s="348"/>
      <c r="Q111" s="358"/>
      <c r="R111" s="345"/>
      <c r="S111" s="442"/>
      <c r="T111" s="340" t="s">
        <v>201</v>
      </c>
      <c r="U111" s="340" t="s">
        <v>201</v>
      </c>
      <c r="V111" s="340" t="s">
        <v>201</v>
      </c>
      <c r="W111" s="340" t="s">
        <v>201</v>
      </c>
      <c r="X111" s="340" t="s">
        <v>201</v>
      </c>
      <c r="Y111" s="340" t="s">
        <v>201</v>
      </c>
      <c r="Z111" s="340" t="s">
        <v>201</v>
      </c>
      <c r="AA111" s="340" t="s">
        <v>201</v>
      </c>
      <c r="AB111" s="25"/>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7"/>
      <c r="AZ111" s="367"/>
      <c r="BA111" s="367"/>
      <c r="BB111" s="367"/>
      <c r="BC111" s="367"/>
      <c r="BD111" s="367"/>
      <c r="BE111" s="367"/>
      <c r="BF111" s="367"/>
      <c r="BG111" s="367"/>
      <c r="BH111" s="367"/>
    </row>
    <row r="112" spans="1:60" ht="15">
      <c r="A112" s="434" t="s">
        <v>175</v>
      </c>
      <c r="B112" s="434" t="str">
        <f>IF('1. Projektets omkostninger'!A99="","",'1. Projektets omkostninger'!A99)</f>
        <v/>
      </c>
      <c r="C112" s="434" t="str">
        <f>IF('1. Projektets omkostninger'!$A99="","",'1. Projektets omkostninger'!$A99)</f>
        <v/>
      </c>
      <c r="D112" s="389"/>
      <c r="E112" s="434"/>
      <c r="F112" s="436"/>
      <c r="G112" s="426"/>
      <c r="H112" s="426"/>
      <c r="I112" s="452"/>
      <c r="J112" s="447"/>
      <c r="K112" s="348"/>
      <c r="L112" s="348"/>
      <c r="M112" s="348"/>
      <c r="N112" s="348"/>
      <c r="O112" s="348"/>
      <c r="P112" s="348"/>
      <c r="Q112" s="358"/>
      <c r="R112" s="345"/>
      <c r="S112" s="442"/>
      <c r="T112" s="339" t="s">
        <v>177</v>
      </c>
      <c r="U112" s="25" t="s">
        <v>178</v>
      </c>
      <c r="V112" s="348" t="s">
        <v>179</v>
      </c>
      <c r="W112" s="348" t="s">
        <v>180</v>
      </c>
      <c r="X112" s="348" t="s">
        <v>181</v>
      </c>
      <c r="Y112" s="25"/>
      <c r="Z112" s="346" t="s">
        <v>144</v>
      </c>
      <c r="AA112" s="346" t="s">
        <v>97</v>
      </c>
      <c r="AB112" s="340" t="s">
        <v>98</v>
      </c>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7"/>
      <c r="AZ112" s="367"/>
      <c r="BA112" s="367"/>
      <c r="BB112" s="367"/>
      <c r="BC112" s="367"/>
      <c r="BD112" s="367"/>
      <c r="BE112" s="367"/>
      <c r="BF112" s="367"/>
      <c r="BG112" s="367"/>
      <c r="BH112" s="367"/>
    </row>
    <row r="113" spans="1:60" ht="15.75" thickBot="1">
      <c r="A113" s="395"/>
      <c r="B113" s="384" t="s">
        <v>90</v>
      </c>
      <c r="C113" s="384" t="s">
        <v>91</v>
      </c>
      <c r="D113" s="384" t="s">
        <v>92</v>
      </c>
      <c r="E113" s="384" t="s">
        <v>93</v>
      </c>
      <c r="F113" s="385" t="s">
        <v>94</v>
      </c>
      <c r="G113" s="429"/>
      <c r="H113" s="426"/>
      <c r="I113" s="447"/>
      <c r="J113" s="447"/>
      <c r="K113" s="348"/>
      <c r="L113" s="348"/>
      <c r="M113" s="348"/>
      <c r="N113" s="348"/>
      <c r="O113" s="348"/>
      <c r="P113" s="352"/>
      <c r="Q113" s="359"/>
      <c r="R113" s="339"/>
      <c r="S113" s="339"/>
      <c r="T113" s="25"/>
      <c r="U113" s="25"/>
      <c r="V113" s="348"/>
      <c r="W113" s="348"/>
      <c r="X113" s="25"/>
      <c r="Y113" s="442"/>
      <c r="Z113" s="346"/>
      <c r="AA113" s="346"/>
      <c r="AB113" s="348" t="s">
        <v>103</v>
      </c>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7"/>
      <c r="AZ113" s="367"/>
      <c r="BA113" s="367"/>
      <c r="BB113" s="367"/>
      <c r="BC113" s="367"/>
      <c r="BD113" s="367"/>
      <c r="BE113" s="367"/>
      <c r="BF113" s="367"/>
      <c r="BG113" s="367"/>
      <c r="BH113" s="367"/>
    </row>
    <row r="114" spans="1:60" ht="15" customHeight="1">
      <c r="A114" s="512" t="s">
        <v>99</v>
      </c>
      <c r="B114" s="569">
        <f>IFERROR(IF(E114=0,0,X114),0)</f>
        <v>0</v>
      </c>
      <c r="C114" s="558">
        <f t="shared" ref="C114:C120" si="26">IFERROR(E114-B114,0)</f>
        <v>0</v>
      </c>
      <c r="D114" s="558"/>
      <c r="E114" s="562">
        <f>'1. Projektets omkostninger'!B107</f>
        <v>0</v>
      </c>
      <c r="F114" s="563">
        <f>SUM('1. Projektets omkostninger'!D106:AV106)</f>
        <v>0</v>
      </c>
      <c r="G114" s="425"/>
      <c r="H114" s="460"/>
      <c r="I114" s="93"/>
      <c r="J114" s="94"/>
      <c r="K114" s="94"/>
      <c r="L114" s="94"/>
      <c r="M114" s="95"/>
      <c r="N114" s="347"/>
      <c r="O114" s="348"/>
      <c r="P114" s="362"/>
      <c r="Q114" s="338"/>
      <c r="R114" s="339"/>
      <c r="S114" s="339"/>
      <c r="T114" s="554" t="e">
        <f>((I$118-((E$123*I$118+C$124)-E$123)/E$123))*E114</f>
        <v>#VALUE!</v>
      </c>
      <c r="U114" s="446" t="e">
        <f>IF(AND(OR($F$109="Privat forsknings- og videnformidlingsinstitution",$F$109="Offentlig forsknings- og videnformidlingsinstitution"),OR($B$111="Anvendt forskning",$B$111="Udvikling")),IF($K$122="",$I$118*$E114,$K$122*$E114),IF($K$118="",$K$120*$E114,$K$119*$E114))</f>
        <v>#VALUE!</v>
      </c>
      <c r="V114" s="446">
        <f>IFERROR(IF(E114=0,0,E114*K$118),0)</f>
        <v>0</v>
      </c>
      <c r="W114" s="444">
        <f>IF(E114=0,0,E114*I$118)</f>
        <v>0</v>
      </c>
      <c r="X114" s="444">
        <f>IF(AND(D$124=0,C$124=0),W114,IF(AND(D$124&gt;0,C$124=0),U114,IF(AND(D$124&gt;0,C$124&gt;0,U114=0),0,IF(AND(V114&lt;&gt;0,V114&lt;U114),V114,U114))))</f>
        <v>0</v>
      </c>
      <c r="Y114" s="25"/>
      <c r="Z114" s="339" t="str">
        <f>CONCATENATE(F109," - ",AA114)</f>
        <v xml:space="preserve"> - </v>
      </c>
      <c r="AA114" s="25" t="str">
        <f>F110</f>
        <v/>
      </c>
      <c r="AB114" s="348" t="s">
        <v>107</v>
      </c>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7"/>
      <c r="AX114" s="367"/>
      <c r="AY114" s="367"/>
      <c r="AZ114" s="367"/>
      <c r="BA114" s="367"/>
      <c r="BB114" s="367"/>
      <c r="BC114" s="367"/>
      <c r="BD114" s="367"/>
      <c r="BE114" s="367"/>
      <c r="BF114" s="367"/>
      <c r="BG114" s="367"/>
      <c r="BH114" s="367"/>
    </row>
    <row r="115" spans="1:60" ht="15" customHeight="1">
      <c r="A115" s="513" t="s">
        <v>50</v>
      </c>
      <c r="B115" s="570">
        <f>IFERROR(IF(E115=0,0,X115),0)</f>
        <v>0</v>
      </c>
      <c r="C115" s="555">
        <f t="shared" si="26"/>
        <v>0</v>
      </c>
      <c r="D115" s="555"/>
      <c r="E115" s="556">
        <f>'1. Projektets omkostninger'!B111</f>
        <v>0</v>
      </c>
      <c r="F115" s="564"/>
      <c r="G115" s="425"/>
      <c r="H115" s="460"/>
      <c r="I115" s="96"/>
      <c r="J115" s="25"/>
      <c r="K115" s="25"/>
      <c r="L115" s="25"/>
      <c r="M115" s="97"/>
      <c r="N115" s="347"/>
      <c r="O115" s="348"/>
      <c r="P115" s="356"/>
      <c r="Q115" s="338"/>
      <c r="R115" s="337"/>
      <c r="S115" s="339"/>
      <c r="T115" s="554" t="e">
        <f t="shared" ref="T115:T123" si="27">((I$118-((E$123*I$118+C$124)-E$123)/E$123))*E115</f>
        <v>#VALUE!</v>
      </c>
      <c r="U115" s="446" t="e">
        <f t="shared" ref="U115:U123" si="28">IF(AND(OR($F$109="Privat forsknings- og videnformidlingsinstitution",$F$109="Offentlig forsknings- og videnformidlingsinstitution"),OR($B$111="Anvendt forskning",$B$111="Udvikling")),IF($K$122="",$I$118*$E115,$K$122*$E115),IF($K$118="",$K$120*$E115,$K$119*$E115))</f>
        <v>#VALUE!</v>
      </c>
      <c r="V115" s="446">
        <f t="shared" ref="V115:V123" si="29">IFERROR(IF(E115=0,0,E115*K$118),0)</f>
        <v>0</v>
      </c>
      <c r="W115" s="444">
        <f t="shared" ref="W115:W123" si="30">IF(E115=0,0,E115*I$118)</f>
        <v>0</v>
      </c>
      <c r="X115" s="444">
        <f t="shared" ref="X115:X123" si="31">IF(AND(D$124=0,C$124=0),W115,IF(AND(D$124&gt;0,C$124=0),U115,IF(AND(D$124&gt;0,C$124&gt;0,U115=0),0,IF(AND(V115&lt;&gt;0,V115&lt;U115),V115,U115))))</f>
        <v>0</v>
      </c>
      <c r="Y115" s="25"/>
      <c r="Z115" s="339"/>
      <c r="AA115" s="339"/>
      <c r="AB115" s="348" t="s">
        <v>110</v>
      </c>
      <c r="AC115" s="367"/>
      <c r="AD115" s="367"/>
      <c r="AE115" s="367"/>
      <c r="AF115" s="367"/>
      <c r="AG115" s="367"/>
      <c r="AH115" s="367"/>
      <c r="AI115" s="367"/>
      <c r="AJ115" s="367"/>
      <c r="AK115" s="367"/>
      <c r="AL115" s="367"/>
      <c r="AM115" s="367"/>
      <c r="AN115" s="367"/>
      <c r="AO115" s="367"/>
      <c r="AP115" s="367"/>
      <c r="AQ115" s="367"/>
      <c r="AR115" s="367"/>
      <c r="AS115" s="367"/>
      <c r="AT115" s="367"/>
      <c r="AU115" s="367"/>
      <c r="AV115" s="367"/>
      <c r="AW115" s="367"/>
      <c r="AX115" s="367"/>
      <c r="AY115" s="367"/>
      <c r="AZ115" s="367"/>
      <c r="BA115" s="367"/>
      <c r="BB115" s="367"/>
      <c r="BC115" s="367"/>
      <c r="BD115" s="367"/>
      <c r="BE115" s="367"/>
      <c r="BF115" s="367"/>
      <c r="BG115" s="367"/>
      <c r="BH115" s="367"/>
    </row>
    <row r="116" spans="1:60" ht="15" customHeight="1">
      <c r="A116" s="513" t="s">
        <v>51</v>
      </c>
      <c r="B116" s="570">
        <f t="shared" ref="B116:B120" si="32">IFERROR(IF(E116=0,0,X116),0)</f>
        <v>0</v>
      </c>
      <c r="C116" s="555">
        <f t="shared" si="26"/>
        <v>0</v>
      </c>
      <c r="D116" s="555"/>
      <c r="E116" s="556">
        <f>'1. Projektets omkostninger'!B113</f>
        <v>0</v>
      </c>
      <c r="F116" s="564"/>
      <c r="G116" s="425"/>
      <c r="H116" s="460"/>
      <c r="I116" s="535" t="s">
        <v>148</v>
      </c>
      <c r="J116" s="25"/>
      <c r="K116" s="25"/>
      <c r="L116" s="25"/>
      <c r="M116" s="97"/>
      <c r="N116" s="347"/>
      <c r="O116" s="348"/>
      <c r="P116" s="356"/>
      <c r="Q116" s="338"/>
      <c r="R116" s="337"/>
      <c r="S116" s="339"/>
      <c r="T116" s="554" t="e">
        <f t="shared" si="27"/>
        <v>#VALUE!</v>
      </c>
      <c r="U116" s="446" t="e">
        <f t="shared" si="28"/>
        <v>#VALUE!</v>
      </c>
      <c r="V116" s="446">
        <f t="shared" si="29"/>
        <v>0</v>
      </c>
      <c r="W116" s="444">
        <f t="shared" si="30"/>
        <v>0</v>
      </c>
      <c r="X116" s="444">
        <f t="shared" si="31"/>
        <v>0</v>
      </c>
      <c r="Y116" s="25"/>
      <c r="Z116" s="339"/>
      <c r="AA116" s="339"/>
      <c r="AB116" s="348" t="s">
        <v>113</v>
      </c>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67"/>
      <c r="AZ116" s="367"/>
      <c r="BA116" s="367"/>
      <c r="BB116" s="367"/>
      <c r="BC116" s="367"/>
      <c r="BD116" s="367"/>
      <c r="BE116" s="367"/>
      <c r="BF116" s="367"/>
      <c r="BG116" s="367"/>
      <c r="BH116" s="367"/>
    </row>
    <row r="117" spans="1:60" ht="15" customHeight="1" thickBot="1">
      <c r="A117" s="513" t="s">
        <v>53</v>
      </c>
      <c r="B117" s="570">
        <f t="shared" si="32"/>
        <v>0</v>
      </c>
      <c r="C117" s="555">
        <f t="shared" si="26"/>
        <v>0</v>
      </c>
      <c r="D117" s="555"/>
      <c r="E117" s="556">
        <f>'1. Projektets omkostninger'!B115</f>
        <v>0</v>
      </c>
      <c r="F117" s="564"/>
      <c r="G117" s="425"/>
      <c r="H117" s="460"/>
      <c r="I117" s="536" t="str">
        <f>IFERROR(VLOOKUP(B111,'6. Liste over tilskudsprocenter'!$A:$K,MATCH(CONCATENATE(F109," - ",F110),'6. Liste over tilskudsprocenter'!$A$1:$K$1,0),FALSE),"")</f>
        <v/>
      </c>
      <c r="J117" s="340"/>
      <c r="K117" s="537" t="s">
        <v>150</v>
      </c>
      <c r="L117" s="538"/>
      <c r="M117" s="97" t="s">
        <v>151</v>
      </c>
      <c r="N117" s="347"/>
      <c r="O117" s="348"/>
      <c r="P117" s="356"/>
      <c r="Q117" s="338"/>
      <c r="R117" s="337"/>
      <c r="S117" s="339"/>
      <c r="T117" s="554" t="e">
        <f t="shared" si="27"/>
        <v>#VALUE!</v>
      </c>
      <c r="U117" s="446" t="e">
        <f t="shared" si="28"/>
        <v>#VALUE!</v>
      </c>
      <c r="V117" s="446">
        <f t="shared" si="29"/>
        <v>0</v>
      </c>
      <c r="W117" s="444">
        <f t="shared" si="30"/>
        <v>0</v>
      </c>
      <c r="X117" s="444">
        <f t="shared" si="31"/>
        <v>0</v>
      </c>
      <c r="Y117" s="25"/>
      <c r="Z117" s="339"/>
      <c r="AA117" s="339"/>
      <c r="AB117" s="348" t="s">
        <v>116</v>
      </c>
      <c r="AC117" s="367"/>
      <c r="AD117" s="367"/>
      <c r="AE117" s="367"/>
      <c r="AF117" s="367"/>
      <c r="AG117" s="367"/>
      <c r="AH117" s="367"/>
      <c r="AI117" s="367"/>
      <c r="AJ117" s="367"/>
      <c r="AK117" s="367"/>
      <c r="AL117" s="367"/>
      <c r="AM117" s="367"/>
      <c r="AN117" s="367"/>
      <c r="AO117" s="367"/>
      <c r="AP117" s="367"/>
      <c r="AQ117" s="367"/>
      <c r="AR117" s="367"/>
      <c r="AS117" s="367"/>
      <c r="AT117" s="367"/>
      <c r="AU117" s="367"/>
      <c r="AV117" s="367"/>
      <c r="AW117" s="367"/>
      <c r="AX117" s="367"/>
      <c r="AY117" s="367"/>
      <c r="AZ117" s="367"/>
      <c r="BA117" s="367"/>
      <c r="BB117" s="367"/>
      <c r="BC117" s="367"/>
      <c r="BD117" s="367"/>
      <c r="BE117" s="367"/>
      <c r="BF117" s="367"/>
      <c r="BG117" s="367"/>
      <c r="BH117" s="367"/>
    </row>
    <row r="118" spans="1:60" ht="15" customHeight="1">
      <c r="A118" s="513" t="s">
        <v>54</v>
      </c>
      <c r="B118" s="570">
        <f t="shared" si="32"/>
        <v>0</v>
      </c>
      <c r="C118" s="555">
        <f t="shared" si="26"/>
        <v>0</v>
      </c>
      <c r="D118" s="555"/>
      <c r="E118" s="556">
        <f>'1. Projektets omkostninger'!B117</f>
        <v>0</v>
      </c>
      <c r="F118" s="564"/>
      <c r="G118" s="425"/>
      <c r="H118" s="460"/>
      <c r="I118" s="539" t="str">
        <f>IFERROR(VLOOKUP(B111,'6. Liste over tilskudsprocenter'!$A:$K,MATCH(CONCATENATE(F109," - ",F110),'6. Liste over tilskudsprocenter'!$A$1:$K$1,0),FALSE),"")</f>
        <v/>
      </c>
      <c r="J118" s="338" t="s">
        <v>153</v>
      </c>
      <c r="K118" s="454" t="str">
        <f>IFERROR(IF($E123*(1-$I118)-$C124&lt;0,$K120-(($E123*$K120+$C124)-$E123)/$E123,""),"")</f>
        <v/>
      </c>
      <c r="L118" s="25" t="str">
        <f>IFERROR(IF($D124&lt;&gt;0,IF($D124=$E123,0,IF($C124&gt;0,($I118-$D124/$E123)-$K118,"HA")),IF($E123*(1-$I118)-$C124&lt;0,(($I118-(($E123*$I118+$C124+$D124)-$E123)/$E123)),"")),"")</f>
        <v/>
      </c>
      <c r="M118" s="550" t="e">
        <f>$L118-$K120</f>
        <v>#VALUE!</v>
      </c>
      <c r="N118" s="347"/>
      <c r="O118" s="348"/>
      <c r="P118" s="356"/>
      <c r="Q118" s="338"/>
      <c r="R118" s="337"/>
      <c r="S118" s="339"/>
      <c r="T118" s="554" t="e">
        <f t="shared" si="27"/>
        <v>#VALUE!</v>
      </c>
      <c r="U118" s="446" t="e">
        <f t="shared" si="28"/>
        <v>#VALUE!</v>
      </c>
      <c r="V118" s="446">
        <f t="shared" si="29"/>
        <v>0</v>
      </c>
      <c r="W118" s="444">
        <f t="shared" si="30"/>
        <v>0</v>
      </c>
      <c r="X118" s="444">
        <f t="shared" si="31"/>
        <v>0</v>
      </c>
      <c r="Y118" s="25"/>
      <c r="Z118" s="25" t="s">
        <v>101</v>
      </c>
      <c r="AA118" s="25" t="s">
        <v>102</v>
      </c>
      <c r="AB118" s="348" t="s">
        <v>118</v>
      </c>
      <c r="AC118" s="367"/>
      <c r="AD118" s="367"/>
      <c r="AE118" s="367"/>
      <c r="AF118" s="367"/>
      <c r="AG118" s="367"/>
      <c r="AH118" s="367"/>
      <c r="AI118" s="367"/>
      <c r="AJ118" s="367"/>
      <c r="AK118" s="367"/>
      <c r="AL118" s="367"/>
      <c r="AM118" s="367"/>
      <c r="AN118" s="367"/>
      <c r="AO118" s="367"/>
      <c r="AP118" s="367"/>
      <c r="AQ118" s="367"/>
      <c r="AR118" s="367"/>
      <c r="AS118" s="367"/>
      <c r="AT118" s="367"/>
      <c r="AU118" s="367"/>
      <c r="AV118" s="367"/>
      <c r="AW118" s="367"/>
      <c r="AX118" s="367"/>
      <c r="AY118" s="367"/>
      <c r="AZ118" s="367"/>
      <c r="BA118" s="367"/>
      <c r="BB118" s="367"/>
      <c r="BC118" s="367"/>
      <c r="BD118" s="367"/>
      <c r="BE118" s="367"/>
      <c r="BF118" s="367"/>
      <c r="BG118" s="367"/>
      <c r="BH118" s="367"/>
    </row>
    <row r="119" spans="1:60" ht="15" customHeight="1">
      <c r="A119" s="513" t="s">
        <v>56</v>
      </c>
      <c r="B119" s="570">
        <f t="shared" si="32"/>
        <v>0</v>
      </c>
      <c r="C119" s="555">
        <f t="shared" si="26"/>
        <v>0</v>
      </c>
      <c r="D119" s="555"/>
      <c r="E119" s="556">
        <f>'1. Projektets omkostninger'!B119</f>
        <v>0</v>
      </c>
      <c r="F119" s="564"/>
      <c r="G119" s="425"/>
      <c r="H119" s="460"/>
      <c r="I119" s="539"/>
      <c r="J119" s="25"/>
      <c r="K119" s="540" t="e">
        <f>K120-(I118-K118)</f>
        <v>#VALUE!</v>
      </c>
      <c r="L119" s="25"/>
      <c r="M119" s="550"/>
      <c r="N119" s="347"/>
      <c r="O119" s="348"/>
      <c r="P119" s="356"/>
      <c r="Q119" s="338"/>
      <c r="R119" s="337"/>
      <c r="S119" s="339"/>
      <c r="T119" s="554" t="e">
        <f t="shared" si="27"/>
        <v>#VALUE!</v>
      </c>
      <c r="U119" s="446" t="e">
        <f t="shared" si="28"/>
        <v>#VALUE!</v>
      </c>
      <c r="V119" s="446">
        <f t="shared" si="29"/>
        <v>0</v>
      </c>
      <c r="W119" s="444">
        <f t="shared" si="30"/>
        <v>0</v>
      </c>
      <c r="X119" s="444">
        <f t="shared" si="31"/>
        <v>0</v>
      </c>
      <c r="Y119" s="348"/>
      <c r="Z119" s="25" t="s">
        <v>105</v>
      </c>
      <c r="AA119" s="25" t="s">
        <v>106</v>
      </c>
      <c r="AC119" s="367"/>
      <c r="AD119" s="367"/>
      <c r="AE119" s="367"/>
      <c r="AF119" s="367"/>
      <c r="AG119" s="367"/>
      <c r="AH119" s="367"/>
      <c r="AI119" s="367"/>
      <c r="AJ119" s="367"/>
      <c r="AK119" s="367"/>
      <c r="AL119" s="367"/>
      <c r="AM119" s="367"/>
      <c r="AN119" s="367"/>
      <c r="AO119" s="367"/>
      <c r="AP119" s="367"/>
      <c r="AQ119" s="367"/>
      <c r="AR119" s="367"/>
      <c r="AS119" s="367"/>
      <c r="AT119" s="367"/>
      <c r="AU119" s="367"/>
      <c r="AV119" s="367"/>
      <c r="AW119" s="367"/>
      <c r="AX119" s="367"/>
      <c r="AY119" s="367"/>
      <c r="AZ119" s="367"/>
      <c r="BA119" s="367"/>
      <c r="BB119" s="367"/>
      <c r="BC119" s="367"/>
      <c r="BD119" s="367"/>
      <c r="BE119" s="367"/>
      <c r="BF119" s="367"/>
      <c r="BG119" s="367"/>
      <c r="BH119" s="367"/>
    </row>
    <row r="120" spans="1:60" ht="15.75" customHeight="1">
      <c r="A120" s="513" t="s">
        <v>57</v>
      </c>
      <c r="B120" s="570">
        <f t="shared" si="32"/>
        <v>0</v>
      </c>
      <c r="C120" s="555">
        <f t="shared" si="26"/>
        <v>0</v>
      </c>
      <c r="D120" s="555"/>
      <c r="E120" s="556">
        <f>'1. Projektets omkostninger'!B121</f>
        <v>0</v>
      </c>
      <c r="F120" s="564"/>
      <c r="G120" s="425"/>
      <c r="H120" s="460"/>
      <c r="I120" s="96"/>
      <c r="J120" s="25" t="s">
        <v>156</v>
      </c>
      <c r="K120" s="540" t="e">
        <f>($I118-($D124/$E123))</f>
        <v>#VALUE!</v>
      </c>
      <c r="L120" s="25"/>
      <c r="M120" s="97"/>
      <c r="N120" s="347"/>
      <c r="O120" s="348"/>
      <c r="P120" s="356"/>
      <c r="Q120" s="338"/>
      <c r="R120" s="337"/>
      <c r="S120" s="339"/>
      <c r="T120" s="554" t="e">
        <f t="shared" si="27"/>
        <v>#VALUE!</v>
      </c>
      <c r="U120" s="446" t="e">
        <f t="shared" si="28"/>
        <v>#VALUE!</v>
      </c>
      <c r="V120" s="446">
        <f t="shared" si="29"/>
        <v>0</v>
      </c>
      <c r="W120" s="444">
        <f t="shared" si="30"/>
        <v>0</v>
      </c>
      <c r="X120" s="444">
        <f t="shared" si="31"/>
        <v>0</v>
      </c>
      <c r="Y120" s="348"/>
      <c r="Z120" s="25" t="s">
        <v>109</v>
      </c>
      <c r="AA120" s="25"/>
      <c r="AC120" s="367"/>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7"/>
      <c r="BA120" s="367"/>
      <c r="BB120" s="367"/>
      <c r="BC120" s="367"/>
      <c r="BD120" s="367"/>
      <c r="BE120" s="367"/>
      <c r="BF120" s="367"/>
      <c r="BG120" s="367"/>
      <c r="BH120" s="367"/>
    </row>
    <row r="121" spans="1:60" ht="15" customHeight="1">
      <c r="A121" s="504" t="s">
        <v>58</v>
      </c>
      <c r="B121" s="571">
        <f>SUM(B114+B115+B116+B117-B118-B119+B120)</f>
        <v>0</v>
      </c>
      <c r="C121" s="556">
        <f>SUM(C114+C115+C116+C117-C118-C119+C120)</f>
        <v>0</v>
      </c>
      <c r="D121" s="556"/>
      <c r="E121" s="556">
        <f>SUM(B121:C121)</f>
        <v>0</v>
      </c>
      <c r="F121" s="565"/>
      <c r="G121" s="425"/>
      <c r="H121" s="460"/>
      <c r="I121" s="541"/>
      <c r="J121" s="542"/>
      <c r="K121" s="543"/>
      <c r="L121" s="542"/>
      <c r="M121" s="551"/>
      <c r="N121" s="347"/>
      <c r="O121" s="92"/>
      <c r="P121" s="348"/>
      <c r="Q121" s="25"/>
      <c r="R121" s="25"/>
      <c r="S121" s="25"/>
      <c r="T121" s="554" t="e">
        <f t="shared" si="27"/>
        <v>#VALUE!</v>
      </c>
      <c r="U121" s="446" t="e">
        <f t="shared" si="28"/>
        <v>#VALUE!</v>
      </c>
      <c r="V121" s="446">
        <f t="shared" si="29"/>
        <v>0</v>
      </c>
      <c r="W121" s="444">
        <f t="shared" si="30"/>
        <v>0</v>
      </c>
      <c r="X121" s="444">
        <f t="shared" si="31"/>
        <v>0</v>
      </c>
      <c r="Y121" s="348"/>
      <c r="Z121" s="25" t="s">
        <v>112</v>
      </c>
      <c r="AA121" s="25"/>
      <c r="AB121" s="348"/>
      <c r="AC121" s="367"/>
      <c r="AD121" s="367"/>
      <c r="AE121" s="367"/>
      <c r="AF121" s="367"/>
      <c r="AG121" s="367"/>
      <c r="AH121" s="367"/>
      <c r="AI121" s="367"/>
      <c r="AJ121" s="367"/>
      <c r="AK121" s="367"/>
      <c r="AL121" s="367"/>
      <c r="AM121" s="367"/>
      <c r="AN121" s="367"/>
      <c r="AO121" s="367"/>
      <c r="AP121" s="367"/>
      <c r="AQ121" s="367"/>
      <c r="AR121" s="367"/>
      <c r="AS121" s="367"/>
      <c r="AT121" s="367"/>
      <c r="AU121" s="367"/>
      <c r="AV121" s="367"/>
      <c r="AW121" s="367"/>
      <c r="AX121" s="367"/>
      <c r="AY121" s="367"/>
      <c r="AZ121" s="367"/>
      <c r="BA121" s="367"/>
      <c r="BB121" s="367"/>
      <c r="BC121" s="367"/>
      <c r="BD121" s="367"/>
      <c r="BE121" s="367"/>
      <c r="BF121" s="367"/>
      <c r="BG121" s="367"/>
      <c r="BH121" s="367"/>
    </row>
    <row r="122" spans="1:60" ht="15.75" customHeight="1" thickBot="1">
      <c r="A122" s="514" t="s">
        <v>121</v>
      </c>
      <c r="B122" s="572">
        <f>IFERROR(IF(E122=0,0,X122),0)</f>
        <v>0</v>
      </c>
      <c r="C122" s="555">
        <f>IFERROR(E122-B122,0)</f>
        <v>0</v>
      </c>
      <c r="D122" s="555"/>
      <c r="E122" s="556">
        <f>'1. Projektets omkostninger'!B123</f>
        <v>0</v>
      </c>
      <c r="F122" s="564"/>
      <c r="G122" s="425"/>
      <c r="H122" s="460"/>
      <c r="I122" s="544"/>
      <c r="J122" s="545" t="s">
        <v>159</v>
      </c>
      <c r="K122" s="546" t="str">
        <f>IFERROR(IF(AND(OR($F109="Privat forsknings- og videnformidlingsinstitution",$F109="Offentlig forsknings- og videnformidlingsinstitution"),OR($B111="Anvendt forskning",$B111="Udvikling")),(IF($E123*(1-$I118)-$D124&lt;0,$I118-(($E123*$I118+$D124+$C124)-$E123)/$E123,"")),""),($I118-$D124/$E123))</f>
        <v/>
      </c>
      <c r="L122" s="547"/>
      <c r="M122" s="552"/>
      <c r="N122" s="347"/>
      <c r="O122" s="348"/>
      <c r="P122" s="348"/>
      <c r="Q122" s="25"/>
      <c r="R122" s="25"/>
      <c r="S122" s="25"/>
      <c r="T122" s="554" t="e">
        <f t="shared" si="27"/>
        <v>#VALUE!</v>
      </c>
      <c r="U122" s="446" t="e">
        <f t="shared" si="28"/>
        <v>#VALUE!</v>
      </c>
      <c r="V122" s="446">
        <f t="shared" si="29"/>
        <v>0</v>
      </c>
      <c r="W122" s="444">
        <f t="shared" si="30"/>
        <v>0</v>
      </c>
      <c r="X122" s="444">
        <f t="shared" si="31"/>
        <v>0</v>
      </c>
      <c r="Y122" s="348"/>
      <c r="Z122" s="25" t="s">
        <v>115</v>
      </c>
      <c r="AA122" s="25"/>
      <c r="AB122" s="348"/>
      <c r="AC122" s="367"/>
      <c r="AD122" s="367"/>
      <c r="AE122" s="367"/>
      <c r="AF122" s="367"/>
      <c r="AG122" s="367"/>
      <c r="AH122" s="367"/>
      <c r="AI122" s="367"/>
      <c r="AJ122" s="367"/>
      <c r="AK122" s="367"/>
      <c r="AL122" s="367"/>
      <c r="AM122" s="367"/>
      <c r="AN122" s="367"/>
      <c r="AO122" s="367"/>
      <c r="AP122" s="367"/>
      <c r="AQ122" s="367"/>
      <c r="AR122" s="367"/>
      <c r="AS122" s="367"/>
      <c r="AT122" s="367"/>
      <c r="AU122" s="367"/>
      <c r="AV122" s="367"/>
      <c r="AW122" s="367"/>
      <c r="AX122" s="367"/>
      <c r="AY122" s="367"/>
      <c r="AZ122" s="367"/>
      <c r="BA122" s="367"/>
      <c r="BB122" s="367"/>
      <c r="BC122" s="367"/>
      <c r="BD122" s="367"/>
      <c r="BE122" s="367"/>
      <c r="BF122" s="367"/>
      <c r="BG122" s="367"/>
      <c r="BH122" s="367"/>
    </row>
    <row r="123" spans="1:60" ht="15.75" customHeight="1" thickBot="1">
      <c r="A123" s="505" t="s">
        <v>93</v>
      </c>
      <c r="B123" s="580">
        <f>IF(B121+B122&lt;=0,0,B121+B122)</f>
        <v>0</v>
      </c>
      <c r="C123" s="580">
        <f>IF(C121+C122&lt;=0,0,C121+C122)</f>
        <v>0</v>
      </c>
      <c r="D123" s="580"/>
      <c r="E123" s="579">
        <f>SUM(E114+E115+E116+E117-E118-E119+E120)+E122</f>
        <v>0</v>
      </c>
      <c r="F123" s="566"/>
      <c r="G123" s="425"/>
      <c r="H123" s="460"/>
      <c r="I123" s="445"/>
      <c r="J123" s="445"/>
      <c r="K123" s="347"/>
      <c r="L123" s="347"/>
      <c r="M123" s="347"/>
      <c r="N123" s="347"/>
      <c r="O123" s="92"/>
      <c r="P123" s="348"/>
      <c r="Q123" s="25"/>
      <c r="R123" s="25"/>
      <c r="S123" s="25"/>
      <c r="T123" s="554" t="e">
        <f t="shared" si="27"/>
        <v>#VALUE!</v>
      </c>
      <c r="U123" s="446" t="e">
        <f t="shared" si="28"/>
        <v>#VALUE!</v>
      </c>
      <c r="V123" s="446">
        <f t="shared" si="29"/>
        <v>0</v>
      </c>
      <c r="W123" s="444">
        <f t="shared" si="30"/>
        <v>0</v>
      </c>
      <c r="X123" s="444">
        <f t="shared" si="31"/>
        <v>0</v>
      </c>
      <c r="Y123" s="348"/>
      <c r="Z123" s="339"/>
      <c r="AA123" s="339"/>
      <c r="AB123" s="348"/>
      <c r="AC123" s="367"/>
      <c r="AD123" s="367"/>
      <c r="AE123" s="367"/>
      <c r="AF123" s="367"/>
      <c r="AG123" s="367"/>
      <c r="AH123" s="367"/>
      <c r="AI123" s="367"/>
      <c r="AJ123" s="367"/>
      <c r="AK123" s="367"/>
      <c r="AL123" s="367"/>
      <c r="AM123" s="367"/>
      <c r="AN123" s="367"/>
      <c r="AO123" s="367"/>
      <c r="AP123" s="367"/>
      <c r="AQ123" s="367"/>
      <c r="AR123" s="367"/>
      <c r="AS123" s="367"/>
      <c r="AT123" s="367"/>
      <c r="AU123" s="367"/>
      <c r="AV123" s="367"/>
      <c r="AW123" s="367"/>
      <c r="AX123" s="367"/>
      <c r="AY123" s="367"/>
      <c r="AZ123" s="367"/>
      <c r="BA123" s="367"/>
      <c r="BB123" s="367"/>
      <c r="BC123" s="367"/>
      <c r="BD123" s="367"/>
      <c r="BE123" s="367"/>
      <c r="BF123" s="367"/>
      <c r="BG123" s="367"/>
      <c r="BH123" s="367"/>
    </row>
    <row r="124" spans="1:60" ht="15.75" thickBot="1">
      <c r="A124" s="627" t="s">
        <v>124</v>
      </c>
      <c r="B124" s="529">
        <f>B123</f>
        <v>0</v>
      </c>
      <c r="C124" s="629">
        <f>'1. Projektets omkostninger'!B101</f>
        <v>0</v>
      </c>
      <c r="D124" s="629">
        <f>'1. Projektets omkostninger'!C101</f>
        <v>0</v>
      </c>
      <c r="E124" s="568"/>
      <c r="F124" s="567"/>
      <c r="G124" s="426"/>
      <c r="H124" s="426"/>
      <c r="I124" s="447"/>
      <c r="J124" s="447"/>
      <c r="K124" s="348"/>
      <c r="L124" s="348"/>
      <c r="M124" s="348"/>
      <c r="N124" s="348"/>
      <c r="O124" s="92"/>
      <c r="P124" s="348"/>
      <c r="Q124" s="25"/>
      <c r="R124" s="25"/>
      <c r="S124" s="25"/>
      <c r="T124" s="25"/>
      <c r="U124" s="25"/>
      <c r="V124" s="25"/>
      <c r="W124" s="25"/>
      <c r="X124" s="348"/>
      <c r="Y124" s="348"/>
      <c r="Z124" s="349"/>
      <c r="AA124" s="349"/>
      <c r="AB124" s="25"/>
      <c r="AC124" s="367"/>
      <c r="AD124" s="367"/>
      <c r="AE124" s="367"/>
      <c r="AF124" s="367"/>
      <c r="AG124" s="367"/>
      <c r="AH124" s="367"/>
      <c r="AI124" s="367"/>
      <c r="AJ124" s="367"/>
      <c r="AK124" s="367"/>
      <c r="AL124" s="367"/>
      <c r="AM124" s="367"/>
      <c r="AN124" s="367"/>
      <c r="AO124" s="367"/>
      <c r="AP124" s="367"/>
      <c r="AQ124" s="367"/>
      <c r="AR124" s="367"/>
      <c r="AS124" s="367"/>
      <c r="AT124" s="367"/>
      <c r="AU124" s="367"/>
      <c r="AV124" s="367"/>
      <c r="AW124" s="367"/>
      <c r="AX124" s="367"/>
      <c r="AY124" s="367"/>
      <c r="AZ124" s="367"/>
      <c r="BA124" s="367"/>
      <c r="BB124" s="367"/>
      <c r="BC124" s="367"/>
      <c r="BD124" s="367"/>
      <c r="BE124" s="367"/>
      <c r="BF124" s="367"/>
      <c r="BG124" s="367"/>
      <c r="BH124" s="367"/>
    </row>
    <row r="125" spans="1:60" ht="15.75" thickBot="1">
      <c r="A125" s="396"/>
      <c r="B125" s="397"/>
      <c r="C125" s="397"/>
      <c r="D125" s="397"/>
      <c r="E125" s="408"/>
      <c r="F125" s="407"/>
      <c r="G125" s="426"/>
      <c r="H125" s="426"/>
      <c r="I125" s="447"/>
      <c r="J125" s="468" t="s">
        <v>163</v>
      </c>
      <c r="K125" s="348"/>
      <c r="L125" s="348"/>
      <c r="M125" s="348"/>
      <c r="N125" s="348"/>
      <c r="O125" s="92"/>
      <c r="P125" s="348"/>
      <c r="Q125" s="25"/>
      <c r="R125" s="25"/>
      <c r="S125" s="25"/>
      <c r="T125" s="25"/>
      <c r="U125" s="25"/>
      <c r="V125" s="25"/>
      <c r="W125" s="25"/>
      <c r="X125" s="348"/>
      <c r="Y125" s="348"/>
      <c r="Z125" s="338"/>
      <c r="AA125" s="344"/>
      <c r="AB125" s="25"/>
      <c r="AC125" s="367"/>
      <c r="AD125" s="367"/>
      <c r="AE125" s="367"/>
      <c r="AF125" s="367"/>
      <c r="AG125" s="367"/>
      <c r="AH125" s="367"/>
      <c r="AI125" s="367"/>
      <c r="AJ125" s="367"/>
      <c r="AK125" s="367"/>
      <c r="AL125" s="367"/>
      <c r="AM125" s="367"/>
      <c r="AN125" s="367"/>
      <c r="AO125" s="367"/>
      <c r="AP125" s="367"/>
      <c r="AQ125" s="367"/>
      <c r="AR125" s="367"/>
      <c r="AS125" s="367"/>
      <c r="AT125" s="367"/>
      <c r="AU125" s="367"/>
      <c r="AV125" s="367"/>
      <c r="AW125" s="367"/>
      <c r="AX125" s="367"/>
      <c r="AY125" s="367"/>
      <c r="AZ125" s="367"/>
      <c r="BA125" s="367"/>
      <c r="BB125" s="367"/>
      <c r="BC125" s="367"/>
      <c r="BD125" s="367"/>
      <c r="BE125" s="367"/>
      <c r="BF125" s="367"/>
      <c r="BG125" s="367"/>
      <c r="BH125" s="367"/>
    </row>
    <row r="126" spans="1:60" ht="15">
      <c r="A126" s="399"/>
      <c r="B126" s="400"/>
      <c r="C126" s="400"/>
      <c r="D126" s="400"/>
      <c r="E126" s="640" t="s">
        <v>17</v>
      </c>
      <c r="F126" s="506" t="str">
        <f>I117</f>
        <v/>
      </c>
      <c r="G126" s="426"/>
      <c r="H126" s="426"/>
      <c r="I126" s="447"/>
      <c r="J126" s="469" t="b">
        <f>AND($F128&gt;0.3, OR($F109="Lille virksomhed", $F109="Mellemstor virksomhed", $F109="Stor virksomhed"))</f>
        <v>0</v>
      </c>
      <c r="K126" s="348"/>
      <c r="L126" s="348"/>
      <c r="M126" s="348"/>
      <c r="N126" s="348"/>
      <c r="O126" s="348"/>
      <c r="P126" s="92"/>
      <c r="Q126" s="25"/>
      <c r="R126" s="25"/>
      <c r="S126" s="25"/>
      <c r="T126" s="25"/>
      <c r="U126" s="25"/>
      <c r="V126" s="25"/>
      <c r="W126" s="25"/>
      <c r="X126" s="25"/>
      <c r="Y126" s="348"/>
      <c r="Z126" s="348"/>
      <c r="AA126" s="25"/>
      <c r="AB126" s="25"/>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67"/>
      <c r="AX126" s="367"/>
      <c r="AY126" s="367"/>
      <c r="AZ126" s="367"/>
      <c r="BA126" s="367"/>
      <c r="BB126" s="367"/>
      <c r="BC126" s="367"/>
      <c r="BD126" s="367"/>
      <c r="BE126" s="367"/>
      <c r="BF126" s="367"/>
      <c r="BG126" s="367"/>
      <c r="BH126" s="367"/>
    </row>
    <row r="127" spans="1:60" ht="15">
      <c r="A127" s="399"/>
      <c r="B127" s="400"/>
      <c r="C127" s="400"/>
      <c r="D127" s="400"/>
      <c r="E127" s="641" t="s">
        <v>18</v>
      </c>
      <c r="F127" s="507" t="str">
        <f>IFERROR(IF(AND(OR($F109="Privat forsknings- og videnformidlingsinstitution",$F109="Offentlig forsknings- og videnformidlingsinstitution"),OR($B111="Anvendt forskning",$B111="Udvikling")),IF(K118="",K122,IF(K118&lt;=K122,K118,K122)),_xlfn.IFS(K118="",K120,K118&lt;=0,0,AND(K118&gt;0,K120&gt;0),K119)),"")</f>
        <v/>
      </c>
      <c r="G127" s="426"/>
      <c r="H127" s="426"/>
      <c r="I127" s="447"/>
      <c r="J127" s="469" t="b">
        <f>AND($F128&gt;0.44,OR($F109="Privat forsknings- og videnformidlingsinstitution",$F109="Offentlig forsknings- og videnformidlingsinstitution"))</f>
        <v>0</v>
      </c>
      <c r="K127" s="348"/>
      <c r="L127" s="348"/>
      <c r="M127" s="348"/>
      <c r="N127" s="348"/>
      <c r="O127" s="348"/>
      <c r="P127" s="92"/>
      <c r="Q127" s="25"/>
      <c r="R127" s="25"/>
      <c r="S127" s="25"/>
      <c r="T127" s="25"/>
      <c r="U127" s="25"/>
      <c r="V127" s="25"/>
      <c r="W127" s="25"/>
      <c r="X127" s="25"/>
      <c r="Y127" s="348"/>
      <c r="Z127" s="25"/>
      <c r="AA127" s="25"/>
      <c r="AB127" s="25"/>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7"/>
      <c r="AY127" s="367"/>
      <c r="AZ127" s="367"/>
      <c r="BA127" s="367"/>
      <c r="BB127" s="367"/>
      <c r="BC127" s="367"/>
      <c r="BD127" s="367"/>
      <c r="BE127" s="367"/>
      <c r="BF127" s="367"/>
      <c r="BG127" s="367"/>
      <c r="BH127" s="367"/>
    </row>
    <row r="128" spans="1:60" ht="15.75" thickBot="1">
      <c r="A128" s="406"/>
      <c r="B128" s="403"/>
      <c r="C128" s="403"/>
      <c r="D128" s="403"/>
      <c r="E128" s="641" t="s">
        <v>168</v>
      </c>
      <c r="F128" s="508">
        <f>IF(E122="",0,IF(OR(F109="Privat Forsknings- og videnformidlingsinstitution",F109="Offentlig Forsknings- og videnformidlingsinstitution"),IF(E122=0,0,E122/E121),IF(E114=0,0,E122/E114)))</f>
        <v>0</v>
      </c>
      <c r="G128" s="426"/>
      <c r="H128" s="426"/>
      <c r="I128" s="447"/>
      <c r="J128" s="466"/>
      <c r="K128" s="348"/>
      <c r="L128" s="348"/>
      <c r="M128" s="348"/>
      <c r="N128" s="348"/>
      <c r="O128" s="348"/>
      <c r="P128" s="348"/>
      <c r="Q128" s="25"/>
      <c r="R128" s="25"/>
      <c r="S128" s="25"/>
      <c r="T128" s="25"/>
      <c r="U128" s="25"/>
      <c r="V128" s="25"/>
      <c r="W128" s="25"/>
      <c r="X128" s="25"/>
      <c r="Y128" s="25"/>
      <c r="Z128" s="25"/>
      <c r="AA128" s="25"/>
      <c r="AB128" s="25"/>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7"/>
      <c r="AY128" s="367"/>
      <c r="AZ128" s="367"/>
      <c r="BA128" s="367"/>
      <c r="BB128" s="367"/>
      <c r="BC128" s="367"/>
      <c r="BD128" s="367"/>
      <c r="BE128" s="367"/>
      <c r="BF128" s="367"/>
      <c r="BG128" s="367"/>
      <c r="BH128" s="367"/>
    </row>
    <row r="129" spans="1:60" ht="15.75" thickBot="1">
      <c r="A129" s="438" t="s">
        <v>170</v>
      </c>
      <c r="B129" s="439">
        <f>IFERROR(E123/$E$16,0)</f>
        <v>0</v>
      </c>
      <c r="C129" s="403"/>
      <c r="D129" s="403"/>
      <c r="E129" s="409"/>
      <c r="F129" s="414"/>
      <c r="G129" s="426"/>
      <c r="H129" s="426"/>
      <c r="I129" s="447"/>
      <c r="J129" s="467"/>
      <c r="K129" s="348"/>
      <c r="L129" s="348"/>
      <c r="M129" s="348"/>
      <c r="N129" s="348"/>
      <c r="O129" s="348"/>
      <c r="P129" s="348"/>
      <c r="Q129" s="25"/>
      <c r="R129" s="25"/>
      <c r="S129" s="25"/>
      <c r="T129" s="25"/>
      <c r="U129" s="25"/>
      <c r="V129" s="25"/>
      <c r="W129" s="25"/>
      <c r="X129" s="25"/>
      <c r="Y129" s="25"/>
      <c r="Z129" s="25"/>
      <c r="AA129" s="25"/>
      <c r="AB129" s="25"/>
      <c r="AC129" s="367"/>
      <c r="AD129" s="367"/>
      <c r="AE129" s="367"/>
      <c r="AF129" s="367"/>
      <c r="AG129" s="367"/>
      <c r="AH129" s="367"/>
      <c r="AI129" s="367"/>
      <c r="AJ129" s="367"/>
      <c r="AK129" s="367"/>
      <c r="AL129" s="367"/>
      <c r="AM129" s="367"/>
      <c r="AN129" s="367"/>
      <c r="AO129" s="367"/>
      <c r="AP129" s="367"/>
      <c r="AQ129" s="367"/>
      <c r="AR129" s="367"/>
      <c r="AS129" s="367"/>
      <c r="AT129" s="367"/>
      <c r="AU129" s="367"/>
      <c r="AV129" s="367"/>
      <c r="AW129" s="367"/>
      <c r="AX129" s="367"/>
      <c r="AY129" s="367"/>
      <c r="AZ129" s="367"/>
      <c r="BA129" s="367"/>
      <c r="BB129" s="367"/>
      <c r="BC129" s="367"/>
      <c r="BD129" s="367"/>
      <c r="BE129" s="367"/>
      <c r="BF129" s="367"/>
      <c r="BG129" s="367"/>
      <c r="BH129" s="367"/>
    </row>
    <row r="130" spans="1:60" ht="15.75" thickBot="1">
      <c r="A130" s="401"/>
      <c r="B130" s="402"/>
      <c r="C130" s="367"/>
      <c r="D130" s="367"/>
      <c r="E130" s="409"/>
      <c r="F130" s="367"/>
      <c r="G130" s="426"/>
      <c r="H130" s="426"/>
      <c r="I130" s="447"/>
      <c r="J130" s="447"/>
      <c r="K130" s="348"/>
      <c r="L130" s="348"/>
      <c r="M130" s="348"/>
      <c r="N130" s="348"/>
      <c r="O130" s="348"/>
      <c r="P130" s="348"/>
      <c r="Q130" s="25"/>
      <c r="R130" s="25"/>
      <c r="S130" s="25"/>
      <c r="T130" s="25"/>
      <c r="U130" s="25"/>
      <c r="V130" s="25"/>
      <c r="W130" s="25"/>
      <c r="X130" s="25"/>
      <c r="Y130" s="25"/>
      <c r="Z130" s="25"/>
      <c r="AA130" s="25"/>
      <c r="AB130" s="25"/>
      <c r="AC130" s="367"/>
      <c r="AD130" s="367"/>
      <c r="AE130" s="367"/>
      <c r="AF130" s="367"/>
      <c r="AG130" s="367"/>
      <c r="AH130" s="367"/>
      <c r="AI130" s="367"/>
      <c r="AJ130" s="367"/>
      <c r="AK130" s="367"/>
      <c r="AL130" s="367"/>
      <c r="AM130" s="367"/>
      <c r="AN130" s="367"/>
      <c r="AO130" s="367"/>
      <c r="AP130" s="367"/>
      <c r="AQ130" s="367"/>
      <c r="AR130" s="367"/>
      <c r="AS130" s="367"/>
      <c r="AT130" s="367"/>
      <c r="AU130" s="367"/>
      <c r="AV130" s="367"/>
      <c r="AW130" s="367"/>
      <c r="AX130" s="367"/>
      <c r="AY130" s="367"/>
      <c r="AZ130" s="367"/>
      <c r="BA130" s="367"/>
      <c r="BB130" s="367"/>
      <c r="BC130" s="367"/>
      <c r="BD130" s="367"/>
      <c r="BE130" s="367"/>
      <c r="BF130" s="367"/>
      <c r="BG130" s="367"/>
      <c r="BH130" s="367"/>
    </row>
    <row r="131" spans="1:60" ht="15.75" hidden="1" thickBot="1">
      <c r="A131" s="401"/>
      <c r="B131" s="402"/>
      <c r="C131" s="367"/>
      <c r="D131" s="367"/>
      <c r="E131" s="409"/>
      <c r="F131" s="367"/>
      <c r="G131" s="426"/>
      <c r="H131" s="426"/>
      <c r="I131" s="447"/>
      <c r="J131" s="447"/>
      <c r="K131" s="348"/>
      <c r="L131" s="348"/>
      <c r="M131" s="348"/>
      <c r="N131" s="348"/>
      <c r="O131" s="348"/>
      <c r="P131" s="348"/>
      <c r="Q131" s="25"/>
      <c r="R131" s="25"/>
      <c r="S131" s="25"/>
      <c r="T131" s="25"/>
      <c r="U131" s="25"/>
      <c r="V131" s="25"/>
      <c r="W131" s="25"/>
      <c r="X131" s="25"/>
      <c r="Y131" s="25"/>
      <c r="Z131" s="25"/>
      <c r="AA131" s="25"/>
      <c r="AB131" s="25"/>
      <c r="AC131" s="367"/>
      <c r="AD131" s="367"/>
      <c r="AE131" s="367"/>
      <c r="AF131" s="367"/>
      <c r="AG131" s="367"/>
      <c r="AH131" s="367"/>
      <c r="AI131" s="367"/>
      <c r="AJ131" s="367"/>
      <c r="AK131" s="367"/>
      <c r="AL131" s="367"/>
      <c r="AM131" s="367"/>
      <c r="AN131" s="367"/>
      <c r="AO131" s="367"/>
      <c r="AP131" s="367"/>
      <c r="AQ131" s="367"/>
      <c r="AR131" s="367"/>
      <c r="AS131" s="367"/>
      <c r="AT131" s="367"/>
      <c r="AU131" s="367"/>
      <c r="AV131" s="367"/>
      <c r="AW131" s="367"/>
      <c r="AX131" s="367"/>
      <c r="AY131" s="367"/>
      <c r="AZ131" s="367"/>
      <c r="BA131" s="367"/>
      <c r="BB131" s="367"/>
      <c r="BC131" s="367"/>
      <c r="BD131" s="367"/>
      <c r="BE131" s="367"/>
      <c r="BF131" s="367"/>
      <c r="BG131" s="367"/>
      <c r="BH131" s="367"/>
    </row>
    <row r="132" spans="1:60" ht="15.75" hidden="1" thickBot="1">
      <c r="A132" s="401"/>
      <c r="B132" s="402"/>
      <c r="C132" s="367"/>
      <c r="D132" s="367"/>
      <c r="E132" s="409"/>
      <c r="F132" s="367"/>
      <c r="G132" s="426"/>
      <c r="H132" s="426"/>
      <c r="I132" s="447"/>
      <c r="J132" s="447"/>
      <c r="K132" s="348"/>
      <c r="L132" s="348"/>
      <c r="M132" s="348"/>
      <c r="N132" s="348"/>
      <c r="O132" s="348"/>
      <c r="P132" s="348"/>
      <c r="Q132" s="25"/>
      <c r="R132" s="25"/>
      <c r="S132" s="25"/>
      <c r="T132" s="25"/>
      <c r="U132" s="25"/>
      <c r="V132" s="25"/>
      <c r="W132" s="25"/>
      <c r="X132" s="25"/>
      <c r="Y132" s="25"/>
      <c r="Z132" s="25"/>
      <c r="AA132" s="25"/>
      <c r="AB132" s="25"/>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67"/>
      <c r="AX132" s="367"/>
      <c r="AY132" s="367"/>
      <c r="AZ132" s="367"/>
      <c r="BA132" s="367"/>
      <c r="BB132" s="367"/>
      <c r="BC132" s="367"/>
      <c r="BD132" s="367"/>
      <c r="BE132" s="367"/>
      <c r="BF132" s="367"/>
      <c r="BG132" s="367"/>
      <c r="BH132" s="367"/>
    </row>
    <row r="133" spans="1:60" ht="15.75" hidden="1" thickBot="1">
      <c r="A133" s="401"/>
      <c r="B133" s="402"/>
      <c r="C133" s="367"/>
      <c r="D133" s="367"/>
      <c r="E133" s="409"/>
      <c r="F133" s="367"/>
      <c r="G133" s="426"/>
      <c r="H133" s="426"/>
      <c r="I133" s="447"/>
      <c r="J133" s="447"/>
      <c r="K133" s="348"/>
      <c r="L133" s="348"/>
      <c r="M133" s="348"/>
      <c r="N133" s="348"/>
      <c r="O133" s="348"/>
      <c r="P133" s="348"/>
      <c r="Q133" s="25"/>
      <c r="R133" s="25"/>
      <c r="S133" s="25"/>
      <c r="T133" s="25"/>
      <c r="U133" s="25"/>
      <c r="V133" s="25"/>
      <c r="W133" s="25"/>
      <c r="X133" s="25"/>
      <c r="Y133" s="25"/>
      <c r="Z133" s="25"/>
      <c r="AA133" s="25"/>
      <c r="AB133" s="25"/>
      <c r="AC133" s="367"/>
      <c r="AD133" s="367"/>
      <c r="AE133" s="367"/>
      <c r="AF133" s="367"/>
      <c r="AG133" s="367"/>
      <c r="AH133" s="367"/>
      <c r="AI133" s="367"/>
      <c r="AJ133" s="367"/>
      <c r="AK133" s="367"/>
      <c r="AL133" s="367"/>
      <c r="AM133" s="367"/>
      <c r="AN133" s="367"/>
      <c r="AO133" s="367"/>
      <c r="AP133" s="367"/>
      <c r="AQ133" s="367"/>
      <c r="AR133" s="367"/>
      <c r="AS133" s="367"/>
      <c r="AT133" s="367"/>
      <c r="AU133" s="367"/>
      <c r="AV133" s="367"/>
      <c r="AW133" s="367"/>
      <c r="AX133" s="367"/>
      <c r="AY133" s="367"/>
      <c r="AZ133" s="367"/>
      <c r="BA133" s="367"/>
      <c r="BB133" s="367"/>
      <c r="BC133" s="367"/>
      <c r="BD133" s="367"/>
      <c r="BE133" s="367"/>
      <c r="BF133" s="367"/>
      <c r="BG133" s="367"/>
      <c r="BH133" s="367"/>
    </row>
    <row r="134" spans="1:60" ht="15.75" hidden="1" thickBot="1">
      <c r="A134" s="401"/>
      <c r="B134" s="402"/>
      <c r="C134" s="367"/>
      <c r="D134" s="367"/>
      <c r="E134" s="409"/>
      <c r="F134" s="367"/>
      <c r="G134" s="426"/>
      <c r="H134" s="426"/>
      <c r="I134" s="447"/>
      <c r="J134" s="447"/>
      <c r="K134" s="348"/>
      <c r="L134" s="348"/>
      <c r="M134" s="348"/>
      <c r="N134" s="348"/>
      <c r="O134" s="348"/>
      <c r="P134" s="348"/>
      <c r="Q134" s="25"/>
      <c r="R134" s="25"/>
      <c r="S134" s="25"/>
      <c r="T134" s="25"/>
      <c r="U134" s="25"/>
      <c r="V134" s="25"/>
      <c r="W134" s="25"/>
      <c r="X134" s="25"/>
      <c r="Y134" s="25"/>
      <c r="Z134" s="25"/>
      <c r="AA134" s="25"/>
      <c r="AB134" s="25"/>
      <c r="AC134" s="367"/>
      <c r="AD134" s="367"/>
      <c r="AE134" s="367"/>
      <c r="AF134" s="367"/>
      <c r="AG134" s="367"/>
      <c r="AH134" s="367"/>
      <c r="AI134" s="367"/>
      <c r="AJ134" s="367"/>
      <c r="AK134" s="367"/>
      <c r="AL134" s="367"/>
      <c r="AM134" s="367"/>
      <c r="AN134" s="367"/>
      <c r="AO134" s="367"/>
      <c r="AP134" s="367"/>
      <c r="AQ134" s="367"/>
      <c r="AR134" s="367"/>
      <c r="AS134" s="367"/>
      <c r="AT134" s="367"/>
      <c r="AU134" s="367"/>
      <c r="AV134" s="367"/>
      <c r="AW134" s="367"/>
      <c r="AX134" s="367"/>
      <c r="AY134" s="367"/>
      <c r="AZ134" s="367"/>
      <c r="BA134" s="367"/>
      <c r="BB134" s="367"/>
      <c r="BC134" s="367"/>
      <c r="BD134" s="367"/>
      <c r="BE134" s="367"/>
      <c r="BF134" s="367"/>
      <c r="BG134" s="367"/>
      <c r="BH134" s="367"/>
    </row>
    <row r="135" spans="1:60" ht="15.75" hidden="1" thickBot="1">
      <c r="A135" s="401"/>
      <c r="B135" s="402"/>
      <c r="C135" s="367"/>
      <c r="D135" s="367"/>
      <c r="E135" s="409"/>
      <c r="F135" s="367"/>
      <c r="G135" s="426"/>
      <c r="H135" s="426"/>
      <c r="I135" s="447"/>
      <c r="J135" s="447"/>
      <c r="K135" s="348"/>
      <c r="L135" s="348"/>
      <c r="M135" s="348"/>
      <c r="N135" s="348"/>
      <c r="O135" s="348"/>
      <c r="P135" s="348"/>
      <c r="Q135" s="25"/>
      <c r="R135" s="25"/>
      <c r="S135" s="25"/>
      <c r="T135" s="25"/>
      <c r="U135" s="25"/>
      <c r="V135" s="25"/>
      <c r="W135" s="25"/>
      <c r="X135" s="25"/>
      <c r="Y135" s="25"/>
      <c r="Z135" s="25"/>
      <c r="AA135" s="25"/>
      <c r="AB135" s="25"/>
      <c r="AC135" s="367"/>
      <c r="AD135" s="367"/>
      <c r="AE135" s="367"/>
      <c r="AF135" s="367"/>
      <c r="AG135" s="367"/>
      <c r="AH135" s="367"/>
      <c r="AI135" s="367"/>
      <c r="AJ135" s="367"/>
      <c r="AK135" s="367"/>
      <c r="AL135" s="367"/>
      <c r="AM135" s="367"/>
      <c r="AN135" s="367"/>
      <c r="AO135" s="367"/>
      <c r="AP135" s="367"/>
      <c r="AQ135" s="367"/>
      <c r="AR135" s="367"/>
      <c r="AS135" s="367"/>
      <c r="AT135" s="367"/>
      <c r="AU135" s="367"/>
      <c r="AV135" s="367"/>
      <c r="AW135" s="367"/>
      <c r="AX135" s="367"/>
      <c r="AY135" s="367"/>
      <c r="AZ135" s="367"/>
      <c r="BA135" s="367"/>
      <c r="BB135" s="367"/>
      <c r="BC135" s="367"/>
      <c r="BD135" s="367"/>
      <c r="BE135" s="367"/>
      <c r="BF135" s="367"/>
      <c r="BG135" s="367"/>
      <c r="BH135" s="367"/>
    </row>
    <row r="136" spans="1:60" ht="15.75" hidden="1" thickBot="1">
      <c r="A136" s="401"/>
      <c r="B136" s="402"/>
      <c r="C136" s="367"/>
      <c r="D136" s="367"/>
      <c r="E136" s="409"/>
      <c r="F136" s="367"/>
      <c r="G136" s="426"/>
      <c r="H136" s="426"/>
      <c r="I136" s="447"/>
      <c r="J136" s="447"/>
      <c r="K136" s="348"/>
      <c r="L136" s="348"/>
      <c r="M136" s="348"/>
      <c r="N136" s="348"/>
      <c r="O136" s="348"/>
      <c r="P136" s="348"/>
      <c r="Q136" s="25"/>
      <c r="R136" s="25"/>
      <c r="S136" s="25"/>
      <c r="T136" s="25"/>
      <c r="U136" s="25"/>
      <c r="V136" s="25"/>
      <c r="W136" s="25"/>
      <c r="X136" s="25"/>
      <c r="Y136" s="25"/>
      <c r="Z136" s="25"/>
      <c r="AA136" s="25"/>
      <c r="AB136" s="25"/>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7"/>
      <c r="AY136" s="367"/>
      <c r="AZ136" s="367"/>
      <c r="BA136" s="367"/>
      <c r="BB136" s="367"/>
      <c r="BC136" s="367"/>
      <c r="BD136" s="367"/>
      <c r="BE136" s="367"/>
      <c r="BF136" s="367"/>
      <c r="BG136" s="367"/>
      <c r="BH136" s="367"/>
    </row>
    <row r="137" spans="1:60" ht="15.75" hidden="1" thickBot="1">
      <c r="A137" s="401"/>
      <c r="B137" s="402"/>
      <c r="C137" s="367"/>
      <c r="D137" s="367"/>
      <c r="E137" s="409"/>
      <c r="F137" s="367"/>
      <c r="G137" s="426"/>
      <c r="H137" s="426"/>
      <c r="I137" s="447"/>
      <c r="J137" s="447"/>
      <c r="K137" s="348"/>
      <c r="L137" s="348"/>
      <c r="M137" s="348"/>
      <c r="N137" s="348"/>
      <c r="O137" s="348"/>
      <c r="P137" s="348"/>
      <c r="Q137" s="25"/>
      <c r="R137" s="25"/>
      <c r="S137" s="25"/>
      <c r="T137" s="25"/>
      <c r="U137" s="25"/>
      <c r="V137" s="25"/>
      <c r="W137" s="25"/>
      <c r="X137" s="25"/>
      <c r="Y137" s="25"/>
      <c r="Z137" s="25"/>
      <c r="AA137" s="25"/>
      <c r="AB137" s="340" t="s">
        <v>202</v>
      </c>
      <c r="AC137" s="367"/>
      <c r="AD137" s="367"/>
      <c r="AE137" s="367"/>
      <c r="AF137" s="367"/>
      <c r="AG137" s="367"/>
      <c r="AH137" s="367"/>
      <c r="AI137" s="367"/>
      <c r="AJ137" s="367"/>
      <c r="AK137" s="367"/>
      <c r="AL137" s="367"/>
      <c r="AM137" s="367"/>
      <c r="AN137" s="367"/>
      <c r="AO137" s="367"/>
      <c r="AP137" s="367"/>
      <c r="AQ137" s="367"/>
      <c r="AR137" s="367"/>
      <c r="AS137" s="367"/>
      <c r="AT137" s="367"/>
      <c r="AU137" s="367"/>
      <c r="AV137" s="367"/>
      <c r="AW137" s="367"/>
      <c r="AX137" s="367"/>
      <c r="AY137" s="367"/>
      <c r="AZ137" s="367"/>
      <c r="BA137" s="367"/>
      <c r="BB137" s="367"/>
      <c r="BC137" s="367"/>
      <c r="BD137" s="367"/>
      <c r="BE137" s="367"/>
      <c r="BF137" s="367"/>
      <c r="BG137" s="367"/>
      <c r="BH137" s="367"/>
    </row>
    <row r="138" spans="1:60" ht="15.75" hidden="1" thickBot="1">
      <c r="A138" s="401"/>
      <c r="B138" s="402"/>
      <c r="C138" s="367"/>
      <c r="D138" s="367"/>
      <c r="E138" s="409"/>
      <c r="F138" s="367"/>
      <c r="G138" s="426"/>
      <c r="H138" s="426"/>
      <c r="I138" s="447"/>
      <c r="J138" s="447"/>
      <c r="K138" s="348"/>
      <c r="L138" s="348"/>
      <c r="M138" s="348"/>
      <c r="N138" s="348"/>
      <c r="O138" s="348"/>
      <c r="P138" s="348"/>
      <c r="Q138" s="25"/>
      <c r="R138" s="25"/>
      <c r="S138" s="25"/>
      <c r="T138" s="25"/>
      <c r="U138" s="25"/>
      <c r="V138" s="25"/>
      <c r="W138" s="25"/>
      <c r="X138" s="25"/>
      <c r="Y138" s="25"/>
      <c r="Z138" s="25"/>
      <c r="AA138" s="25"/>
      <c r="AB138" s="25"/>
      <c r="AC138" s="367"/>
      <c r="AD138" s="367"/>
      <c r="AE138" s="367"/>
      <c r="AF138" s="367"/>
      <c r="AG138" s="367"/>
      <c r="AH138" s="367"/>
      <c r="AI138" s="367"/>
      <c r="AJ138" s="367"/>
      <c r="AK138" s="367"/>
      <c r="AL138" s="367"/>
      <c r="AM138" s="367"/>
      <c r="AN138" s="367"/>
      <c r="AO138" s="367"/>
      <c r="AP138" s="367"/>
      <c r="AQ138" s="367"/>
      <c r="AR138" s="367"/>
      <c r="AS138" s="367"/>
      <c r="AT138" s="367"/>
      <c r="AU138" s="367"/>
      <c r="AV138" s="367"/>
      <c r="AW138" s="367"/>
      <c r="AX138" s="367"/>
      <c r="AY138" s="367"/>
      <c r="AZ138" s="367"/>
      <c r="BA138" s="367"/>
      <c r="BB138" s="367"/>
      <c r="BC138" s="367"/>
      <c r="BD138" s="367"/>
      <c r="BE138" s="367"/>
      <c r="BF138" s="367"/>
      <c r="BG138" s="367"/>
      <c r="BH138" s="367"/>
    </row>
    <row r="139" spans="1:60" ht="15.75" thickTop="1">
      <c r="A139" s="639" t="s">
        <v>127</v>
      </c>
      <c r="B139" s="387" t="str">
        <f>IF('1. Projektets omkostninger'!B129="","",'1. Projektets omkostninger'!B129)</f>
        <v/>
      </c>
      <c r="C139" s="388" t="s">
        <v>64</v>
      </c>
      <c r="D139" s="388"/>
      <c r="E139" s="386" t="s">
        <v>128</v>
      </c>
      <c r="F139" s="387" t="str">
        <f>IF('1. Projektets omkostninger'!D129="","",'1. Projektets omkostninger'!D129)</f>
        <v/>
      </c>
      <c r="G139" s="428"/>
      <c r="H139" s="461"/>
      <c r="I139" s="447"/>
      <c r="J139" s="447"/>
      <c r="K139" s="348"/>
      <c r="L139" s="348"/>
      <c r="M139" s="348"/>
      <c r="N139" s="348"/>
      <c r="O139" s="348"/>
      <c r="P139" s="348"/>
      <c r="Q139" s="342"/>
      <c r="R139" s="343"/>
      <c r="S139" s="344"/>
      <c r="T139" s="339"/>
      <c r="U139" s="25"/>
      <c r="V139" s="25"/>
      <c r="W139" s="442"/>
      <c r="X139" s="25"/>
      <c r="Y139" s="25"/>
      <c r="Z139" s="348"/>
      <c r="AA139" s="25"/>
      <c r="AB139" s="25"/>
      <c r="AC139" s="367"/>
      <c r="AD139" s="367"/>
      <c r="AE139" s="367"/>
      <c r="AF139" s="367"/>
      <c r="AG139" s="367"/>
      <c r="AH139" s="367"/>
      <c r="AI139" s="367"/>
      <c r="AJ139" s="367"/>
      <c r="AK139" s="367"/>
      <c r="AL139" s="367"/>
      <c r="AM139" s="367"/>
      <c r="AN139" s="367"/>
      <c r="AO139" s="367"/>
      <c r="AP139" s="367"/>
      <c r="AQ139" s="367"/>
      <c r="AR139" s="367"/>
      <c r="AS139" s="367"/>
      <c r="AT139" s="367"/>
      <c r="AU139" s="367"/>
      <c r="AV139" s="367"/>
      <c r="AW139" s="367"/>
      <c r="AX139" s="367"/>
      <c r="AY139" s="367"/>
      <c r="AZ139" s="367"/>
      <c r="BA139" s="367"/>
      <c r="BB139" s="367"/>
      <c r="BC139" s="367"/>
      <c r="BD139" s="367"/>
      <c r="BE139" s="367"/>
      <c r="BF139" s="367"/>
      <c r="BG139" s="367"/>
      <c r="BH139" s="367"/>
    </row>
    <row r="140" spans="1:60" ht="15">
      <c r="A140" s="380" t="s">
        <v>132</v>
      </c>
      <c r="B140" s="463" t="str">
        <f>IF('1. Projektets omkostninger'!C129="","",'1. Projektets omkostninger'!C129)</f>
        <v/>
      </c>
      <c r="C140" s="391"/>
      <c r="D140" s="391"/>
      <c r="E140" s="389" t="s">
        <v>6</v>
      </c>
      <c r="F140" s="390" t="str">
        <f>IF(ISBLANK($F$20),"Projektform skal vælges ved hovedansøger",$F$20)</f>
        <v/>
      </c>
      <c r="G140" s="428"/>
      <c r="H140" s="461"/>
      <c r="I140" s="447"/>
      <c r="J140" s="447"/>
      <c r="K140" s="348"/>
      <c r="L140" s="348"/>
      <c r="M140" s="348"/>
      <c r="N140" s="348"/>
      <c r="O140" s="348"/>
      <c r="P140" s="348"/>
      <c r="Q140" s="342"/>
      <c r="R140" s="343"/>
      <c r="S140" s="442"/>
      <c r="T140" s="339"/>
      <c r="U140" s="25"/>
      <c r="V140" s="25"/>
      <c r="W140" s="442"/>
      <c r="X140" s="443"/>
      <c r="Y140" s="25"/>
      <c r="Z140" s="348"/>
      <c r="AA140" s="25"/>
      <c r="AB140" s="25"/>
      <c r="AC140" s="367"/>
      <c r="AD140" s="367"/>
      <c r="AE140" s="367"/>
      <c r="AF140" s="367"/>
      <c r="AG140" s="367"/>
      <c r="AH140" s="367"/>
      <c r="AI140" s="367"/>
      <c r="AJ140" s="367"/>
      <c r="AK140" s="367"/>
      <c r="AL140" s="367"/>
      <c r="AM140" s="367"/>
      <c r="AN140" s="367"/>
      <c r="AO140" s="367"/>
      <c r="AP140" s="367"/>
      <c r="AQ140" s="367"/>
      <c r="AR140" s="367"/>
      <c r="AS140" s="367"/>
      <c r="AT140" s="367"/>
      <c r="AU140" s="367"/>
      <c r="AV140" s="367"/>
      <c r="AW140" s="367"/>
      <c r="AX140" s="367"/>
      <c r="AY140" s="367"/>
      <c r="AZ140" s="367"/>
      <c r="BA140" s="367"/>
      <c r="BB140" s="367"/>
      <c r="BC140" s="367"/>
      <c r="BD140" s="367"/>
      <c r="BE140" s="367"/>
      <c r="BF140" s="367"/>
      <c r="BG140" s="367"/>
      <c r="BH140" s="367"/>
    </row>
    <row r="141" spans="1:60" ht="15">
      <c r="A141" s="380" t="s">
        <v>134</v>
      </c>
      <c r="B141" s="390" t="str">
        <f>IF('1. Projektets omkostninger'!E129="","",'1. Projektets omkostninger'!E129)</f>
        <v/>
      </c>
      <c r="C141" s="426" t="s">
        <v>135</v>
      </c>
      <c r="D141" s="389"/>
      <c r="E141" s="437" t="s">
        <v>148</v>
      </c>
      <c r="F141" s="435"/>
      <c r="G141" s="428"/>
      <c r="H141" s="462"/>
      <c r="I141" s="447"/>
      <c r="J141" s="447"/>
      <c r="K141" s="348"/>
      <c r="L141" s="348"/>
      <c r="M141" s="348"/>
      <c r="N141" s="348"/>
      <c r="O141" s="348"/>
      <c r="P141" s="348"/>
      <c r="Q141" s="358"/>
      <c r="R141" s="345"/>
      <c r="S141" s="442"/>
      <c r="T141" s="340" t="s">
        <v>202</v>
      </c>
      <c r="U141" s="340" t="s">
        <v>202</v>
      </c>
      <c r="V141" s="340" t="s">
        <v>202</v>
      </c>
      <c r="W141" s="340" t="s">
        <v>202</v>
      </c>
      <c r="X141" s="340" t="s">
        <v>202</v>
      </c>
      <c r="Y141" s="340" t="s">
        <v>202</v>
      </c>
      <c r="Z141" s="340" t="s">
        <v>202</v>
      </c>
      <c r="AA141" s="340" t="s">
        <v>202</v>
      </c>
      <c r="AB141" s="25"/>
      <c r="AC141" s="367"/>
      <c r="AD141" s="367"/>
      <c r="AE141" s="367"/>
      <c r="AF141" s="367"/>
      <c r="AG141" s="367"/>
      <c r="AH141" s="367"/>
      <c r="AI141" s="367"/>
      <c r="AJ141" s="367"/>
      <c r="AK141" s="367"/>
      <c r="AL141" s="367"/>
      <c r="AM141" s="367"/>
      <c r="AN141" s="367"/>
      <c r="AO141" s="367"/>
      <c r="AP141" s="367"/>
      <c r="AQ141" s="367"/>
      <c r="AR141" s="367"/>
      <c r="AS141" s="367"/>
      <c r="AT141" s="367"/>
      <c r="AU141" s="367"/>
      <c r="AV141" s="367"/>
      <c r="AW141" s="367"/>
      <c r="AX141" s="367"/>
      <c r="AY141" s="367"/>
      <c r="AZ141" s="367"/>
      <c r="BA141" s="367"/>
      <c r="BB141" s="367"/>
      <c r="BC141" s="367"/>
      <c r="BD141" s="367"/>
      <c r="BE141" s="367"/>
      <c r="BF141" s="367"/>
      <c r="BG141" s="367"/>
      <c r="BH141" s="367"/>
    </row>
    <row r="142" spans="1:60" ht="15">
      <c r="A142" s="434" t="s">
        <v>175</v>
      </c>
      <c r="B142" s="434" t="str">
        <f>IF('1. Projektets omkostninger'!A129="","",'1. Projektets omkostninger'!A129)</f>
        <v/>
      </c>
      <c r="C142" s="434" t="str">
        <f>IF('1. Projektets omkostninger'!$A129="","",'1. Projektets omkostninger'!$A129)</f>
        <v/>
      </c>
      <c r="D142" s="389"/>
      <c r="E142" s="437"/>
      <c r="F142" s="436"/>
      <c r="G142" s="426"/>
      <c r="H142" s="426"/>
      <c r="I142" s="452"/>
      <c r="J142" s="447"/>
      <c r="K142" s="348"/>
      <c r="L142" s="348"/>
      <c r="M142" s="348"/>
      <c r="N142" s="348"/>
      <c r="O142" s="348"/>
      <c r="P142" s="348"/>
      <c r="Q142" s="358"/>
      <c r="R142" s="345"/>
      <c r="S142" s="442"/>
      <c r="T142" s="339" t="s">
        <v>177</v>
      </c>
      <c r="U142" s="25" t="s">
        <v>178</v>
      </c>
      <c r="V142" s="348" t="s">
        <v>179</v>
      </c>
      <c r="W142" s="348" t="s">
        <v>180</v>
      </c>
      <c r="X142" s="348" t="s">
        <v>181</v>
      </c>
      <c r="Y142" s="25"/>
      <c r="Z142" s="346" t="s">
        <v>144</v>
      </c>
      <c r="AA142" s="346" t="s">
        <v>97</v>
      </c>
      <c r="AB142" s="340" t="s">
        <v>98</v>
      </c>
      <c r="AC142" s="367"/>
      <c r="AD142" s="367"/>
      <c r="AE142" s="367"/>
      <c r="AF142" s="367"/>
      <c r="AG142" s="367"/>
      <c r="AH142" s="367"/>
      <c r="AI142" s="367"/>
      <c r="AJ142" s="367"/>
      <c r="AK142" s="367"/>
      <c r="AL142" s="367"/>
      <c r="AM142" s="367"/>
      <c r="AN142" s="367"/>
      <c r="AO142" s="367"/>
      <c r="AP142" s="367"/>
      <c r="AQ142" s="367"/>
      <c r="AR142" s="367"/>
      <c r="AS142" s="367"/>
      <c r="AT142" s="367"/>
      <c r="AU142" s="367"/>
      <c r="AV142" s="367"/>
      <c r="AW142" s="367"/>
      <c r="AX142" s="367"/>
      <c r="AY142" s="367"/>
      <c r="AZ142" s="367"/>
      <c r="BA142" s="367"/>
      <c r="BB142" s="367"/>
      <c r="BC142" s="367"/>
      <c r="BD142" s="367"/>
      <c r="BE142" s="367"/>
      <c r="BF142" s="367"/>
      <c r="BG142" s="367"/>
      <c r="BH142" s="367"/>
    </row>
    <row r="143" spans="1:60" ht="15.75" thickBot="1">
      <c r="A143" s="395"/>
      <c r="B143" s="384" t="s">
        <v>90</v>
      </c>
      <c r="C143" s="384" t="s">
        <v>91</v>
      </c>
      <c r="D143" s="384" t="s">
        <v>92</v>
      </c>
      <c r="E143" s="384" t="s">
        <v>93</v>
      </c>
      <c r="F143" s="385" t="s">
        <v>94</v>
      </c>
      <c r="G143" s="429"/>
      <c r="H143" s="426"/>
      <c r="I143" s="447"/>
      <c r="J143" s="447"/>
      <c r="K143" s="348"/>
      <c r="L143" s="348"/>
      <c r="M143" s="348"/>
      <c r="N143" s="348"/>
      <c r="O143" s="348"/>
      <c r="P143" s="352"/>
      <c r="Q143" s="359"/>
      <c r="R143" s="339"/>
      <c r="S143" s="339"/>
      <c r="T143" s="25"/>
      <c r="U143" s="25"/>
      <c r="V143" s="348"/>
      <c r="W143" s="348"/>
      <c r="X143" s="25"/>
      <c r="Y143" s="442"/>
      <c r="Z143" s="346"/>
      <c r="AA143" s="346"/>
      <c r="AB143" s="348" t="s">
        <v>103</v>
      </c>
      <c r="AC143" s="367"/>
      <c r="AD143" s="367"/>
      <c r="AE143" s="367"/>
      <c r="AF143" s="367"/>
      <c r="AG143" s="367"/>
      <c r="AH143" s="367"/>
      <c r="AI143" s="367"/>
      <c r="AJ143" s="367"/>
      <c r="AK143" s="367"/>
      <c r="AL143" s="367"/>
      <c r="AM143" s="367"/>
      <c r="AN143" s="367"/>
      <c r="AO143" s="367"/>
      <c r="AP143" s="367"/>
      <c r="AQ143" s="367"/>
      <c r="AR143" s="367"/>
      <c r="AS143" s="367"/>
      <c r="AT143" s="367"/>
      <c r="AU143" s="367"/>
      <c r="AV143" s="367"/>
      <c r="AW143" s="367"/>
      <c r="AX143" s="367"/>
      <c r="AY143" s="367"/>
      <c r="AZ143" s="367"/>
      <c r="BA143" s="367"/>
      <c r="BB143" s="367"/>
      <c r="BC143" s="367"/>
      <c r="BD143" s="367"/>
      <c r="BE143" s="367"/>
      <c r="BF143" s="367"/>
      <c r="BG143" s="367"/>
      <c r="BH143" s="367"/>
    </row>
    <row r="144" spans="1:60" ht="15" customHeight="1">
      <c r="A144" s="512" t="s">
        <v>99</v>
      </c>
      <c r="B144" s="569">
        <f>IFERROR(IF(E144=0,0,X144),0)</f>
        <v>0</v>
      </c>
      <c r="C144" s="558">
        <f t="shared" ref="C144:C150" si="33">IFERROR(E144-B144,0)</f>
        <v>0</v>
      </c>
      <c r="D144" s="558"/>
      <c r="E144" s="562">
        <f>'1. Projektets omkostninger'!B137</f>
        <v>0</v>
      </c>
      <c r="F144" s="563">
        <f>SUM('1. Projektets omkostninger'!D136:AV136)</f>
        <v>0</v>
      </c>
      <c r="G144" s="425"/>
      <c r="H144" s="460"/>
      <c r="I144" s="93"/>
      <c r="J144" s="94"/>
      <c r="K144" s="94"/>
      <c r="L144" s="94"/>
      <c r="M144" s="95"/>
      <c r="N144" s="347"/>
      <c r="O144" s="348"/>
      <c r="P144" s="362"/>
      <c r="Q144" s="338"/>
      <c r="R144" s="339"/>
      <c r="S144" s="339"/>
      <c r="T144" s="554" t="e">
        <f>((I$148-((E$153*I$148+C$154)-E$153)/E$153))*E144</f>
        <v>#VALUE!</v>
      </c>
      <c r="U144" s="446" t="e">
        <f>IF(AND(OR($F$139="Privat forsknings- og videnformidlingsinstitution",$F$139="Offentlig forsknings- og videnformidlingsinstitution"),OR($B$141="Anvendt forskning",$B$141="Udvikling")),IF($K$152="",$I$148*$E144,$K$152*$E144),IF($K$148="",$K$150*$E144,$K$149*$E144))</f>
        <v>#VALUE!</v>
      </c>
      <c r="V144" s="446">
        <f>IFERROR(IF(E144=0,0,E144*K$148),0)</f>
        <v>0</v>
      </c>
      <c r="W144" s="444">
        <f>IF(E144=0,0,E144*I$148)</f>
        <v>0</v>
      </c>
      <c r="X144" s="444">
        <f>IF(AND(D$154=0,C$154=0),W144,IF(AND(D$154&gt;0,C$154=0),U144,IF(AND(D$154&gt;0,C$154&gt;0,U144=0),0,IF(AND(V144&lt;&gt;0,V144&lt;U144),V144,U144))))</f>
        <v>0</v>
      </c>
      <c r="Y144" s="25"/>
      <c r="Z144" s="339" t="str">
        <f>CONCATENATE(F139," - ",AA144)</f>
        <v xml:space="preserve"> - </v>
      </c>
      <c r="AA144" s="25" t="str">
        <f>F140</f>
        <v/>
      </c>
      <c r="AB144" s="348" t="s">
        <v>107</v>
      </c>
      <c r="AC144" s="367"/>
      <c r="AD144" s="367"/>
      <c r="AE144" s="367"/>
      <c r="AF144" s="367"/>
      <c r="AG144" s="367"/>
      <c r="AH144" s="367"/>
      <c r="AI144" s="367"/>
      <c r="AJ144" s="367"/>
      <c r="AK144" s="367"/>
      <c r="AL144" s="367"/>
      <c r="AM144" s="367"/>
      <c r="AN144" s="367"/>
      <c r="AO144" s="367"/>
      <c r="AP144" s="367"/>
      <c r="AQ144" s="367"/>
      <c r="AR144" s="367"/>
      <c r="AS144" s="367"/>
      <c r="AT144" s="367"/>
      <c r="AU144" s="367"/>
      <c r="AV144" s="367"/>
      <c r="AW144" s="367"/>
      <c r="AX144" s="367"/>
      <c r="AY144" s="367"/>
      <c r="AZ144" s="367"/>
      <c r="BA144" s="367"/>
      <c r="BB144" s="367"/>
      <c r="BC144" s="367"/>
      <c r="BD144" s="367"/>
      <c r="BE144" s="367"/>
      <c r="BF144" s="367"/>
      <c r="BG144" s="367"/>
      <c r="BH144" s="367"/>
    </row>
    <row r="145" spans="1:60" ht="15" customHeight="1">
      <c r="A145" s="513" t="s">
        <v>50</v>
      </c>
      <c r="B145" s="570">
        <f>IFERROR(IF(E145=0,0,X145),0)</f>
        <v>0</v>
      </c>
      <c r="C145" s="555">
        <f t="shared" si="33"/>
        <v>0</v>
      </c>
      <c r="D145" s="555"/>
      <c r="E145" s="556">
        <f>'1. Projektets omkostninger'!B141</f>
        <v>0</v>
      </c>
      <c r="F145" s="564"/>
      <c r="G145" s="425"/>
      <c r="H145" s="460"/>
      <c r="I145" s="96"/>
      <c r="J145" s="25"/>
      <c r="K145" s="25"/>
      <c r="L145" s="25"/>
      <c r="M145" s="97"/>
      <c r="N145" s="347"/>
      <c r="O145" s="348"/>
      <c r="P145" s="356"/>
      <c r="Q145" s="338"/>
      <c r="R145" s="337"/>
      <c r="S145" s="339"/>
      <c r="T145" s="554" t="e">
        <f t="shared" ref="T145:T153" si="34">((I$148-((E$153*I$148+C$154)-E$153)/E$153))*E145</f>
        <v>#VALUE!</v>
      </c>
      <c r="U145" s="446" t="e">
        <f t="shared" ref="U145:U153" si="35">IF(AND(OR($F$139="Privat forsknings- og videnformidlingsinstitution",$F$139="Offentlig forsknings- og videnformidlingsinstitution"),OR($B$141="Anvendt forskning",$B$141="Udvikling")),IF($K$152="",$I$148*$E145,$K$152*$E145),IF($K$148="",$K$150*$E145,$K$149*$E145))</f>
        <v>#VALUE!</v>
      </c>
      <c r="V145" s="446">
        <f t="shared" ref="V145:V153" si="36">IFERROR(IF(E145=0,0,E145*K$148),0)</f>
        <v>0</v>
      </c>
      <c r="W145" s="444">
        <f t="shared" ref="W145:W153" si="37">IF(E145=0,0,E145*I$148)</f>
        <v>0</v>
      </c>
      <c r="X145" s="444">
        <f t="shared" ref="X145:X153" si="38">IF(AND(D$154=0,C$154=0),W145,IF(AND(D$154&gt;0,C$154=0),U145,IF(AND(D$154&gt;0,C$154&gt;0,U145=0),0,IF(AND(V145&lt;&gt;0,V145&lt;U145),V145,U145))))</f>
        <v>0</v>
      </c>
      <c r="Y145" s="25"/>
      <c r="Z145" s="339"/>
      <c r="AA145" s="339"/>
      <c r="AB145" s="348" t="s">
        <v>110</v>
      </c>
      <c r="AC145" s="367"/>
      <c r="AD145" s="367"/>
      <c r="AE145" s="367"/>
      <c r="AF145" s="367"/>
      <c r="AG145" s="367"/>
      <c r="AH145" s="367"/>
      <c r="AI145" s="367"/>
      <c r="AJ145" s="367"/>
      <c r="AK145" s="367"/>
      <c r="AL145" s="367"/>
      <c r="AM145" s="367"/>
      <c r="AN145" s="367"/>
      <c r="AO145" s="367"/>
      <c r="AP145" s="367"/>
      <c r="AQ145" s="367"/>
      <c r="AR145" s="367"/>
      <c r="AS145" s="367"/>
      <c r="AT145" s="367"/>
      <c r="AU145" s="367"/>
      <c r="AV145" s="367"/>
      <c r="AW145" s="367"/>
      <c r="AX145" s="367"/>
      <c r="AY145" s="367"/>
      <c r="AZ145" s="367"/>
      <c r="BA145" s="367"/>
      <c r="BB145" s="367"/>
      <c r="BC145" s="367"/>
      <c r="BD145" s="367"/>
      <c r="BE145" s="367"/>
      <c r="BF145" s="367"/>
      <c r="BG145" s="367"/>
      <c r="BH145" s="367"/>
    </row>
    <row r="146" spans="1:60" ht="15" customHeight="1">
      <c r="A146" s="513" t="s">
        <v>51</v>
      </c>
      <c r="B146" s="570">
        <f t="shared" ref="B146:B150" si="39">IFERROR(IF(E146=0,0,X146),0)</f>
        <v>0</v>
      </c>
      <c r="C146" s="555">
        <f t="shared" si="33"/>
        <v>0</v>
      </c>
      <c r="D146" s="555"/>
      <c r="E146" s="556">
        <f>'1. Projektets omkostninger'!B143</f>
        <v>0</v>
      </c>
      <c r="F146" s="564"/>
      <c r="G146" s="425"/>
      <c r="H146" s="460"/>
      <c r="I146" s="535" t="s">
        <v>148</v>
      </c>
      <c r="J146" s="25"/>
      <c r="K146" s="25"/>
      <c r="L146" s="25"/>
      <c r="M146" s="97"/>
      <c r="N146" s="347"/>
      <c r="O146" s="348"/>
      <c r="P146" s="356"/>
      <c r="Q146" s="338"/>
      <c r="R146" s="337"/>
      <c r="S146" s="339"/>
      <c r="T146" s="554" t="e">
        <f t="shared" si="34"/>
        <v>#VALUE!</v>
      </c>
      <c r="U146" s="446" t="e">
        <f t="shared" si="35"/>
        <v>#VALUE!</v>
      </c>
      <c r="V146" s="446">
        <f t="shared" si="36"/>
        <v>0</v>
      </c>
      <c r="W146" s="444">
        <f t="shared" si="37"/>
        <v>0</v>
      </c>
      <c r="X146" s="444">
        <f t="shared" si="38"/>
        <v>0</v>
      </c>
      <c r="Y146" s="25"/>
      <c r="Z146" s="339"/>
      <c r="AA146" s="339"/>
      <c r="AB146" s="348" t="s">
        <v>113</v>
      </c>
      <c r="AC146" s="367"/>
      <c r="AD146" s="367"/>
      <c r="AE146" s="367"/>
      <c r="AF146" s="367"/>
      <c r="AG146" s="367"/>
      <c r="AH146" s="367"/>
      <c r="AI146" s="367"/>
      <c r="AJ146" s="367"/>
      <c r="AK146" s="367"/>
      <c r="AL146" s="367"/>
      <c r="AM146" s="367"/>
      <c r="AN146" s="367"/>
      <c r="AO146" s="367"/>
      <c r="AP146" s="367"/>
      <c r="AQ146" s="367"/>
      <c r="AR146" s="367"/>
      <c r="AS146" s="367"/>
      <c r="AT146" s="367"/>
      <c r="AU146" s="367"/>
      <c r="AV146" s="367"/>
      <c r="AW146" s="367"/>
      <c r="AX146" s="367"/>
      <c r="AY146" s="367"/>
      <c r="AZ146" s="367"/>
      <c r="BA146" s="367"/>
      <c r="BB146" s="367"/>
      <c r="BC146" s="367"/>
      <c r="BD146" s="367"/>
      <c r="BE146" s="367"/>
      <c r="BF146" s="367"/>
      <c r="BG146" s="367"/>
      <c r="BH146" s="367"/>
    </row>
    <row r="147" spans="1:60" ht="15" customHeight="1" thickBot="1">
      <c r="A147" s="513" t="s">
        <v>53</v>
      </c>
      <c r="B147" s="570">
        <f t="shared" si="39"/>
        <v>0</v>
      </c>
      <c r="C147" s="555">
        <f t="shared" si="33"/>
        <v>0</v>
      </c>
      <c r="D147" s="555"/>
      <c r="E147" s="556">
        <f>'1. Projektets omkostninger'!B145</f>
        <v>0</v>
      </c>
      <c r="F147" s="564"/>
      <c r="G147" s="425"/>
      <c r="H147" s="460"/>
      <c r="I147" s="536" t="str">
        <f>IFERROR(VLOOKUP(B141,'6. Liste over tilskudsprocenter'!$A:$K,MATCH(CONCATENATE(F139," - ",F140),'6. Liste over tilskudsprocenter'!$A$1:$K$1,0),FALSE),"")</f>
        <v/>
      </c>
      <c r="J147" s="340"/>
      <c r="K147" s="537" t="s">
        <v>150</v>
      </c>
      <c r="L147" s="538"/>
      <c r="M147" s="97" t="s">
        <v>151</v>
      </c>
      <c r="N147" s="347"/>
      <c r="O147" s="348"/>
      <c r="P147" s="356"/>
      <c r="Q147" s="338"/>
      <c r="R147" s="337"/>
      <c r="S147" s="339"/>
      <c r="T147" s="554" t="e">
        <f t="shared" si="34"/>
        <v>#VALUE!</v>
      </c>
      <c r="U147" s="446" t="e">
        <f t="shared" si="35"/>
        <v>#VALUE!</v>
      </c>
      <c r="V147" s="446">
        <f t="shared" si="36"/>
        <v>0</v>
      </c>
      <c r="W147" s="444">
        <f t="shared" si="37"/>
        <v>0</v>
      </c>
      <c r="X147" s="444">
        <f t="shared" si="38"/>
        <v>0</v>
      </c>
      <c r="Y147" s="25"/>
      <c r="Z147" s="339"/>
      <c r="AA147" s="339"/>
      <c r="AB147" s="348" t="s">
        <v>116</v>
      </c>
      <c r="AC147" s="367"/>
      <c r="AD147" s="367"/>
      <c r="AE147" s="367"/>
      <c r="AF147" s="367"/>
      <c r="AG147" s="367"/>
      <c r="AH147" s="367"/>
      <c r="AI147" s="367"/>
      <c r="AJ147" s="367"/>
      <c r="AK147" s="367"/>
      <c r="AL147" s="367"/>
      <c r="AM147" s="367"/>
      <c r="AN147" s="367"/>
      <c r="AO147" s="367"/>
      <c r="AP147" s="367"/>
      <c r="AQ147" s="367"/>
      <c r="AR147" s="367"/>
      <c r="AS147" s="367"/>
      <c r="AT147" s="367"/>
      <c r="AU147" s="367"/>
      <c r="AV147" s="367"/>
      <c r="AW147" s="367"/>
      <c r="AX147" s="367"/>
      <c r="AY147" s="367"/>
      <c r="AZ147" s="367"/>
      <c r="BA147" s="367"/>
      <c r="BB147" s="367"/>
      <c r="BC147" s="367"/>
      <c r="BD147" s="367"/>
      <c r="BE147" s="367"/>
      <c r="BF147" s="367"/>
      <c r="BG147" s="367"/>
      <c r="BH147" s="367"/>
    </row>
    <row r="148" spans="1:60" ht="15" customHeight="1">
      <c r="A148" s="513" t="s">
        <v>54</v>
      </c>
      <c r="B148" s="570">
        <f t="shared" si="39"/>
        <v>0</v>
      </c>
      <c r="C148" s="555">
        <f t="shared" si="33"/>
        <v>0</v>
      </c>
      <c r="D148" s="555"/>
      <c r="E148" s="556">
        <f>'1. Projektets omkostninger'!B147</f>
        <v>0</v>
      </c>
      <c r="F148" s="564"/>
      <c r="G148" s="425"/>
      <c r="H148" s="460"/>
      <c r="I148" s="539" t="str">
        <f>IFERROR(VLOOKUP(B141,'6. Liste over tilskudsprocenter'!$A:$K,MATCH(CONCATENATE(F139," - ",F140),'6. Liste over tilskudsprocenter'!$A$1:$K$1,0),FALSE),"")</f>
        <v/>
      </c>
      <c r="J148" s="338" t="s">
        <v>153</v>
      </c>
      <c r="K148" s="454" t="str">
        <f>IFERROR(IF($E153*(1-$I148)-$C154&lt;0,$K150-(($E153*$K150+$C154)-$E153)/$E153,""),"")</f>
        <v/>
      </c>
      <c r="L148" s="25" t="str">
        <f>IFERROR(IF($D154&lt;&gt;0,IF($D154=$E153,0,IF($C154&gt;0,($I148-$D154/$E153)-$K148,"HA")),IF($E153*(1-$I148)-$C154&lt;0,(($I148-(($E153*$I148+$C154+$D154)-$E153)/$E153)),"")),"")</f>
        <v/>
      </c>
      <c r="M148" s="550" t="e">
        <f>$L148-$K150</f>
        <v>#VALUE!</v>
      </c>
      <c r="N148" s="347"/>
      <c r="O148" s="348"/>
      <c r="P148" s="356"/>
      <c r="Q148" s="338"/>
      <c r="R148" s="337"/>
      <c r="S148" s="339"/>
      <c r="T148" s="554" t="e">
        <f t="shared" si="34"/>
        <v>#VALUE!</v>
      </c>
      <c r="U148" s="446" t="e">
        <f t="shared" si="35"/>
        <v>#VALUE!</v>
      </c>
      <c r="V148" s="446">
        <f t="shared" si="36"/>
        <v>0</v>
      </c>
      <c r="W148" s="444">
        <f t="shared" si="37"/>
        <v>0</v>
      </c>
      <c r="X148" s="444">
        <f t="shared" si="38"/>
        <v>0</v>
      </c>
      <c r="Y148" s="25"/>
      <c r="Z148" s="25" t="s">
        <v>101</v>
      </c>
      <c r="AA148" s="25" t="s">
        <v>102</v>
      </c>
      <c r="AB148" s="348" t="s">
        <v>118</v>
      </c>
      <c r="AC148" s="367"/>
      <c r="AD148" s="367"/>
      <c r="AE148" s="367"/>
      <c r="AF148" s="367"/>
      <c r="AG148" s="367"/>
      <c r="AH148" s="367"/>
      <c r="AI148" s="367"/>
      <c r="AJ148" s="367"/>
      <c r="AK148" s="367"/>
      <c r="AL148" s="367"/>
      <c r="AM148" s="367"/>
      <c r="AN148" s="367"/>
      <c r="AO148" s="367"/>
      <c r="AP148" s="367"/>
      <c r="AQ148" s="367"/>
      <c r="AR148" s="367"/>
      <c r="AS148" s="367"/>
      <c r="AT148" s="367"/>
      <c r="AU148" s="367"/>
      <c r="AV148" s="367"/>
      <c r="AW148" s="367"/>
      <c r="AX148" s="367"/>
      <c r="AY148" s="367"/>
      <c r="AZ148" s="367"/>
      <c r="BA148" s="367"/>
      <c r="BB148" s="367"/>
      <c r="BC148" s="367"/>
      <c r="BD148" s="367"/>
      <c r="BE148" s="367"/>
      <c r="BF148" s="367"/>
      <c r="BG148" s="367"/>
      <c r="BH148" s="367"/>
    </row>
    <row r="149" spans="1:60" ht="15" customHeight="1">
      <c r="A149" s="513" t="s">
        <v>56</v>
      </c>
      <c r="B149" s="570">
        <f t="shared" si="39"/>
        <v>0</v>
      </c>
      <c r="C149" s="555">
        <f t="shared" si="33"/>
        <v>0</v>
      </c>
      <c r="D149" s="555"/>
      <c r="E149" s="556">
        <f>'1. Projektets omkostninger'!B149</f>
        <v>0</v>
      </c>
      <c r="F149" s="564"/>
      <c r="G149" s="425"/>
      <c r="H149" s="460"/>
      <c r="I149" s="539"/>
      <c r="J149" s="25"/>
      <c r="K149" s="540" t="e">
        <f>K150-(I148-K148)</f>
        <v>#VALUE!</v>
      </c>
      <c r="L149" s="25"/>
      <c r="M149" s="550"/>
      <c r="N149" s="347"/>
      <c r="O149" s="348"/>
      <c r="P149" s="356"/>
      <c r="Q149" s="338"/>
      <c r="R149" s="337"/>
      <c r="S149" s="339"/>
      <c r="T149" s="554" t="e">
        <f t="shared" si="34"/>
        <v>#VALUE!</v>
      </c>
      <c r="U149" s="446" t="e">
        <f t="shared" si="35"/>
        <v>#VALUE!</v>
      </c>
      <c r="V149" s="446">
        <f t="shared" si="36"/>
        <v>0</v>
      </c>
      <c r="W149" s="444">
        <f t="shared" si="37"/>
        <v>0</v>
      </c>
      <c r="X149" s="444">
        <f t="shared" si="38"/>
        <v>0</v>
      </c>
      <c r="Y149" s="348"/>
      <c r="Z149" s="25" t="s">
        <v>105</v>
      </c>
      <c r="AA149" s="25" t="s">
        <v>106</v>
      </c>
      <c r="AC149" s="367"/>
      <c r="AD149" s="367"/>
      <c r="AE149" s="367"/>
      <c r="AF149" s="367"/>
      <c r="AG149" s="367"/>
      <c r="AH149" s="367"/>
      <c r="AI149" s="367"/>
      <c r="AJ149" s="367"/>
      <c r="AK149" s="367"/>
      <c r="AL149" s="367"/>
      <c r="AM149" s="367"/>
      <c r="AN149" s="367"/>
      <c r="AO149" s="367"/>
      <c r="AP149" s="367"/>
      <c r="AQ149" s="367"/>
      <c r="AR149" s="367"/>
      <c r="AS149" s="367"/>
      <c r="AT149" s="367"/>
      <c r="AU149" s="367"/>
      <c r="AV149" s="367"/>
      <c r="AW149" s="367"/>
      <c r="AX149" s="367"/>
      <c r="AY149" s="367"/>
      <c r="AZ149" s="367"/>
      <c r="BA149" s="367"/>
      <c r="BB149" s="367"/>
      <c r="BC149" s="367"/>
      <c r="BD149" s="367"/>
      <c r="BE149" s="367"/>
      <c r="BF149" s="367"/>
      <c r="BG149" s="367"/>
      <c r="BH149" s="367"/>
    </row>
    <row r="150" spans="1:60" ht="15.75" customHeight="1">
      <c r="A150" s="513" t="s">
        <v>57</v>
      </c>
      <c r="B150" s="570">
        <f t="shared" si="39"/>
        <v>0</v>
      </c>
      <c r="C150" s="555">
        <f t="shared" si="33"/>
        <v>0</v>
      </c>
      <c r="D150" s="555"/>
      <c r="E150" s="556">
        <f>'1. Projektets omkostninger'!B151</f>
        <v>0</v>
      </c>
      <c r="F150" s="564"/>
      <c r="G150" s="425"/>
      <c r="H150" s="460"/>
      <c r="I150" s="96"/>
      <c r="J150" s="25" t="s">
        <v>156</v>
      </c>
      <c r="K150" s="540" t="e">
        <f>($I148-($D154/$E153))</f>
        <v>#VALUE!</v>
      </c>
      <c r="L150" s="25"/>
      <c r="M150" s="97"/>
      <c r="N150" s="347"/>
      <c r="O150" s="348"/>
      <c r="P150" s="356"/>
      <c r="Q150" s="338"/>
      <c r="R150" s="337"/>
      <c r="S150" s="339"/>
      <c r="T150" s="554" t="e">
        <f t="shared" si="34"/>
        <v>#VALUE!</v>
      </c>
      <c r="U150" s="446" t="e">
        <f t="shared" si="35"/>
        <v>#VALUE!</v>
      </c>
      <c r="V150" s="446">
        <f t="shared" si="36"/>
        <v>0</v>
      </c>
      <c r="W150" s="444">
        <f t="shared" si="37"/>
        <v>0</v>
      </c>
      <c r="X150" s="444">
        <f t="shared" si="38"/>
        <v>0</v>
      </c>
      <c r="Y150" s="348"/>
      <c r="Z150" s="25" t="s">
        <v>109</v>
      </c>
      <c r="AA150" s="25"/>
      <c r="AB150" s="348"/>
      <c r="AC150" s="367"/>
      <c r="AD150" s="367"/>
      <c r="AE150" s="367"/>
      <c r="AF150" s="367"/>
      <c r="AG150" s="367"/>
      <c r="AH150" s="367"/>
      <c r="AI150" s="367"/>
      <c r="AJ150" s="367"/>
      <c r="AK150" s="367"/>
      <c r="AL150" s="367"/>
      <c r="AM150" s="367"/>
      <c r="AN150" s="367"/>
      <c r="AO150" s="367"/>
      <c r="AP150" s="367"/>
      <c r="AQ150" s="367"/>
      <c r="AR150" s="367"/>
      <c r="AS150" s="367"/>
      <c r="AT150" s="367"/>
      <c r="AU150" s="367"/>
      <c r="AV150" s="367"/>
      <c r="AW150" s="367"/>
      <c r="AX150" s="367"/>
      <c r="AY150" s="367"/>
      <c r="AZ150" s="367"/>
      <c r="BA150" s="367"/>
      <c r="BB150" s="367"/>
      <c r="BC150" s="367"/>
      <c r="BD150" s="367"/>
      <c r="BE150" s="367"/>
      <c r="BF150" s="367"/>
      <c r="BG150" s="367"/>
      <c r="BH150" s="367"/>
    </row>
    <row r="151" spans="1:60" ht="15" customHeight="1">
      <c r="A151" s="504" t="s">
        <v>58</v>
      </c>
      <c r="B151" s="571">
        <f>SUM(B144+B145+B146+B147-B148-B149+B150)</f>
        <v>0</v>
      </c>
      <c r="C151" s="556">
        <f>SUM(C144+C145+C146+C147-C148-C149+C150)</f>
        <v>0</v>
      </c>
      <c r="D151" s="556"/>
      <c r="E151" s="556">
        <f>SUM(B151:C151)</f>
        <v>0</v>
      </c>
      <c r="F151" s="565"/>
      <c r="G151" s="425"/>
      <c r="H151" s="460"/>
      <c r="I151" s="541"/>
      <c r="J151" s="542"/>
      <c r="K151" s="543"/>
      <c r="L151" s="542"/>
      <c r="M151" s="551"/>
      <c r="N151" s="347"/>
      <c r="O151" s="92"/>
      <c r="P151" s="348"/>
      <c r="Q151" s="25"/>
      <c r="R151" s="25"/>
      <c r="S151" s="25"/>
      <c r="T151" s="554" t="e">
        <f t="shared" si="34"/>
        <v>#VALUE!</v>
      </c>
      <c r="U151" s="446" t="e">
        <f t="shared" si="35"/>
        <v>#VALUE!</v>
      </c>
      <c r="V151" s="446">
        <f t="shared" si="36"/>
        <v>0</v>
      </c>
      <c r="W151" s="444">
        <f t="shared" si="37"/>
        <v>0</v>
      </c>
      <c r="X151" s="444">
        <f t="shared" si="38"/>
        <v>0</v>
      </c>
      <c r="Y151" s="348"/>
      <c r="Z151" s="25" t="s">
        <v>112</v>
      </c>
      <c r="AA151" s="25"/>
      <c r="AB151" s="348"/>
      <c r="AC151" s="367"/>
      <c r="AD151" s="367"/>
      <c r="AE151" s="367"/>
      <c r="AF151" s="367"/>
      <c r="AG151" s="367"/>
      <c r="AH151" s="367"/>
      <c r="AI151" s="367"/>
      <c r="AJ151" s="367"/>
      <c r="AK151" s="367"/>
      <c r="AL151" s="367"/>
      <c r="AM151" s="367"/>
      <c r="AN151" s="367"/>
      <c r="AO151" s="367"/>
      <c r="AP151" s="367"/>
      <c r="AQ151" s="367"/>
      <c r="AR151" s="367"/>
      <c r="AS151" s="367"/>
      <c r="AT151" s="367"/>
      <c r="AU151" s="367"/>
      <c r="AV151" s="367"/>
      <c r="AW151" s="367"/>
      <c r="AX151" s="367"/>
      <c r="AY151" s="367"/>
      <c r="AZ151" s="367"/>
      <c r="BA151" s="367"/>
      <c r="BB151" s="367"/>
      <c r="BC151" s="367"/>
      <c r="BD151" s="367"/>
      <c r="BE151" s="367"/>
      <c r="BF151" s="367"/>
      <c r="BG151" s="367"/>
      <c r="BH151" s="367"/>
    </row>
    <row r="152" spans="1:60" ht="15.75" customHeight="1" thickBot="1">
      <c r="A152" s="514" t="s">
        <v>121</v>
      </c>
      <c r="B152" s="572">
        <f>IFERROR(IF(E152=0,0,X152),0)</f>
        <v>0</v>
      </c>
      <c r="C152" s="555">
        <f>IFERROR(E152-B152,0)</f>
        <v>0</v>
      </c>
      <c r="D152" s="555"/>
      <c r="E152" s="556">
        <f>'1. Projektets omkostninger'!B153</f>
        <v>0</v>
      </c>
      <c r="F152" s="564"/>
      <c r="G152" s="425"/>
      <c r="H152" s="460"/>
      <c r="I152" s="544"/>
      <c r="J152" s="545" t="s">
        <v>159</v>
      </c>
      <c r="K152" s="546" t="str">
        <f>IFERROR(IF(AND(OR($F139="Privat forsknings- og videnformidlingsinstitution",$F139="Offentlig forsknings- og videnformidlingsinstitution"),OR($B141="Anvendt forskning",$B141="Udvikling")),(IF($E153*(1-$I148)-$D154&lt;0,$I148-(($E153*$I148+$D154+$C154)-$E153)/$E153,"")),""),($I148-$D154/$E153))</f>
        <v/>
      </c>
      <c r="L152" s="547"/>
      <c r="M152" s="552"/>
      <c r="N152" s="347"/>
      <c r="O152" s="348"/>
      <c r="P152" s="348"/>
      <c r="Q152" s="25"/>
      <c r="R152" s="25"/>
      <c r="S152" s="25"/>
      <c r="T152" s="554" t="e">
        <f t="shared" si="34"/>
        <v>#VALUE!</v>
      </c>
      <c r="U152" s="446" t="e">
        <f t="shared" si="35"/>
        <v>#VALUE!</v>
      </c>
      <c r="V152" s="446">
        <f t="shared" si="36"/>
        <v>0</v>
      </c>
      <c r="W152" s="444">
        <f t="shared" si="37"/>
        <v>0</v>
      </c>
      <c r="X152" s="444">
        <f t="shared" si="38"/>
        <v>0</v>
      </c>
      <c r="Y152" s="348"/>
      <c r="Z152" s="25" t="s">
        <v>115</v>
      </c>
      <c r="AA152" s="25"/>
      <c r="AB152" s="348"/>
      <c r="AC152" s="367"/>
      <c r="AD152" s="367"/>
      <c r="AE152" s="367"/>
      <c r="AF152" s="367"/>
      <c r="AG152" s="367"/>
      <c r="AH152" s="367"/>
      <c r="AI152" s="367"/>
      <c r="AJ152" s="367"/>
      <c r="AK152" s="367"/>
      <c r="AL152" s="367"/>
      <c r="AM152" s="367"/>
      <c r="AN152" s="367"/>
      <c r="AO152" s="367"/>
      <c r="AP152" s="367"/>
      <c r="AQ152" s="367"/>
      <c r="AR152" s="367"/>
      <c r="AS152" s="367"/>
      <c r="AT152" s="367"/>
      <c r="AU152" s="367"/>
      <c r="AV152" s="367"/>
      <c r="AW152" s="367"/>
      <c r="AX152" s="367"/>
      <c r="AY152" s="367"/>
      <c r="AZ152" s="367"/>
      <c r="BA152" s="367"/>
      <c r="BB152" s="367"/>
      <c r="BC152" s="367"/>
      <c r="BD152" s="367"/>
      <c r="BE152" s="367"/>
      <c r="BF152" s="367"/>
      <c r="BG152" s="367"/>
      <c r="BH152" s="367"/>
    </row>
    <row r="153" spans="1:60" ht="15.75" customHeight="1" thickBot="1">
      <c r="A153" s="505" t="s">
        <v>93</v>
      </c>
      <c r="B153" s="580">
        <f>IF(B151+B152&lt;=0,0,B151+B152)</f>
        <v>0</v>
      </c>
      <c r="C153" s="580">
        <f>IF(C151+C152&lt;=0,0,C151+C152)</f>
        <v>0</v>
      </c>
      <c r="D153" s="580"/>
      <c r="E153" s="579">
        <f>SUM(E144+E145+E146+E147-E148-E149+E150)+E152</f>
        <v>0</v>
      </c>
      <c r="F153" s="566"/>
      <c r="G153" s="425"/>
      <c r="H153" s="460"/>
      <c r="I153" s="445"/>
      <c r="J153" s="445"/>
      <c r="K153" s="347"/>
      <c r="L153" s="347"/>
      <c r="M153" s="347"/>
      <c r="N153" s="347"/>
      <c r="O153" s="92"/>
      <c r="P153" s="348"/>
      <c r="Q153" s="25"/>
      <c r="R153" s="25"/>
      <c r="S153" s="25"/>
      <c r="T153" s="554" t="e">
        <f t="shared" si="34"/>
        <v>#VALUE!</v>
      </c>
      <c r="U153" s="446" t="e">
        <f t="shared" si="35"/>
        <v>#VALUE!</v>
      </c>
      <c r="V153" s="446">
        <f t="shared" si="36"/>
        <v>0</v>
      </c>
      <c r="W153" s="444">
        <f t="shared" si="37"/>
        <v>0</v>
      </c>
      <c r="X153" s="444">
        <f t="shared" si="38"/>
        <v>0</v>
      </c>
      <c r="Y153" s="348"/>
      <c r="Z153" s="339"/>
      <c r="AA153" s="339"/>
      <c r="AB153" s="25"/>
      <c r="AC153" s="367"/>
      <c r="AD153" s="367"/>
      <c r="AE153" s="367"/>
      <c r="AF153" s="367"/>
      <c r="AG153" s="367"/>
      <c r="AH153" s="367"/>
      <c r="AI153" s="367"/>
      <c r="AJ153" s="367"/>
      <c r="AK153" s="367"/>
      <c r="AL153" s="367"/>
      <c r="AM153" s="367"/>
      <c r="AN153" s="367"/>
      <c r="AO153" s="367"/>
      <c r="AP153" s="367"/>
      <c r="AQ153" s="367"/>
      <c r="AR153" s="367"/>
      <c r="AS153" s="367"/>
      <c r="AT153" s="367"/>
      <c r="AU153" s="367"/>
      <c r="AV153" s="367"/>
      <c r="AW153" s="367"/>
      <c r="AX153" s="367"/>
      <c r="AY153" s="367"/>
      <c r="AZ153" s="367"/>
      <c r="BA153" s="367"/>
      <c r="BB153" s="367"/>
      <c r="BC153" s="367"/>
      <c r="BD153" s="367"/>
      <c r="BE153" s="367"/>
      <c r="BF153" s="367"/>
      <c r="BG153" s="367"/>
      <c r="BH153" s="367"/>
    </row>
    <row r="154" spans="1:60" ht="15.75" thickBot="1">
      <c r="A154" s="627" t="s">
        <v>124</v>
      </c>
      <c r="B154" s="529">
        <f>B153</f>
        <v>0</v>
      </c>
      <c r="C154" s="629">
        <f>'1. Projektets omkostninger'!B131</f>
        <v>0</v>
      </c>
      <c r="D154" s="629">
        <f>'1. Projektets omkostninger'!C131</f>
        <v>0</v>
      </c>
      <c r="E154" s="568"/>
      <c r="F154" s="567"/>
      <c r="G154" s="426"/>
      <c r="H154" s="426"/>
      <c r="I154" s="447"/>
      <c r="J154" s="447"/>
      <c r="K154" s="348"/>
      <c r="L154" s="348"/>
      <c r="M154" s="348"/>
      <c r="N154" s="348"/>
      <c r="O154" s="92"/>
      <c r="P154" s="348"/>
      <c r="Q154" s="25"/>
      <c r="R154" s="25"/>
      <c r="S154" s="25"/>
      <c r="T154" s="25"/>
      <c r="U154" s="25"/>
      <c r="V154" s="25"/>
      <c r="W154" s="25"/>
      <c r="X154" s="348"/>
      <c r="Y154" s="348"/>
      <c r="Z154" s="349"/>
      <c r="AA154" s="349"/>
      <c r="AB154" s="25"/>
      <c r="AC154" s="367"/>
      <c r="AD154" s="367"/>
      <c r="AE154" s="367"/>
      <c r="AF154" s="367"/>
      <c r="AG154" s="367"/>
      <c r="AH154" s="367"/>
      <c r="AI154" s="367"/>
      <c r="AJ154" s="367"/>
      <c r="AK154" s="367"/>
      <c r="AL154" s="367"/>
      <c r="AM154" s="367"/>
      <c r="AN154" s="367"/>
      <c r="AO154" s="367"/>
      <c r="AP154" s="367"/>
      <c r="AQ154" s="367"/>
      <c r="AR154" s="367"/>
      <c r="AS154" s="367"/>
      <c r="AT154" s="367"/>
      <c r="AU154" s="367"/>
      <c r="AV154" s="367"/>
      <c r="AW154" s="367"/>
      <c r="AX154" s="367"/>
      <c r="AY154" s="367"/>
      <c r="AZ154" s="367"/>
      <c r="BA154" s="367"/>
      <c r="BB154" s="367"/>
      <c r="BC154" s="367"/>
      <c r="BD154" s="367"/>
      <c r="BE154" s="367"/>
      <c r="BF154" s="367"/>
      <c r="BG154" s="367"/>
      <c r="BH154" s="367"/>
    </row>
    <row r="155" spans="1:60" ht="15.75" thickBot="1">
      <c r="A155" s="396"/>
      <c r="B155" s="397"/>
      <c r="C155" s="397"/>
      <c r="D155" s="397"/>
      <c r="E155" s="408"/>
      <c r="F155" s="407"/>
      <c r="G155" s="426"/>
      <c r="H155" s="426"/>
      <c r="I155" s="447"/>
      <c r="J155" s="468" t="s">
        <v>163</v>
      </c>
      <c r="K155" s="348"/>
      <c r="L155" s="348"/>
      <c r="M155" s="348"/>
      <c r="N155" s="348"/>
      <c r="O155" s="92"/>
      <c r="P155" s="348"/>
      <c r="Q155" s="25"/>
      <c r="R155" s="25"/>
      <c r="S155" s="25"/>
      <c r="T155" s="25"/>
      <c r="U155" s="25"/>
      <c r="V155" s="25"/>
      <c r="W155" s="25"/>
      <c r="X155" s="348"/>
      <c r="Y155" s="348"/>
      <c r="Z155" s="338"/>
      <c r="AA155" s="344"/>
      <c r="AB155" s="25"/>
      <c r="AC155" s="367"/>
      <c r="AD155" s="367"/>
      <c r="AE155" s="367"/>
      <c r="AF155" s="367"/>
      <c r="AG155" s="367"/>
      <c r="AH155" s="367"/>
      <c r="AI155" s="367"/>
      <c r="AJ155" s="367"/>
      <c r="AK155" s="367"/>
      <c r="AL155" s="367"/>
      <c r="AM155" s="367"/>
      <c r="AN155" s="367"/>
      <c r="AO155" s="367"/>
      <c r="AP155" s="367"/>
      <c r="AQ155" s="367"/>
      <c r="AR155" s="367"/>
      <c r="AS155" s="367"/>
      <c r="AT155" s="367"/>
      <c r="AU155" s="367"/>
      <c r="AV155" s="367"/>
      <c r="AW155" s="367"/>
      <c r="AX155" s="367"/>
      <c r="AY155" s="367"/>
      <c r="AZ155" s="367"/>
      <c r="BA155" s="367"/>
      <c r="BB155" s="367"/>
      <c r="BC155" s="367"/>
      <c r="BD155" s="367"/>
      <c r="BE155" s="367"/>
      <c r="BF155" s="367"/>
      <c r="BG155" s="367"/>
      <c r="BH155" s="367"/>
    </row>
    <row r="156" spans="1:60" ht="15">
      <c r="A156" s="399"/>
      <c r="B156" s="400"/>
      <c r="C156" s="400"/>
      <c r="D156" s="400"/>
      <c r="E156" s="640" t="s">
        <v>17</v>
      </c>
      <c r="F156" s="506" t="str">
        <f>I147</f>
        <v/>
      </c>
      <c r="G156" s="426"/>
      <c r="H156" s="426"/>
      <c r="I156" s="447"/>
      <c r="J156" s="469" t="b">
        <f>AND($F158&gt;0.3, OR($F139="Lille virksomhed", $F139="Mellemstor virksomhed", $F139="Stor virksomhed"))</f>
        <v>0</v>
      </c>
      <c r="K156" s="348"/>
      <c r="L156" s="348"/>
      <c r="M156" s="348"/>
      <c r="N156" s="348"/>
      <c r="O156" s="348"/>
      <c r="P156" s="92"/>
      <c r="Q156" s="25"/>
      <c r="R156" s="25"/>
      <c r="S156" s="25"/>
      <c r="T156" s="25"/>
      <c r="U156" s="25"/>
      <c r="V156" s="25"/>
      <c r="W156" s="25"/>
      <c r="X156" s="25"/>
      <c r="Y156" s="348"/>
      <c r="Z156" s="348"/>
      <c r="AA156" s="25"/>
      <c r="AB156" s="25"/>
      <c r="AC156" s="367"/>
      <c r="AD156" s="367"/>
      <c r="AE156" s="367"/>
      <c r="AF156" s="367"/>
      <c r="AG156" s="367"/>
      <c r="AH156" s="367"/>
      <c r="AI156" s="367"/>
      <c r="AJ156" s="367"/>
      <c r="AK156" s="367"/>
      <c r="AL156" s="367"/>
      <c r="AM156" s="367"/>
      <c r="AN156" s="367"/>
      <c r="AO156" s="367"/>
      <c r="AP156" s="367"/>
      <c r="AQ156" s="367"/>
      <c r="AR156" s="367"/>
      <c r="AS156" s="367"/>
      <c r="AT156" s="367"/>
      <c r="AU156" s="367"/>
      <c r="AV156" s="367"/>
      <c r="AW156" s="367"/>
      <c r="AX156" s="367"/>
      <c r="AY156" s="367"/>
      <c r="AZ156" s="367"/>
      <c r="BA156" s="367"/>
      <c r="BB156" s="367"/>
      <c r="BC156" s="367"/>
      <c r="BD156" s="367"/>
      <c r="BE156" s="367"/>
      <c r="BF156" s="367"/>
      <c r="BG156" s="367"/>
      <c r="BH156" s="367"/>
    </row>
    <row r="157" spans="1:60" ht="15">
      <c r="A157" s="399"/>
      <c r="B157" s="400"/>
      <c r="C157" s="400"/>
      <c r="D157" s="400"/>
      <c r="E157" s="641" t="s">
        <v>18</v>
      </c>
      <c r="F157" s="507" t="str">
        <f>IFERROR(IF(AND(OR($F139="Privat forsknings- og videnformidlingsinstitution",$F139="Offentlig forsknings- og videnformidlingsinstitution"),OR($B141="Anvendt forskning",$B141="Udvikling")),IF(K148="",K152,IF(K148&lt;=K152,K148,K152)),_xlfn.IFS(K148="",K150,K148&lt;=0,0,AND(K148&gt;0,K150&gt;0),K149)),"")</f>
        <v/>
      </c>
      <c r="G157" s="426"/>
      <c r="H157" s="426"/>
      <c r="I157" s="447"/>
      <c r="J157" s="469" t="b">
        <f>AND($F158&gt;0.44,OR($F139="Privat forsknings- og videnformidlingsinstitution",$F139="Offentlig forsknings- og videnformidlingsinstitution"))</f>
        <v>0</v>
      </c>
      <c r="K157" s="348"/>
      <c r="L157" s="348"/>
      <c r="M157" s="348"/>
      <c r="N157" s="348"/>
      <c r="O157" s="348"/>
      <c r="P157" s="92"/>
      <c r="Q157" s="25"/>
      <c r="R157" s="25"/>
      <c r="S157" s="25"/>
      <c r="T157" s="25"/>
      <c r="U157" s="25"/>
      <c r="V157" s="25"/>
      <c r="W157" s="25"/>
      <c r="X157" s="25"/>
      <c r="Y157" s="348"/>
      <c r="Z157" s="25"/>
      <c r="AA157" s="25"/>
      <c r="AB157" s="25"/>
      <c r="AC157" s="367"/>
      <c r="AD157" s="367"/>
      <c r="AE157" s="367"/>
      <c r="AF157" s="367"/>
      <c r="AG157" s="367"/>
      <c r="AH157" s="367"/>
      <c r="AI157" s="367"/>
      <c r="AJ157" s="367"/>
      <c r="AK157" s="367"/>
      <c r="AL157" s="367"/>
      <c r="AM157" s="367"/>
      <c r="AN157" s="367"/>
      <c r="AO157" s="367"/>
      <c r="AP157" s="367"/>
      <c r="AQ157" s="367"/>
      <c r="AR157" s="367"/>
      <c r="AS157" s="367"/>
      <c r="AT157" s="367"/>
      <c r="AU157" s="367"/>
      <c r="AV157" s="367"/>
      <c r="AW157" s="367"/>
      <c r="AX157" s="367"/>
      <c r="AY157" s="367"/>
      <c r="AZ157" s="367"/>
      <c r="BA157" s="367"/>
      <c r="BB157" s="367"/>
      <c r="BC157" s="367"/>
      <c r="BD157" s="367"/>
      <c r="BE157" s="367"/>
      <c r="BF157" s="367"/>
      <c r="BG157" s="367"/>
      <c r="BH157" s="367"/>
    </row>
    <row r="158" spans="1:60" ht="15.75" thickBot="1">
      <c r="A158" s="406"/>
      <c r="B158" s="403"/>
      <c r="C158" s="403"/>
      <c r="D158" s="403"/>
      <c r="E158" s="641" t="s">
        <v>168</v>
      </c>
      <c r="F158" s="508">
        <f>IF(E152="",0,IF(OR(F139="Privat Forsknings- og videnformidlingsinstitution",F139="Offentlig Forsknings- og videnformidlingsinstitution"),IF(E152=0,0,E152/E151),IF(E144=0,0,E152/E144)))</f>
        <v>0</v>
      </c>
      <c r="G158" s="426"/>
      <c r="H158" s="426"/>
      <c r="I158" s="447"/>
      <c r="J158" s="466"/>
      <c r="K158" s="348"/>
      <c r="L158" s="348"/>
      <c r="M158" s="348"/>
      <c r="N158" s="348"/>
      <c r="O158" s="348"/>
      <c r="P158" s="348"/>
      <c r="Q158" s="25"/>
      <c r="R158" s="25"/>
      <c r="S158" s="25"/>
      <c r="T158" s="25"/>
      <c r="U158" s="25"/>
      <c r="V158" s="25"/>
      <c r="W158" s="25"/>
      <c r="X158" s="25"/>
      <c r="Y158" s="25"/>
      <c r="Z158" s="25"/>
      <c r="AA158" s="25"/>
      <c r="AB158" s="25"/>
      <c r="AC158" s="367"/>
      <c r="AD158" s="367"/>
      <c r="AE158" s="367"/>
      <c r="AF158" s="367"/>
      <c r="AG158" s="367"/>
      <c r="AH158" s="367"/>
      <c r="AI158" s="367"/>
      <c r="AJ158" s="367"/>
      <c r="AK158" s="367"/>
      <c r="AL158" s="367"/>
      <c r="AM158" s="367"/>
      <c r="AN158" s="367"/>
      <c r="AO158" s="367"/>
      <c r="AP158" s="367"/>
      <c r="AQ158" s="367"/>
      <c r="AR158" s="367"/>
      <c r="AS158" s="367"/>
      <c r="AT158" s="367"/>
      <c r="AU158" s="367"/>
      <c r="AV158" s="367"/>
      <c r="AW158" s="367"/>
      <c r="AX158" s="367"/>
      <c r="AY158" s="367"/>
      <c r="AZ158" s="367"/>
      <c r="BA158" s="367"/>
      <c r="BB158" s="367"/>
      <c r="BC158" s="367"/>
      <c r="BD158" s="367"/>
      <c r="BE158" s="367"/>
      <c r="BF158" s="367"/>
      <c r="BG158" s="367"/>
      <c r="BH158" s="367"/>
    </row>
    <row r="159" spans="1:60" ht="15.75" thickBot="1">
      <c r="A159" s="438" t="s">
        <v>170</v>
      </c>
      <c r="B159" s="439">
        <f>IFERROR(E153/$E$16,0)</f>
        <v>0</v>
      </c>
      <c r="C159" s="403"/>
      <c r="D159" s="403"/>
      <c r="E159" s="409"/>
      <c r="F159" s="414"/>
      <c r="G159" s="426"/>
      <c r="H159" s="426"/>
      <c r="I159" s="447"/>
      <c r="J159" s="467"/>
      <c r="K159" s="348"/>
      <c r="L159" s="348"/>
      <c r="M159" s="348"/>
      <c r="N159" s="348"/>
      <c r="O159" s="348"/>
      <c r="P159" s="348"/>
      <c r="Q159" s="25"/>
      <c r="R159" s="25"/>
      <c r="S159" s="25"/>
      <c r="T159" s="25"/>
      <c r="U159" s="25"/>
      <c r="V159" s="25"/>
      <c r="W159" s="25"/>
      <c r="X159" s="25"/>
      <c r="Y159" s="25"/>
      <c r="Z159" s="25"/>
      <c r="AA159" s="25"/>
      <c r="AB159" s="25"/>
      <c r="AC159" s="367"/>
      <c r="AD159" s="367"/>
      <c r="AE159" s="367"/>
      <c r="AF159" s="367"/>
      <c r="AG159" s="367"/>
      <c r="AH159" s="367"/>
      <c r="AI159" s="367"/>
      <c r="AJ159" s="367"/>
      <c r="AK159" s="367"/>
      <c r="AL159" s="367"/>
      <c r="AM159" s="367"/>
      <c r="AN159" s="367"/>
      <c r="AO159" s="367"/>
      <c r="AP159" s="367"/>
      <c r="AQ159" s="367"/>
      <c r="AR159" s="367"/>
      <c r="AS159" s="367"/>
      <c r="AT159" s="367"/>
      <c r="AU159" s="367"/>
      <c r="AV159" s="367"/>
      <c r="AW159" s="367"/>
      <c r="AX159" s="367"/>
      <c r="AY159" s="367"/>
      <c r="AZ159" s="367"/>
      <c r="BA159" s="367"/>
      <c r="BB159" s="367"/>
      <c r="BC159" s="367"/>
      <c r="BD159" s="367"/>
      <c r="BE159" s="367"/>
      <c r="BF159" s="367"/>
      <c r="BG159" s="367"/>
      <c r="BH159" s="367"/>
    </row>
    <row r="160" spans="1:60" ht="15.75" thickBot="1">
      <c r="A160" s="401"/>
      <c r="B160" s="402"/>
      <c r="C160" s="367"/>
      <c r="D160" s="367"/>
      <c r="E160" s="409"/>
      <c r="F160" s="367"/>
      <c r="G160" s="426"/>
      <c r="H160" s="426"/>
      <c r="I160" s="447"/>
      <c r="J160" s="447"/>
      <c r="K160" s="348"/>
      <c r="L160" s="348"/>
      <c r="M160" s="348"/>
      <c r="N160" s="348"/>
      <c r="O160" s="348"/>
      <c r="P160" s="348"/>
      <c r="Q160" s="25"/>
      <c r="R160" s="25"/>
      <c r="S160" s="25"/>
      <c r="T160" s="25"/>
      <c r="U160" s="25"/>
      <c r="V160" s="25"/>
      <c r="W160" s="25"/>
      <c r="X160" s="25"/>
      <c r="Y160" s="25"/>
      <c r="Z160" s="25"/>
      <c r="AA160" s="25"/>
      <c r="AB160" s="25"/>
      <c r="AC160" s="367"/>
      <c r="AD160" s="367"/>
      <c r="AE160" s="367"/>
      <c r="AF160" s="367"/>
      <c r="AG160" s="367"/>
      <c r="AH160" s="367"/>
      <c r="AI160" s="367"/>
      <c r="AJ160" s="367"/>
      <c r="AK160" s="367"/>
      <c r="AL160" s="367"/>
      <c r="AM160" s="367"/>
      <c r="AN160" s="367"/>
      <c r="AO160" s="367"/>
      <c r="AP160" s="367"/>
      <c r="AQ160" s="367"/>
      <c r="AR160" s="367"/>
      <c r="AS160" s="367"/>
      <c r="AT160" s="367"/>
      <c r="AU160" s="367"/>
      <c r="AV160" s="367"/>
      <c r="AW160" s="367"/>
      <c r="AX160" s="367"/>
      <c r="AY160" s="367"/>
      <c r="AZ160" s="367"/>
      <c r="BA160" s="367"/>
      <c r="BB160" s="367"/>
      <c r="BC160" s="367"/>
      <c r="BD160" s="367"/>
      <c r="BE160" s="367"/>
      <c r="BF160" s="367"/>
      <c r="BG160" s="367"/>
      <c r="BH160" s="367"/>
    </row>
    <row r="161" spans="1:60" ht="15.75" hidden="1" thickBot="1">
      <c r="A161" s="401"/>
      <c r="B161" s="402"/>
      <c r="C161" s="367"/>
      <c r="D161" s="367"/>
      <c r="E161" s="409"/>
      <c r="F161" s="367"/>
      <c r="G161" s="426"/>
      <c r="H161" s="426"/>
      <c r="I161" s="447"/>
      <c r="J161" s="447"/>
      <c r="K161" s="348"/>
      <c r="L161" s="348"/>
      <c r="M161" s="348"/>
      <c r="N161" s="348"/>
      <c r="O161" s="348"/>
      <c r="P161" s="348"/>
      <c r="Q161" s="25"/>
      <c r="R161" s="25"/>
      <c r="S161" s="25"/>
      <c r="T161" s="25"/>
      <c r="U161" s="25"/>
      <c r="V161" s="25"/>
      <c r="W161" s="25"/>
      <c r="X161" s="25"/>
      <c r="Y161" s="25"/>
      <c r="Z161" s="25"/>
      <c r="AA161" s="25"/>
      <c r="AB161" s="25"/>
      <c r="AC161" s="367"/>
      <c r="AD161" s="367"/>
      <c r="AE161" s="367"/>
      <c r="AF161" s="367"/>
      <c r="AG161" s="367"/>
      <c r="AH161" s="367"/>
      <c r="AI161" s="367"/>
      <c r="AJ161" s="367"/>
      <c r="AK161" s="367"/>
      <c r="AL161" s="367"/>
      <c r="AM161" s="367"/>
      <c r="AN161" s="367"/>
      <c r="AO161" s="367"/>
      <c r="AP161" s="367"/>
      <c r="AQ161" s="367"/>
      <c r="AR161" s="367"/>
      <c r="AS161" s="367"/>
      <c r="AT161" s="367"/>
      <c r="AU161" s="367"/>
      <c r="AV161" s="367"/>
      <c r="AW161" s="367"/>
      <c r="AX161" s="367"/>
      <c r="AY161" s="367"/>
      <c r="AZ161" s="367"/>
      <c r="BA161" s="367"/>
      <c r="BB161" s="367"/>
      <c r="BC161" s="367"/>
      <c r="BD161" s="367"/>
      <c r="BE161" s="367"/>
      <c r="BF161" s="367"/>
      <c r="BG161" s="367"/>
      <c r="BH161" s="367"/>
    </row>
    <row r="162" spans="1:60" ht="15.75" hidden="1" thickBot="1">
      <c r="A162" s="401"/>
      <c r="B162" s="402"/>
      <c r="C162" s="367"/>
      <c r="D162" s="367"/>
      <c r="E162" s="409"/>
      <c r="F162" s="367"/>
      <c r="G162" s="426"/>
      <c r="H162" s="426"/>
      <c r="I162" s="447"/>
      <c r="J162" s="447"/>
      <c r="K162" s="348"/>
      <c r="L162" s="348"/>
      <c r="M162" s="348"/>
      <c r="N162" s="348"/>
      <c r="O162" s="348"/>
      <c r="P162" s="348"/>
      <c r="Q162" s="25"/>
      <c r="R162" s="25"/>
      <c r="S162" s="25"/>
      <c r="T162" s="25"/>
      <c r="U162" s="25"/>
      <c r="V162" s="25"/>
      <c r="W162" s="25"/>
      <c r="X162" s="25"/>
      <c r="Y162" s="25"/>
      <c r="Z162" s="25"/>
      <c r="AA162" s="25"/>
      <c r="AB162" s="25"/>
      <c r="AC162" s="367"/>
      <c r="AD162" s="367"/>
      <c r="AE162" s="367"/>
      <c r="AF162" s="367"/>
      <c r="AG162" s="367"/>
      <c r="AH162" s="367"/>
      <c r="AI162" s="367"/>
      <c r="AJ162" s="367"/>
      <c r="AK162" s="367"/>
      <c r="AL162" s="367"/>
      <c r="AM162" s="367"/>
      <c r="AN162" s="367"/>
      <c r="AO162" s="367"/>
      <c r="AP162" s="367"/>
      <c r="AQ162" s="367"/>
      <c r="AR162" s="367"/>
      <c r="AS162" s="367"/>
      <c r="AT162" s="367"/>
      <c r="AU162" s="367"/>
      <c r="AV162" s="367"/>
      <c r="AW162" s="367"/>
      <c r="AX162" s="367"/>
      <c r="AY162" s="367"/>
      <c r="AZ162" s="367"/>
      <c r="BA162" s="367"/>
      <c r="BB162" s="367"/>
      <c r="BC162" s="367"/>
      <c r="BD162" s="367"/>
      <c r="BE162" s="367"/>
      <c r="BF162" s="367"/>
      <c r="BG162" s="367"/>
      <c r="BH162" s="367"/>
    </row>
    <row r="163" spans="1:60" ht="15.75" hidden="1" thickBot="1">
      <c r="A163" s="401"/>
      <c r="B163" s="402"/>
      <c r="C163" s="367"/>
      <c r="D163" s="367"/>
      <c r="E163" s="409"/>
      <c r="F163" s="367"/>
      <c r="G163" s="426"/>
      <c r="H163" s="426"/>
      <c r="I163" s="447"/>
      <c r="J163" s="447"/>
      <c r="K163" s="348"/>
      <c r="L163" s="348"/>
      <c r="M163" s="348"/>
      <c r="N163" s="348"/>
      <c r="O163" s="348"/>
      <c r="P163" s="348"/>
      <c r="Q163" s="25"/>
      <c r="R163" s="25"/>
      <c r="S163" s="25"/>
      <c r="T163" s="25"/>
      <c r="U163" s="25"/>
      <c r="V163" s="25"/>
      <c r="W163" s="25"/>
      <c r="X163" s="25"/>
      <c r="Y163" s="25"/>
      <c r="Z163" s="25"/>
      <c r="AA163" s="25"/>
      <c r="AB163" s="25"/>
      <c r="AC163" s="367"/>
      <c r="AD163" s="367"/>
      <c r="AE163" s="367"/>
      <c r="AF163" s="367"/>
      <c r="AG163" s="367"/>
      <c r="AH163" s="367"/>
      <c r="AI163" s="367"/>
      <c r="AJ163" s="367"/>
      <c r="AK163" s="367"/>
      <c r="AL163" s="367"/>
      <c r="AM163" s="367"/>
      <c r="AN163" s="367"/>
      <c r="AO163" s="367"/>
      <c r="AP163" s="367"/>
      <c r="AQ163" s="367"/>
      <c r="AR163" s="367"/>
      <c r="AS163" s="367"/>
      <c r="AT163" s="367"/>
      <c r="AU163" s="367"/>
      <c r="AV163" s="367"/>
      <c r="AW163" s="367"/>
      <c r="AX163" s="367"/>
      <c r="AY163" s="367"/>
      <c r="AZ163" s="367"/>
      <c r="BA163" s="367"/>
      <c r="BB163" s="367"/>
      <c r="BC163" s="367"/>
      <c r="BD163" s="367"/>
      <c r="BE163" s="367"/>
      <c r="BF163" s="367"/>
      <c r="BG163" s="367"/>
      <c r="BH163" s="367"/>
    </row>
    <row r="164" spans="1:60" ht="15.75" hidden="1" thickBot="1">
      <c r="A164" s="401"/>
      <c r="B164" s="402"/>
      <c r="C164" s="367"/>
      <c r="D164" s="367"/>
      <c r="E164" s="409"/>
      <c r="F164" s="367"/>
      <c r="G164" s="426"/>
      <c r="H164" s="426"/>
      <c r="I164" s="447"/>
      <c r="J164" s="447"/>
      <c r="K164" s="348"/>
      <c r="L164" s="348"/>
      <c r="M164" s="348"/>
      <c r="N164" s="348"/>
      <c r="O164" s="348"/>
      <c r="P164" s="348"/>
      <c r="Q164" s="25"/>
      <c r="R164" s="25"/>
      <c r="S164" s="25"/>
      <c r="T164" s="25"/>
      <c r="U164" s="25"/>
      <c r="V164" s="25"/>
      <c r="W164" s="25"/>
      <c r="X164" s="25"/>
      <c r="Y164" s="25"/>
      <c r="Z164" s="25"/>
      <c r="AA164" s="25"/>
      <c r="AB164" s="25"/>
      <c r="AC164" s="367"/>
      <c r="AD164" s="367"/>
      <c r="AE164" s="367"/>
      <c r="AF164" s="367"/>
      <c r="AG164" s="367"/>
      <c r="AH164" s="367"/>
      <c r="AI164" s="367"/>
      <c r="AJ164" s="367"/>
      <c r="AK164" s="367"/>
      <c r="AL164" s="367"/>
      <c r="AM164" s="367"/>
      <c r="AN164" s="367"/>
      <c r="AO164" s="367"/>
      <c r="AP164" s="367"/>
      <c r="AQ164" s="367"/>
      <c r="AR164" s="367"/>
      <c r="AS164" s="367"/>
      <c r="AT164" s="367"/>
      <c r="AU164" s="367"/>
      <c r="AV164" s="367"/>
      <c r="AW164" s="367"/>
      <c r="AX164" s="367"/>
      <c r="AY164" s="367"/>
      <c r="AZ164" s="367"/>
      <c r="BA164" s="367"/>
      <c r="BB164" s="367"/>
      <c r="BC164" s="367"/>
      <c r="BD164" s="367"/>
      <c r="BE164" s="367"/>
      <c r="BF164" s="367"/>
      <c r="BG164" s="367"/>
      <c r="BH164" s="367"/>
    </row>
    <row r="165" spans="1:60" ht="15.75" hidden="1" thickBot="1">
      <c r="A165" s="401"/>
      <c r="B165" s="402"/>
      <c r="C165" s="367"/>
      <c r="D165" s="367"/>
      <c r="E165" s="409"/>
      <c r="F165" s="367"/>
      <c r="G165" s="426"/>
      <c r="H165" s="426"/>
      <c r="I165" s="447"/>
      <c r="J165" s="447"/>
      <c r="K165" s="348"/>
      <c r="L165" s="348"/>
      <c r="M165" s="348"/>
      <c r="N165" s="348"/>
      <c r="O165" s="348"/>
      <c r="P165" s="348"/>
      <c r="Q165" s="25"/>
      <c r="R165" s="25"/>
      <c r="S165" s="25"/>
      <c r="T165" s="25"/>
      <c r="U165" s="25"/>
      <c r="V165" s="25"/>
      <c r="W165" s="25"/>
      <c r="X165" s="25"/>
      <c r="Y165" s="25"/>
      <c r="Z165" s="25"/>
      <c r="AA165" s="25"/>
      <c r="AB165" s="25"/>
      <c r="AC165" s="367"/>
      <c r="AD165" s="367"/>
      <c r="AE165" s="367"/>
      <c r="AF165" s="367"/>
      <c r="AG165" s="367"/>
      <c r="AH165" s="367"/>
      <c r="AI165" s="367"/>
      <c r="AJ165" s="367"/>
      <c r="AK165" s="367"/>
      <c r="AL165" s="367"/>
      <c r="AM165" s="367"/>
      <c r="AN165" s="367"/>
      <c r="AO165" s="367"/>
      <c r="AP165" s="367"/>
      <c r="AQ165" s="367"/>
      <c r="AR165" s="367"/>
      <c r="AS165" s="367"/>
      <c r="AT165" s="367"/>
      <c r="AU165" s="367"/>
      <c r="AV165" s="367"/>
      <c r="AW165" s="367"/>
      <c r="AX165" s="367"/>
      <c r="AY165" s="367"/>
      <c r="AZ165" s="367"/>
      <c r="BA165" s="367"/>
      <c r="BB165" s="367"/>
      <c r="BC165" s="367"/>
      <c r="BD165" s="367"/>
      <c r="BE165" s="367"/>
      <c r="BF165" s="367"/>
      <c r="BG165" s="367"/>
      <c r="BH165" s="367"/>
    </row>
    <row r="166" spans="1:60" ht="15.75" hidden="1" thickBot="1">
      <c r="A166" s="401"/>
      <c r="B166" s="402"/>
      <c r="C166" s="367"/>
      <c r="D166" s="367"/>
      <c r="E166" s="409"/>
      <c r="F166" s="367"/>
      <c r="G166" s="426"/>
      <c r="H166" s="426"/>
      <c r="I166" s="447"/>
      <c r="J166" s="447"/>
      <c r="K166" s="348"/>
      <c r="L166" s="348"/>
      <c r="M166" s="348"/>
      <c r="N166" s="348"/>
      <c r="O166" s="348"/>
      <c r="P166" s="348"/>
      <c r="Q166" s="25"/>
      <c r="R166" s="25"/>
      <c r="S166" s="25"/>
      <c r="T166" s="25"/>
      <c r="U166" s="25"/>
      <c r="V166" s="25"/>
      <c r="W166" s="25"/>
      <c r="X166" s="25"/>
      <c r="Y166" s="25"/>
      <c r="Z166" s="25"/>
      <c r="AA166" s="25"/>
      <c r="AB166" s="340" t="s">
        <v>203</v>
      </c>
      <c r="AC166" s="367"/>
      <c r="AD166" s="367"/>
      <c r="AE166" s="367"/>
      <c r="AF166" s="367"/>
      <c r="AG166" s="367"/>
      <c r="AH166" s="367"/>
      <c r="AI166" s="367"/>
      <c r="AJ166" s="367"/>
      <c r="AK166" s="367"/>
      <c r="AL166" s="367"/>
      <c r="AM166" s="367"/>
      <c r="AN166" s="367"/>
      <c r="AO166" s="367"/>
      <c r="AP166" s="367"/>
      <c r="AQ166" s="367"/>
      <c r="AR166" s="367"/>
      <c r="AS166" s="367"/>
      <c r="AT166" s="367"/>
      <c r="AU166" s="367"/>
      <c r="AV166" s="367"/>
      <c r="AW166" s="367"/>
      <c r="AX166" s="367"/>
      <c r="AY166" s="367"/>
      <c r="AZ166" s="367"/>
      <c r="BA166" s="367"/>
      <c r="BB166" s="367"/>
      <c r="BC166" s="367"/>
      <c r="BD166" s="367"/>
      <c r="BE166" s="367"/>
      <c r="BF166" s="367"/>
      <c r="BG166" s="367"/>
      <c r="BH166" s="367"/>
    </row>
    <row r="167" spans="1:60" ht="15.75" hidden="1" thickBot="1">
      <c r="A167" s="401"/>
      <c r="B167" s="402"/>
      <c r="C167" s="367"/>
      <c r="D167" s="367"/>
      <c r="E167" s="409"/>
      <c r="F167" s="367"/>
      <c r="G167" s="426"/>
      <c r="H167" s="426"/>
      <c r="I167" s="447"/>
      <c r="J167" s="447"/>
      <c r="K167" s="348"/>
      <c r="L167" s="348"/>
      <c r="M167" s="348"/>
      <c r="N167" s="348"/>
      <c r="O167" s="348"/>
      <c r="P167" s="348"/>
      <c r="Q167" s="25"/>
      <c r="R167" s="25"/>
      <c r="S167" s="25"/>
      <c r="T167" s="25"/>
      <c r="U167" s="25"/>
      <c r="V167" s="25"/>
      <c r="W167" s="25"/>
      <c r="X167" s="25"/>
      <c r="Y167" s="25"/>
      <c r="Z167" s="25"/>
      <c r="AA167" s="25"/>
      <c r="AB167" s="25"/>
      <c r="AC167" s="367"/>
      <c r="AD167" s="367"/>
      <c r="AE167" s="367"/>
      <c r="AF167" s="367"/>
      <c r="AG167" s="367"/>
      <c r="AH167" s="367"/>
      <c r="AI167" s="367"/>
      <c r="AJ167" s="367"/>
      <c r="AK167" s="367"/>
      <c r="AL167" s="367"/>
      <c r="AM167" s="367"/>
      <c r="AN167" s="367"/>
      <c r="AO167" s="367"/>
      <c r="AP167" s="367"/>
      <c r="AQ167" s="367"/>
      <c r="AR167" s="367"/>
      <c r="AS167" s="367"/>
      <c r="AT167" s="367"/>
      <c r="AU167" s="367"/>
      <c r="AV167" s="367"/>
      <c r="AW167" s="367"/>
      <c r="AX167" s="367"/>
      <c r="AY167" s="367"/>
      <c r="AZ167" s="367"/>
      <c r="BA167" s="367"/>
      <c r="BB167" s="367"/>
      <c r="BC167" s="367"/>
      <c r="BD167" s="367"/>
      <c r="BE167" s="367"/>
      <c r="BF167" s="367"/>
      <c r="BG167" s="367"/>
      <c r="BH167" s="367"/>
    </row>
    <row r="168" spans="1:60" ht="15.75" hidden="1" thickBot="1">
      <c r="A168" s="401"/>
      <c r="B168" s="402"/>
      <c r="C168" s="367"/>
      <c r="D168" s="367"/>
      <c r="E168" s="409"/>
      <c r="F168" s="367"/>
      <c r="G168" s="426"/>
      <c r="H168" s="426"/>
      <c r="I168" s="447"/>
      <c r="J168" s="447"/>
      <c r="K168" s="348"/>
      <c r="L168" s="348"/>
      <c r="M168" s="348"/>
      <c r="N168" s="348"/>
      <c r="O168" s="348"/>
      <c r="P168" s="348"/>
      <c r="Q168" s="25"/>
      <c r="R168" s="25"/>
      <c r="S168" s="25"/>
      <c r="T168" s="25"/>
      <c r="U168" s="25"/>
      <c r="V168" s="25"/>
      <c r="W168" s="25"/>
      <c r="X168" s="25"/>
      <c r="Y168" s="25"/>
      <c r="Z168" s="25"/>
      <c r="AA168" s="25"/>
      <c r="AB168" s="25"/>
      <c r="AC168" s="367"/>
      <c r="AD168" s="367"/>
      <c r="AE168" s="367"/>
      <c r="AF168" s="367"/>
      <c r="AG168" s="367"/>
      <c r="AH168" s="367"/>
      <c r="AI168" s="367"/>
      <c r="AJ168" s="367"/>
      <c r="AK168" s="367"/>
      <c r="AL168" s="367"/>
      <c r="AM168" s="367"/>
      <c r="AN168" s="367"/>
      <c r="AO168" s="367"/>
      <c r="AP168" s="367"/>
      <c r="AQ168" s="367"/>
      <c r="AR168" s="367"/>
      <c r="AS168" s="367"/>
      <c r="AT168" s="367"/>
      <c r="AU168" s="367"/>
      <c r="AV168" s="367"/>
      <c r="AW168" s="367"/>
      <c r="AX168" s="367"/>
      <c r="AY168" s="367"/>
      <c r="AZ168" s="367"/>
      <c r="BA168" s="367"/>
      <c r="BB168" s="367"/>
      <c r="BC168" s="367"/>
      <c r="BD168" s="367"/>
      <c r="BE168" s="367"/>
      <c r="BF168" s="367"/>
      <c r="BG168" s="367"/>
      <c r="BH168" s="367"/>
    </row>
    <row r="169" spans="1:60" ht="15.75" thickTop="1">
      <c r="A169" s="639" t="s">
        <v>127</v>
      </c>
      <c r="B169" s="387" t="str">
        <f>IF('1. Projektets omkostninger'!B159="","",'1. Projektets omkostninger'!B159)</f>
        <v/>
      </c>
      <c r="C169" s="388" t="s">
        <v>65</v>
      </c>
      <c r="D169" s="388"/>
      <c r="E169" s="386" t="s">
        <v>128</v>
      </c>
      <c r="F169" s="387" t="str">
        <f>IF('1. Projektets omkostninger'!D159="","",'1. Projektets omkostninger'!D159)</f>
        <v/>
      </c>
      <c r="G169" s="428"/>
      <c r="H169" s="461"/>
      <c r="I169" s="447"/>
      <c r="J169" s="447"/>
      <c r="K169" s="348"/>
      <c r="L169" s="348"/>
      <c r="M169" s="348"/>
      <c r="N169" s="348"/>
      <c r="O169" s="348"/>
      <c r="P169" s="348"/>
      <c r="Q169" s="342"/>
      <c r="R169" s="343"/>
      <c r="S169" s="344"/>
      <c r="T169" s="339"/>
      <c r="U169" s="25"/>
      <c r="V169" s="25"/>
      <c r="W169" s="442"/>
      <c r="X169" s="25"/>
      <c r="Y169" s="25"/>
      <c r="Z169" s="348"/>
      <c r="AA169" s="25"/>
      <c r="AB169" s="25"/>
      <c r="AC169" s="367"/>
      <c r="AD169" s="367"/>
      <c r="AE169" s="367"/>
      <c r="AF169" s="367"/>
      <c r="AG169" s="367"/>
      <c r="AH169" s="367"/>
      <c r="AI169" s="367"/>
      <c r="AJ169" s="367"/>
      <c r="AK169" s="367"/>
      <c r="AL169" s="367"/>
      <c r="AM169" s="367"/>
      <c r="AN169" s="367"/>
      <c r="AO169" s="367"/>
      <c r="AP169" s="367"/>
      <c r="AQ169" s="367"/>
      <c r="AR169" s="367"/>
      <c r="AS169" s="367"/>
      <c r="AT169" s="367"/>
      <c r="AU169" s="367"/>
      <c r="AV169" s="367"/>
      <c r="AW169" s="367"/>
      <c r="AX169" s="367"/>
      <c r="AY169" s="367"/>
      <c r="AZ169" s="367"/>
      <c r="BA169" s="367"/>
      <c r="BB169" s="367"/>
      <c r="BC169" s="367"/>
      <c r="BD169" s="367"/>
      <c r="BE169" s="367"/>
      <c r="BF169" s="367"/>
      <c r="BG169" s="367"/>
      <c r="BH169" s="367"/>
    </row>
    <row r="170" spans="1:60" ht="15">
      <c r="A170" s="380" t="s">
        <v>132</v>
      </c>
      <c r="B170" s="463" t="str">
        <f>IF('1. Projektets omkostninger'!C159="","",'1. Projektets omkostninger'!C159)</f>
        <v/>
      </c>
      <c r="C170" s="391"/>
      <c r="D170" s="391"/>
      <c r="E170" s="389" t="s">
        <v>6</v>
      </c>
      <c r="F170" s="390" t="str">
        <f>IF(ISBLANK($F$20),"Projektform skal vælges ved hovedansøger",$F$20)</f>
        <v/>
      </c>
      <c r="G170" s="428"/>
      <c r="H170" s="461"/>
      <c r="I170" s="447"/>
      <c r="J170" s="447"/>
      <c r="K170" s="348"/>
      <c r="L170" s="348"/>
      <c r="M170" s="348"/>
      <c r="N170" s="348"/>
      <c r="O170" s="348"/>
      <c r="P170" s="348"/>
      <c r="Q170" s="342"/>
      <c r="R170" s="343"/>
      <c r="S170" s="442"/>
      <c r="T170" s="339"/>
      <c r="U170" s="25"/>
      <c r="V170" s="25"/>
      <c r="W170" s="442"/>
      <c r="X170" s="443"/>
      <c r="Y170" s="25"/>
      <c r="Z170" s="348"/>
      <c r="AA170" s="25"/>
      <c r="AB170" s="25"/>
      <c r="AC170" s="367"/>
      <c r="AD170" s="367"/>
      <c r="AE170" s="367"/>
      <c r="AF170" s="367"/>
      <c r="AG170" s="367"/>
      <c r="AH170" s="367"/>
      <c r="AI170" s="367"/>
      <c r="AJ170" s="367"/>
      <c r="AK170" s="367"/>
      <c r="AL170" s="367"/>
      <c r="AM170" s="367"/>
      <c r="AN170" s="367"/>
      <c r="AO170" s="367"/>
      <c r="AP170" s="367"/>
      <c r="AQ170" s="367"/>
      <c r="AR170" s="367"/>
      <c r="AS170" s="367"/>
      <c r="AT170" s="367"/>
      <c r="AU170" s="367"/>
      <c r="AV170" s="367"/>
      <c r="AW170" s="367"/>
      <c r="AX170" s="367"/>
      <c r="AY170" s="367"/>
      <c r="AZ170" s="367"/>
      <c r="BA170" s="367"/>
      <c r="BB170" s="367"/>
      <c r="BC170" s="367"/>
      <c r="BD170" s="367"/>
      <c r="BE170" s="367"/>
      <c r="BF170" s="367"/>
      <c r="BG170" s="367"/>
      <c r="BH170" s="367"/>
    </row>
    <row r="171" spans="1:60" ht="15">
      <c r="A171" s="380" t="s">
        <v>134</v>
      </c>
      <c r="B171" s="390" t="str">
        <f>IF('1. Projektets omkostninger'!E159="","",'1. Projektets omkostninger'!E159)</f>
        <v/>
      </c>
      <c r="C171" s="426" t="s">
        <v>135</v>
      </c>
      <c r="D171" s="389"/>
      <c r="E171" s="437" t="s">
        <v>148</v>
      </c>
      <c r="F171" s="435"/>
      <c r="G171" s="428"/>
      <c r="H171" s="462"/>
      <c r="I171" s="447"/>
      <c r="J171" s="447"/>
      <c r="K171" s="348"/>
      <c r="L171" s="348"/>
      <c r="M171" s="348"/>
      <c r="N171" s="348"/>
      <c r="O171" s="348"/>
      <c r="P171" s="348"/>
      <c r="Q171" s="358"/>
      <c r="R171" s="345"/>
      <c r="S171" s="442"/>
      <c r="T171" s="340" t="s">
        <v>203</v>
      </c>
      <c r="U171" s="340" t="s">
        <v>203</v>
      </c>
      <c r="V171" s="340" t="s">
        <v>203</v>
      </c>
      <c r="W171" s="340" t="s">
        <v>203</v>
      </c>
      <c r="X171" s="340" t="s">
        <v>203</v>
      </c>
      <c r="Y171" s="340" t="s">
        <v>203</v>
      </c>
      <c r="Z171" s="340" t="s">
        <v>203</v>
      </c>
      <c r="AA171" s="340" t="s">
        <v>203</v>
      </c>
      <c r="AB171" s="340" t="s">
        <v>98</v>
      </c>
      <c r="AC171" s="367"/>
      <c r="AD171" s="367"/>
      <c r="AE171" s="367"/>
      <c r="AF171" s="367"/>
      <c r="AG171" s="367"/>
      <c r="AH171" s="367"/>
      <c r="AI171" s="367"/>
      <c r="AJ171" s="367"/>
      <c r="AK171" s="367"/>
      <c r="AL171" s="367"/>
      <c r="AM171" s="367"/>
      <c r="AN171" s="367"/>
      <c r="AO171" s="367"/>
      <c r="AP171" s="367"/>
      <c r="AQ171" s="367"/>
      <c r="AR171" s="367"/>
      <c r="AS171" s="367"/>
      <c r="AT171" s="367"/>
      <c r="AU171" s="367"/>
      <c r="AV171" s="367"/>
      <c r="AW171" s="367"/>
      <c r="AX171" s="367"/>
      <c r="AY171" s="367"/>
      <c r="AZ171" s="367"/>
      <c r="BA171" s="367"/>
      <c r="BB171" s="367"/>
      <c r="BC171" s="367"/>
      <c r="BD171" s="367"/>
      <c r="BE171" s="367"/>
      <c r="BF171" s="367"/>
      <c r="BG171" s="367"/>
      <c r="BH171" s="367"/>
    </row>
    <row r="172" spans="1:60" ht="15">
      <c r="A172" s="434" t="s">
        <v>175</v>
      </c>
      <c r="B172" s="434" t="str">
        <f>IF('1. Projektets omkostninger'!A159="","",'1. Projektets omkostninger'!A159)</f>
        <v/>
      </c>
      <c r="C172" s="434" t="str">
        <f>IF('1. Projektets omkostninger'!$A159="","",'1. Projektets omkostninger'!$A159)</f>
        <v/>
      </c>
      <c r="D172" s="389"/>
      <c r="E172" s="437"/>
      <c r="F172" s="436"/>
      <c r="G172" s="426"/>
      <c r="H172" s="426"/>
      <c r="I172" s="452"/>
      <c r="J172" s="447"/>
      <c r="K172" s="348"/>
      <c r="L172" s="348"/>
      <c r="M172" s="348"/>
      <c r="N172" s="348"/>
      <c r="O172" s="348"/>
      <c r="P172" s="348"/>
      <c r="Q172" s="358"/>
      <c r="R172" s="345"/>
      <c r="S172" s="442"/>
      <c r="T172" s="339" t="s">
        <v>177</v>
      </c>
      <c r="U172" s="25" t="s">
        <v>178</v>
      </c>
      <c r="V172" s="348" t="s">
        <v>179</v>
      </c>
      <c r="W172" s="348" t="s">
        <v>180</v>
      </c>
      <c r="X172" s="348" t="s">
        <v>181</v>
      </c>
      <c r="Y172" s="25"/>
      <c r="Z172" s="346" t="s">
        <v>144</v>
      </c>
      <c r="AA172" s="346" t="s">
        <v>97</v>
      </c>
      <c r="AB172" s="348" t="s">
        <v>103</v>
      </c>
      <c r="AC172" s="367"/>
      <c r="AD172" s="367"/>
      <c r="AE172" s="367"/>
      <c r="AF172" s="367"/>
      <c r="AG172" s="367"/>
      <c r="AH172" s="367"/>
      <c r="AI172" s="367"/>
      <c r="AJ172" s="367"/>
      <c r="AK172" s="367"/>
      <c r="AL172" s="367"/>
      <c r="AM172" s="367"/>
      <c r="AN172" s="367"/>
      <c r="AO172" s="367"/>
      <c r="AP172" s="367"/>
      <c r="AQ172" s="367"/>
      <c r="AR172" s="367"/>
      <c r="AS172" s="367"/>
      <c r="AT172" s="367"/>
      <c r="AU172" s="367"/>
      <c r="AV172" s="367"/>
      <c r="AW172" s="367"/>
      <c r="AX172" s="367"/>
      <c r="AY172" s="367"/>
      <c r="AZ172" s="367"/>
      <c r="BA172" s="367"/>
      <c r="BB172" s="367"/>
      <c r="BC172" s="367"/>
      <c r="BD172" s="367"/>
      <c r="BE172" s="367"/>
      <c r="BF172" s="367"/>
      <c r="BG172" s="367"/>
      <c r="BH172" s="367"/>
    </row>
    <row r="173" spans="1:60" ht="15.75" thickBot="1">
      <c r="A173" s="395"/>
      <c r="B173" s="384" t="s">
        <v>90</v>
      </c>
      <c r="C173" s="384" t="s">
        <v>91</v>
      </c>
      <c r="D173" s="384" t="s">
        <v>92</v>
      </c>
      <c r="E173" s="384" t="s">
        <v>93</v>
      </c>
      <c r="F173" s="385" t="s">
        <v>94</v>
      </c>
      <c r="G173" s="429"/>
      <c r="H173" s="426"/>
      <c r="I173" s="447"/>
      <c r="J173" s="447"/>
      <c r="K173" s="348"/>
      <c r="L173" s="348"/>
      <c r="M173" s="348"/>
      <c r="N173" s="348"/>
      <c r="O173" s="348"/>
      <c r="P173" s="352"/>
      <c r="Q173" s="359"/>
      <c r="R173" s="339"/>
      <c r="S173" s="339"/>
      <c r="T173" s="25"/>
      <c r="U173" s="25"/>
      <c r="V173" s="348"/>
      <c r="W173" s="348"/>
      <c r="X173" s="25"/>
      <c r="Y173" s="442"/>
      <c r="Z173" s="346"/>
      <c r="AA173" s="346"/>
      <c r="AB173" s="348" t="s">
        <v>107</v>
      </c>
      <c r="AC173" s="367"/>
      <c r="AD173" s="367"/>
      <c r="AE173" s="367"/>
      <c r="AF173" s="367"/>
      <c r="AG173" s="367"/>
      <c r="AH173" s="367"/>
      <c r="AI173" s="367"/>
      <c r="AJ173" s="367"/>
      <c r="AK173" s="367"/>
      <c r="AL173" s="367"/>
      <c r="AM173" s="367"/>
      <c r="AN173" s="367"/>
      <c r="AO173" s="367"/>
      <c r="AP173" s="367"/>
      <c r="AQ173" s="367"/>
      <c r="AR173" s="367"/>
      <c r="AS173" s="367"/>
      <c r="AT173" s="367"/>
      <c r="AU173" s="367"/>
      <c r="AV173" s="367"/>
      <c r="AW173" s="367"/>
      <c r="AX173" s="367"/>
      <c r="AY173" s="367"/>
      <c r="AZ173" s="367"/>
      <c r="BA173" s="367"/>
      <c r="BB173" s="367"/>
      <c r="BC173" s="367"/>
      <c r="BD173" s="367"/>
      <c r="BE173" s="367"/>
      <c r="BF173" s="367"/>
      <c r="BG173" s="367"/>
      <c r="BH173" s="367"/>
    </row>
    <row r="174" spans="1:60" ht="15" customHeight="1">
      <c r="A174" s="512" t="s">
        <v>99</v>
      </c>
      <c r="B174" s="569">
        <f>IFERROR(IF(E174=0,0,X174),0)</f>
        <v>0</v>
      </c>
      <c r="C174" s="558">
        <f t="shared" ref="C174:C180" si="40">IFERROR(E174-B174,0)</f>
        <v>0</v>
      </c>
      <c r="D174" s="558"/>
      <c r="E174" s="562">
        <f>'1. Projektets omkostninger'!B167</f>
        <v>0</v>
      </c>
      <c r="F174" s="563">
        <f>SUM('1. Projektets omkostninger'!D166:AV166)</f>
        <v>0</v>
      </c>
      <c r="G174" s="425"/>
      <c r="H174" s="460"/>
      <c r="I174" s="93"/>
      <c r="J174" s="94"/>
      <c r="K174" s="94"/>
      <c r="L174" s="94"/>
      <c r="M174" s="95"/>
      <c r="N174" s="347"/>
      <c r="O174" s="348"/>
      <c r="P174" s="355"/>
      <c r="Q174" s="338"/>
      <c r="R174" s="339"/>
      <c r="S174" s="339"/>
      <c r="T174" s="554" t="e">
        <f>((I$178-((E$183*I$178+C$184)-E$183)/E$183))*E174</f>
        <v>#VALUE!</v>
      </c>
      <c r="U174" s="446" t="e">
        <f>IF(AND(OR($F$169="Privat forsknings- og videnformidlingsinstitution",$F$169="Offentlig forsknings- og videnformidlingsinstitution"),OR($B$171="Anvendt forskning",$B$171="Udvikling")),IF($K$182="",$I$178*$E174,$K$182*$E174),IF($K$178="",$K$180*$E174,$K$179*$E174))</f>
        <v>#VALUE!</v>
      </c>
      <c r="V174" s="446">
        <f>IFERROR(IF(E174=0,0,E174*K$178),0)</f>
        <v>0</v>
      </c>
      <c r="W174" s="444">
        <f>IF(E174=0,0,E174*I$178)</f>
        <v>0</v>
      </c>
      <c r="X174" s="444">
        <f>IF(AND(D$184=0,C$184=0),W174,IF(AND(D$184&gt;0,C$184=0),U174,IF(AND(D$184&gt;0,C$184&gt;0,U174=0),0,IF(AND(V174&lt;&gt;0,V174&lt;U174),V174,U174))))</f>
        <v>0</v>
      </c>
      <c r="Y174" s="25"/>
      <c r="Z174" s="339" t="str">
        <f>CONCATENATE(F169," - ",AA174)</f>
        <v xml:space="preserve"> - </v>
      </c>
      <c r="AA174" s="25" t="str">
        <f>F170</f>
        <v/>
      </c>
      <c r="AB174" s="348" t="s">
        <v>110</v>
      </c>
      <c r="AC174" s="367"/>
      <c r="AD174" s="367"/>
      <c r="AE174" s="367"/>
      <c r="AF174" s="367"/>
      <c r="AG174" s="367"/>
      <c r="AH174" s="367"/>
      <c r="AI174" s="367"/>
      <c r="AJ174" s="367"/>
      <c r="AK174" s="367"/>
      <c r="AL174" s="367"/>
      <c r="AM174" s="367"/>
      <c r="AN174" s="367"/>
      <c r="AO174" s="367"/>
      <c r="AP174" s="367"/>
      <c r="AQ174" s="367"/>
      <c r="AR174" s="367"/>
      <c r="AS174" s="367"/>
      <c r="AT174" s="367"/>
      <c r="AU174" s="367"/>
      <c r="AV174" s="367"/>
      <c r="AW174" s="367"/>
      <c r="AX174" s="367"/>
      <c r="AY174" s="367"/>
      <c r="AZ174" s="367"/>
      <c r="BA174" s="367"/>
      <c r="BB174" s="367"/>
      <c r="BC174" s="367"/>
      <c r="BD174" s="367"/>
      <c r="BE174" s="367"/>
      <c r="BF174" s="367"/>
      <c r="BG174" s="367"/>
      <c r="BH174" s="367"/>
    </row>
    <row r="175" spans="1:60" ht="15" customHeight="1">
      <c r="A175" s="513" t="s">
        <v>50</v>
      </c>
      <c r="B175" s="570">
        <f>IFERROR(IF(E175=0,0,X175),0)</f>
        <v>0</v>
      </c>
      <c r="C175" s="555">
        <f t="shared" si="40"/>
        <v>0</v>
      </c>
      <c r="D175" s="555"/>
      <c r="E175" s="556">
        <f>'1. Projektets omkostninger'!B171</f>
        <v>0</v>
      </c>
      <c r="F175" s="564"/>
      <c r="G175" s="425"/>
      <c r="H175" s="460"/>
      <c r="I175" s="96"/>
      <c r="J175" s="25"/>
      <c r="K175" s="25"/>
      <c r="L175" s="25"/>
      <c r="M175" s="97"/>
      <c r="N175" s="347"/>
      <c r="O175" s="348"/>
      <c r="P175" s="356"/>
      <c r="Q175" s="338"/>
      <c r="R175" s="337"/>
      <c r="S175" s="339"/>
      <c r="T175" s="554" t="e">
        <f t="shared" ref="T175:T183" si="41">((I$178-((E$183*I$178+C$184)-E$183)/E$183))*E175</f>
        <v>#VALUE!</v>
      </c>
      <c r="U175" s="446" t="e">
        <f t="shared" ref="U175:U183" si="42">IF(AND(OR($F$169="Privat forsknings- og videnformidlingsinstitution",$F$169="Offentlig forsknings- og videnformidlingsinstitution"),OR($B$171="Anvendt forskning",$B$171="Udvikling")),IF($K$182="",$I$178*$E175,$K$182*$E175),IF($K$178="",$K$180*$E175,$K$179*$E175))</f>
        <v>#VALUE!</v>
      </c>
      <c r="V175" s="446">
        <f t="shared" ref="V175:V183" si="43">IFERROR(IF(E175=0,0,E175*K$178),0)</f>
        <v>0</v>
      </c>
      <c r="W175" s="444">
        <f t="shared" ref="W175:W183" si="44">IF(E175=0,0,E175*I$178)</f>
        <v>0</v>
      </c>
      <c r="X175" s="444">
        <f t="shared" ref="X175:X183" si="45">IF(AND(D$184=0,C$184=0),W175,IF(AND(D$184&gt;0,C$184=0),U175,IF(AND(D$184&gt;0,C$184&gt;0,U175=0),0,IF(AND(V175&lt;&gt;0,V175&lt;U175),V175,U175))))</f>
        <v>0</v>
      </c>
      <c r="Y175" s="25"/>
      <c r="Z175" s="339"/>
      <c r="AA175" s="339"/>
      <c r="AB175" s="348" t="s">
        <v>113</v>
      </c>
      <c r="AC175" s="367"/>
      <c r="AD175" s="367"/>
      <c r="AE175" s="367"/>
      <c r="AF175" s="367"/>
      <c r="AG175" s="367"/>
      <c r="AH175" s="367"/>
      <c r="AI175" s="367"/>
      <c r="AJ175" s="367"/>
      <c r="AK175" s="367"/>
      <c r="AL175" s="367"/>
      <c r="AM175" s="367"/>
      <c r="AN175" s="367"/>
      <c r="AO175" s="367"/>
      <c r="AP175" s="367"/>
      <c r="AQ175" s="367"/>
      <c r="AR175" s="367"/>
      <c r="AS175" s="367"/>
      <c r="AT175" s="367"/>
      <c r="AU175" s="367"/>
      <c r="AV175" s="367"/>
      <c r="AW175" s="367"/>
      <c r="AX175" s="367"/>
      <c r="AY175" s="367"/>
      <c r="AZ175" s="367"/>
      <c r="BA175" s="367"/>
      <c r="BB175" s="367"/>
      <c r="BC175" s="367"/>
      <c r="BD175" s="367"/>
      <c r="BE175" s="367"/>
      <c r="BF175" s="367"/>
      <c r="BG175" s="367"/>
      <c r="BH175" s="367"/>
    </row>
    <row r="176" spans="1:60" ht="15" customHeight="1">
      <c r="A176" s="513" t="s">
        <v>51</v>
      </c>
      <c r="B176" s="570">
        <f t="shared" ref="B176:B180" si="46">IFERROR(IF(E176=0,0,X176),0)</f>
        <v>0</v>
      </c>
      <c r="C176" s="555">
        <f t="shared" si="40"/>
        <v>0</v>
      </c>
      <c r="D176" s="555"/>
      <c r="E176" s="556">
        <f>'1. Projektets omkostninger'!B173</f>
        <v>0</v>
      </c>
      <c r="F176" s="564"/>
      <c r="G176" s="425"/>
      <c r="H176" s="460"/>
      <c r="I176" s="535" t="s">
        <v>148</v>
      </c>
      <c r="J176" s="25"/>
      <c r="K176" s="25"/>
      <c r="L176" s="25"/>
      <c r="M176" s="97"/>
      <c r="N176" s="347"/>
      <c r="O176" s="348"/>
      <c r="P176" s="356"/>
      <c r="Q176" s="338"/>
      <c r="R176" s="337"/>
      <c r="S176" s="339"/>
      <c r="T176" s="554" t="e">
        <f t="shared" si="41"/>
        <v>#VALUE!</v>
      </c>
      <c r="U176" s="446" t="e">
        <f t="shared" si="42"/>
        <v>#VALUE!</v>
      </c>
      <c r="V176" s="446">
        <f t="shared" si="43"/>
        <v>0</v>
      </c>
      <c r="W176" s="444">
        <f t="shared" si="44"/>
        <v>0</v>
      </c>
      <c r="X176" s="444">
        <f t="shared" si="45"/>
        <v>0</v>
      </c>
      <c r="Y176" s="25"/>
      <c r="Z176" s="339"/>
      <c r="AA176" s="339"/>
      <c r="AB176" s="348" t="s">
        <v>116</v>
      </c>
      <c r="AC176" s="367"/>
      <c r="AD176" s="367"/>
      <c r="AE176" s="367"/>
      <c r="AF176" s="367"/>
      <c r="AG176" s="367"/>
      <c r="AH176" s="367"/>
      <c r="AI176" s="367"/>
      <c r="AJ176" s="367"/>
      <c r="AK176" s="367"/>
      <c r="AL176" s="367"/>
      <c r="AM176" s="367"/>
      <c r="AN176" s="367"/>
      <c r="AO176" s="367"/>
      <c r="AP176" s="367"/>
      <c r="AQ176" s="367"/>
      <c r="AR176" s="367"/>
      <c r="AS176" s="367"/>
      <c r="AT176" s="367"/>
      <c r="AU176" s="367"/>
      <c r="AV176" s="367"/>
      <c r="AW176" s="367"/>
      <c r="AX176" s="367"/>
      <c r="AY176" s="367"/>
      <c r="AZ176" s="367"/>
      <c r="BA176" s="367"/>
      <c r="BB176" s="367"/>
      <c r="BC176" s="367"/>
      <c r="BD176" s="367"/>
      <c r="BE176" s="367"/>
      <c r="BF176" s="367"/>
      <c r="BG176" s="367"/>
      <c r="BH176" s="367"/>
    </row>
    <row r="177" spans="1:60" ht="15" customHeight="1" thickBot="1">
      <c r="A177" s="513" t="s">
        <v>53</v>
      </c>
      <c r="B177" s="570">
        <f t="shared" si="46"/>
        <v>0</v>
      </c>
      <c r="C177" s="555">
        <f t="shared" si="40"/>
        <v>0</v>
      </c>
      <c r="D177" s="555"/>
      <c r="E177" s="556">
        <f>'1. Projektets omkostninger'!B175</f>
        <v>0</v>
      </c>
      <c r="F177" s="564"/>
      <c r="G177" s="425"/>
      <c r="H177" s="460"/>
      <c r="I177" s="536" t="str">
        <f>IFERROR(VLOOKUP(B171,'6. Liste over tilskudsprocenter'!$A:$K,MATCH(CONCATENATE(F169," - ",F170),'6. Liste over tilskudsprocenter'!$A$1:$K$1,0),FALSE),"")</f>
        <v/>
      </c>
      <c r="J177" s="340"/>
      <c r="K177" s="537" t="s">
        <v>150</v>
      </c>
      <c r="L177" s="538"/>
      <c r="M177" s="97" t="s">
        <v>151</v>
      </c>
      <c r="N177" s="347"/>
      <c r="O177" s="348"/>
      <c r="P177" s="356"/>
      <c r="Q177" s="338"/>
      <c r="R177" s="337"/>
      <c r="S177" s="339"/>
      <c r="T177" s="554" t="e">
        <f t="shared" si="41"/>
        <v>#VALUE!</v>
      </c>
      <c r="U177" s="446" t="e">
        <f t="shared" si="42"/>
        <v>#VALUE!</v>
      </c>
      <c r="V177" s="446">
        <f t="shared" si="43"/>
        <v>0</v>
      </c>
      <c r="W177" s="444">
        <f t="shared" si="44"/>
        <v>0</v>
      </c>
      <c r="X177" s="444">
        <f t="shared" si="45"/>
        <v>0</v>
      </c>
      <c r="Y177" s="25"/>
      <c r="Z177" s="339"/>
      <c r="AA177" s="339"/>
      <c r="AB177" s="348" t="s">
        <v>118</v>
      </c>
      <c r="AC177" s="367"/>
      <c r="AD177" s="367"/>
      <c r="AE177" s="367"/>
      <c r="AF177" s="367"/>
      <c r="AG177" s="367"/>
      <c r="AH177" s="367"/>
      <c r="AI177" s="367"/>
      <c r="AJ177" s="367"/>
      <c r="AK177" s="367"/>
      <c r="AL177" s="367"/>
      <c r="AM177" s="367"/>
      <c r="AN177" s="367"/>
      <c r="AO177" s="367"/>
      <c r="AP177" s="367"/>
      <c r="AQ177" s="367"/>
      <c r="AR177" s="367"/>
      <c r="AS177" s="367"/>
      <c r="AT177" s="367"/>
      <c r="AU177" s="367"/>
      <c r="AV177" s="367"/>
      <c r="AW177" s="367"/>
      <c r="AX177" s="367"/>
      <c r="AY177" s="367"/>
      <c r="AZ177" s="367"/>
      <c r="BA177" s="367"/>
      <c r="BB177" s="367"/>
      <c r="BC177" s="367"/>
      <c r="BD177" s="367"/>
      <c r="BE177" s="367"/>
      <c r="BF177" s="367"/>
      <c r="BG177" s="367"/>
      <c r="BH177" s="367"/>
    </row>
    <row r="178" spans="1:60" ht="15" customHeight="1">
      <c r="A178" s="513" t="s">
        <v>54</v>
      </c>
      <c r="B178" s="570">
        <f t="shared" si="46"/>
        <v>0</v>
      </c>
      <c r="C178" s="555">
        <f t="shared" si="40"/>
        <v>0</v>
      </c>
      <c r="D178" s="555"/>
      <c r="E178" s="556">
        <f>'1. Projektets omkostninger'!B177</f>
        <v>0</v>
      </c>
      <c r="F178" s="564"/>
      <c r="G178" s="425"/>
      <c r="H178" s="460"/>
      <c r="I178" s="539" t="str">
        <f>IFERROR(VLOOKUP(B171,'6. Liste over tilskudsprocenter'!$A:$K,MATCH(CONCATENATE(F169," - ",F170),'6. Liste over tilskudsprocenter'!$A$1:$K$1,0),FALSE),"")</f>
        <v/>
      </c>
      <c r="J178" s="338" t="s">
        <v>153</v>
      </c>
      <c r="K178" s="454" t="str">
        <f>IFERROR(IF($E183*(1-$I178)-$C184&lt;0,$K180-(($E183*$K180+$C184)-$E183)/$E183,""),"")</f>
        <v/>
      </c>
      <c r="L178" s="25" t="str">
        <f>IFERROR(IF($D184&lt;&gt;0,IF($D184=$E183,0,IF($C184&gt;0,($I178-$D184/$E183)-$K178,"HA")),IF($E183*(1-$I178)-$C184&lt;0,(($I178-(($E183*$I178+$C184+$D184)-$E183)/$E183)),"")),"")</f>
        <v/>
      </c>
      <c r="M178" s="550" t="e">
        <f>$L178-$K180</f>
        <v>#VALUE!</v>
      </c>
      <c r="N178" s="347"/>
      <c r="O178" s="348"/>
      <c r="P178" s="356"/>
      <c r="Q178" s="338"/>
      <c r="R178" s="337"/>
      <c r="S178" s="339"/>
      <c r="T178" s="554" t="e">
        <f t="shared" si="41"/>
        <v>#VALUE!</v>
      </c>
      <c r="U178" s="446" t="e">
        <f t="shared" si="42"/>
        <v>#VALUE!</v>
      </c>
      <c r="V178" s="446">
        <f t="shared" si="43"/>
        <v>0</v>
      </c>
      <c r="W178" s="444">
        <f t="shared" si="44"/>
        <v>0</v>
      </c>
      <c r="X178" s="444">
        <f t="shared" si="45"/>
        <v>0</v>
      </c>
      <c r="Y178" s="25"/>
      <c r="Z178" s="25" t="s">
        <v>101</v>
      </c>
      <c r="AA178" s="25" t="s">
        <v>102</v>
      </c>
      <c r="AC178" s="367"/>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7"/>
      <c r="AY178" s="367"/>
      <c r="AZ178" s="367"/>
      <c r="BA178" s="367"/>
      <c r="BB178" s="367"/>
      <c r="BC178" s="367"/>
      <c r="BD178" s="367"/>
      <c r="BE178" s="367"/>
      <c r="BF178" s="367"/>
      <c r="BG178" s="367"/>
      <c r="BH178" s="367"/>
    </row>
    <row r="179" spans="1:60" ht="15" customHeight="1">
      <c r="A179" s="513" t="s">
        <v>56</v>
      </c>
      <c r="B179" s="570">
        <f t="shared" si="46"/>
        <v>0</v>
      </c>
      <c r="C179" s="555">
        <f t="shared" si="40"/>
        <v>0</v>
      </c>
      <c r="D179" s="555"/>
      <c r="E179" s="556">
        <f>'1. Projektets omkostninger'!B179</f>
        <v>0</v>
      </c>
      <c r="F179" s="564"/>
      <c r="G179" s="425"/>
      <c r="H179" s="460"/>
      <c r="I179" s="539"/>
      <c r="J179" s="25"/>
      <c r="K179" s="540" t="e">
        <f>K180-(I178-K178)</f>
        <v>#VALUE!</v>
      </c>
      <c r="L179" s="25"/>
      <c r="M179" s="550"/>
      <c r="N179" s="347"/>
      <c r="O179" s="348"/>
      <c r="P179" s="356"/>
      <c r="Q179" s="338"/>
      <c r="R179" s="337"/>
      <c r="S179" s="339"/>
      <c r="T179" s="554" t="e">
        <f t="shared" si="41"/>
        <v>#VALUE!</v>
      </c>
      <c r="U179" s="446" t="e">
        <f t="shared" si="42"/>
        <v>#VALUE!</v>
      </c>
      <c r="V179" s="446">
        <f t="shared" si="43"/>
        <v>0</v>
      </c>
      <c r="W179" s="444">
        <f t="shared" si="44"/>
        <v>0</v>
      </c>
      <c r="X179" s="444">
        <f t="shared" si="45"/>
        <v>0</v>
      </c>
      <c r="Y179" s="348"/>
      <c r="Z179" s="25" t="s">
        <v>105</v>
      </c>
      <c r="AA179" s="25" t="s">
        <v>106</v>
      </c>
      <c r="AB179" s="348"/>
      <c r="AC179" s="367"/>
      <c r="AD179" s="367"/>
      <c r="AE179" s="367"/>
      <c r="AF179" s="367"/>
      <c r="AG179" s="367"/>
      <c r="AH179" s="367"/>
      <c r="AI179" s="367"/>
      <c r="AJ179" s="367"/>
      <c r="AK179" s="367"/>
      <c r="AL179" s="367"/>
      <c r="AM179" s="367"/>
      <c r="AN179" s="367"/>
      <c r="AO179" s="367"/>
      <c r="AP179" s="367"/>
      <c r="AQ179" s="367"/>
      <c r="AR179" s="367"/>
      <c r="AS179" s="367"/>
      <c r="AT179" s="367"/>
      <c r="AU179" s="367"/>
      <c r="AV179" s="367"/>
      <c r="AW179" s="367"/>
      <c r="AX179" s="367"/>
      <c r="AY179" s="367"/>
      <c r="AZ179" s="367"/>
      <c r="BA179" s="367"/>
      <c r="BB179" s="367"/>
      <c r="BC179" s="367"/>
      <c r="BD179" s="367"/>
      <c r="BE179" s="367"/>
      <c r="BF179" s="367"/>
      <c r="BG179" s="367"/>
      <c r="BH179" s="367"/>
    </row>
    <row r="180" spans="1:60" ht="15.75" customHeight="1">
      <c r="A180" s="513" t="s">
        <v>57</v>
      </c>
      <c r="B180" s="570">
        <f t="shared" si="46"/>
        <v>0</v>
      </c>
      <c r="C180" s="555">
        <f t="shared" si="40"/>
        <v>0</v>
      </c>
      <c r="D180" s="555"/>
      <c r="E180" s="556">
        <f>'1. Projektets omkostninger'!B181</f>
        <v>0</v>
      </c>
      <c r="F180" s="564"/>
      <c r="G180" s="425"/>
      <c r="H180" s="460"/>
      <c r="I180" s="96"/>
      <c r="J180" s="25" t="s">
        <v>156</v>
      </c>
      <c r="K180" s="540" t="e">
        <f>($I178-($D184/$E183))</f>
        <v>#VALUE!</v>
      </c>
      <c r="L180" s="25"/>
      <c r="M180" s="97"/>
      <c r="N180" s="347"/>
      <c r="O180" s="348"/>
      <c r="P180" s="356"/>
      <c r="Q180" s="338"/>
      <c r="R180" s="337"/>
      <c r="S180" s="339"/>
      <c r="T180" s="554" t="e">
        <f t="shared" si="41"/>
        <v>#VALUE!</v>
      </c>
      <c r="U180" s="446" t="e">
        <f t="shared" si="42"/>
        <v>#VALUE!</v>
      </c>
      <c r="V180" s="446">
        <f t="shared" si="43"/>
        <v>0</v>
      </c>
      <c r="W180" s="444">
        <f t="shared" si="44"/>
        <v>0</v>
      </c>
      <c r="X180" s="444">
        <f t="shared" si="45"/>
        <v>0</v>
      </c>
      <c r="Y180" s="348"/>
      <c r="Z180" s="25" t="s">
        <v>109</v>
      </c>
      <c r="AA180" s="25"/>
      <c r="AB180" s="348"/>
      <c r="AC180" s="367"/>
      <c r="AD180" s="367"/>
      <c r="AE180" s="367"/>
      <c r="AF180" s="367"/>
      <c r="AG180" s="367"/>
      <c r="AH180" s="367"/>
      <c r="AI180" s="367"/>
      <c r="AJ180" s="367"/>
      <c r="AK180" s="367"/>
      <c r="AL180" s="367"/>
      <c r="AM180" s="367"/>
      <c r="AN180" s="367"/>
      <c r="AO180" s="367"/>
      <c r="AP180" s="367"/>
      <c r="AQ180" s="367"/>
      <c r="AR180" s="367"/>
      <c r="AS180" s="367"/>
      <c r="AT180" s="367"/>
      <c r="AU180" s="367"/>
      <c r="AV180" s="367"/>
      <c r="AW180" s="367"/>
      <c r="AX180" s="367"/>
      <c r="AY180" s="367"/>
      <c r="AZ180" s="367"/>
      <c r="BA180" s="367"/>
      <c r="BB180" s="367"/>
      <c r="BC180" s="367"/>
      <c r="BD180" s="367"/>
      <c r="BE180" s="367"/>
      <c r="BF180" s="367"/>
      <c r="BG180" s="367"/>
      <c r="BH180" s="367"/>
    </row>
    <row r="181" spans="1:60" ht="15" customHeight="1">
      <c r="A181" s="504" t="s">
        <v>58</v>
      </c>
      <c r="B181" s="571">
        <f>SUM(B174+B175+B176+B177-B178-B179+B180)</f>
        <v>0</v>
      </c>
      <c r="C181" s="556">
        <f>SUM(C174+C175+C176+C177-C178-C179+C180)</f>
        <v>0</v>
      </c>
      <c r="D181" s="556"/>
      <c r="E181" s="556">
        <f>SUM(B181:C181)</f>
        <v>0</v>
      </c>
      <c r="F181" s="565"/>
      <c r="G181" s="425"/>
      <c r="H181" s="460"/>
      <c r="I181" s="541"/>
      <c r="J181" s="542"/>
      <c r="K181" s="543"/>
      <c r="L181" s="542"/>
      <c r="M181" s="551"/>
      <c r="N181" s="347"/>
      <c r="O181" s="92"/>
      <c r="P181" s="348"/>
      <c r="Q181" s="25"/>
      <c r="R181" s="25"/>
      <c r="S181" s="25"/>
      <c r="T181" s="554" t="e">
        <f t="shared" si="41"/>
        <v>#VALUE!</v>
      </c>
      <c r="U181" s="446" t="e">
        <f t="shared" si="42"/>
        <v>#VALUE!</v>
      </c>
      <c r="V181" s="446">
        <f t="shared" si="43"/>
        <v>0</v>
      </c>
      <c r="W181" s="444">
        <f t="shared" si="44"/>
        <v>0</v>
      </c>
      <c r="X181" s="444">
        <f t="shared" si="45"/>
        <v>0</v>
      </c>
      <c r="Y181" s="348"/>
      <c r="Z181" s="25" t="s">
        <v>112</v>
      </c>
      <c r="AA181" s="25"/>
      <c r="AB181" s="348"/>
      <c r="AC181" s="367"/>
      <c r="AD181" s="367"/>
      <c r="AE181" s="367"/>
      <c r="AF181" s="367"/>
      <c r="AG181" s="367"/>
      <c r="AH181" s="367"/>
      <c r="AI181" s="367"/>
      <c r="AJ181" s="367"/>
      <c r="AK181" s="367"/>
      <c r="AL181" s="367"/>
      <c r="AM181" s="367"/>
      <c r="AN181" s="367"/>
      <c r="AO181" s="367"/>
      <c r="AP181" s="367"/>
      <c r="AQ181" s="367"/>
      <c r="AR181" s="367"/>
      <c r="AS181" s="367"/>
      <c r="AT181" s="367"/>
      <c r="AU181" s="367"/>
      <c r="AV181" s="367"/>
      <c r="AW181" s="367"/>
      <c r="AX181" s="367"/>
      <c r="AY181" s="367"/>
      <c r="AZ181" s="367"/>
      <c r="BA181" s="367"/>
      <c r="BB181" s="367"/>
      <c r="BC181" s="367"/>
      <c r="BD181" s="367"/>
      <c r="BE181" s="367"/>
      <c r="BF181" s="367"/>
      <c r="BG181" s="367"/>
      <c r="BH181" s="367"/>
    </row>
    <row r="182" spans="1:60" ht="15.75" customHeight="1" thickBot="1">
      <c r="A182" s="514" t="s">
        <v>121</v>
      </c>
      <c r="B182" s="572">
        <f>IFERROR(IF(E182=0,0,X182),0)</f>
        <v>0</v>
      </c>
      <c r="C182" s="555">
        <f>IFERROR(E182-B182,0)</f>
        <v>0</v>
      </c>
      <c r="D182" s="555"/>
      <c r="E182" s="556">
        <f>'1. Projektets omkostninger'!B183</f>
        <v>0</v>
      </c>
      <c r="F182" s="564"/>
      <c r="G182" s="425"/>
      <c r="H182" s="460"/>
      <c r="I182" s="544"/>
      <c r="J182" s="545" t="s">
        <v>159</v>
      </c>
      <c r="K182" s="546" t="str">
        <f>IFERROR(IF(AND(OR($F169="Privat forsknings- og videnformidlingsinstitution",$F169="Offentlig forsknings- og videnformidlingsinstitution"),OR($B171="Anvendt forskning",$B171="Udvikling")),(IF($E183*(1-$I178)-$D184&lt;0,$I178-(($E183*$I178+$D184+$C184)-$E183)/$E183,"")),""),($I178-$D184/$E183))</f>
        <v/>
      </c>
      <c r="L182" s="547"/>
      <c r="M182" s="552"/>
      <c r="N182" s="347"/>
      <c r="O182" s="348"/>
      <c r="P182" s="348"/>
      <c r="Q182" s="25"/>
      <c r="R182" s="25"/>
      <c r="S182" s="25"/>
      <c r="T182" s="554" t="e">
        <f t="shared" si="41"/>
        <v>#VALUE!</v>
      </c>
      <c r="U182" s="446" t="e">
        <f t="shared" si="42"/>
        <v>#VALUE!</v>
      </c>
      <c r="V182" s="446">
        <f t="shared" si="43"/>
        <v>0</v>
      </c>
      <c r="W182" s="444">
        <f t="shared" si="44"/>
        <v>0</v>
      </c>
      <c r="X182" s="444">
        <f t="shared" si="45"/>
        <v>0</v>
      </c>
      <c r="Y182" s="348"/>
      <c r="Z182" s="25" t="s">
        <v>115</v>
      </c>
      <c r="AA182" s="25"/>
      <c r="AB182" s="25"/>
      <c r="AC182" s="367"/>
      <c r="AD182" s="367"/>
      <c r="AE182" s="367"/>
      <c r="AF182" s="367"/>
      <c r="AG182" s="367"/>
      <c r="AH182" s="367"/>
      <c r="AI182" s="367"/>
      <c r="AJ182" s="367"/>
      <c r="AK182" s="367"/>
      <c r="AL182" s="367"/>
      <c r="AM182" s="367"/>
      <c r="AN182" s="367"/>
      <c r="AO182" s="367"/>
      <c r="AP182" s="367"/>
      <c r="AQ182" s="367"/>
      <c r="AR182" s="367"/>
      <c r="AS182" s="367"/>
      <c r="AT182" s="367"/>
      <c r="AU182" s="367"/>
      <c r="AV182" s="367"/>
      <c r="AW182" s="367"/>
      <c r="AX182" s="367"/>
      <c r="AY182" s="367"/>
      <c r="AZ182" s="367"/>
      <c r="BA182" s="367"/>
      <c r="BB182" s="367"/>
      <c r="BC182" s="367"/>
      <c r="BD182" s="367"/>
      <c r="BE182" s="367"/>
      <c r="BF182" s="367"/>
      <c r="BG182" s="367"/>
      <c r="BH182" s="367"/>
    </row>
    <row r="183" spans="1:60" ht="15.75" customHeight="1" thickBot="1">
      <c r="A183" s="505" t="s">
        <v>93</v>
      </c>
      <c r="B183" s="580">
        <f>IF(B181+B182&lt;=0,0,B181+B182)</f>
        <v>0</v>
      </c>
      <c r="C183" s="580">
        <f>IF(C181+C182&lt;=0,0,C181+C182)</f>
        <v>0</v>
      </c>
      <c r="D183" s="580"/>
      <c r="E183" s="579">
        <f>SUM(E174+E175+E176+E177-E178-E179+E180)+E182</f>
        <v>0</v>
      </c>
      <c r="F183" s="566"/>
      <c r="G183" s="425"/>
      <c r="H183" s="460"/>
      <c r="I183" s="445"/>
      <c r="J183" s="445"/>
      <c r="K183" s="347"/>
      <c r="L183" s="347"/>
      <c r="M183" s="347"/>
      <c r="N183" s="347"/>
      <c r="O183" s="92"/>
      <c r="P183" s="348"/>
      <c r="Q183" s="25"/>
      <c r="R183" s="25"/>
      <c r="S183" s="25"/>
      <c r="T183" s="554" t="e">
        <f t="shared" si="41"/>
        <v>#VALUE!</v>
      </c>
      <c r="U183" s="446" t="e">
        <f t="shared" si="42"/>
        <v>#VALUE!</v>
      </c>
      <c r="V183" s="446">
        <f t="shared" si="43"/>
        <v>0</v>
      </c>
      <c r="W183" s="444">
        <f t="shared" si="44"/>
        <v>0</v>
      </c>
      <c r="X183" s="444">
        <f t="shared" si="45"/>
        <v>0</v>
      </c>
      <c r="Y183" s="348"/>
      <c r="Z183" s="339"/>
      <c r="AA183" s="339"/>
      <c r="AB183" s="25"/>
      <c r="AC183" s="367"/>
      <c r="AD183" s="367"/>
      <c r="AE183" s="367"/>
      <c r="AF183" s="367"/>
      <c r="AG183" s="367"/>
      <c r="AH183" s="367"/>
      <c r="AI183" s="367"/>
      <c r="AJ183" s="367"/>
      <c r="AK183" s="367"/>
      <c r="AL183" s="367"/>
      <c r="AM183" s="367"/>
      <c r="AN183" s="367"/>
      <c r="AO183" s="367"/>
      <c r="AP183" s="367"/>
      <c r="AQ183" s="367"/>
      <c r="AR183" s="367"/>
      <c r="AS183" s="367"/>
      <c r="AT183" s="367"/>
      <c r="AU183" s="367"/>
      <c r="AV183" s="367"/>
      <c r="AW183" s="367"/>
      <c r="AX183" s="367"/>
      <c r="AY183" s="367"/>
      <c r="AZ183" s="367"/>
      <c r="BA183" s="367"/>
      <c r="BB183" s="367"/>
      <c r="BC183" s="367"/>
      <c r="BD183" s="367"/>
      <c r="BE183" s="367"/>
      <c r="BF183" s="367"/>
      <c r="BG183" s="367"/>
      <c r="BH183" s="367"/>
    </row>
    <row r="184" spans="1:60" ht="15.75" thickBot="1">
      <c r="A184" s="627" t="s">
        <v>124</v>
      </c>
      <c r="B184" s="529">
        <f>B183</f>
        <v>0</v>
      </c>
      <c r="C184" s="629">
        <f>'1. Projektets omkostninger'!B161</f>
        <v>0</v>
      </c>
      <c r="D184" s="629">
        <f>'1. Projektets omkostninger'!C161</f>
        <v>0</v>
      </c>
      <c r="E184" s="568"/>
      <c r="F184" s="567"/>
      <c r="G184" s="426"/>
      <c r="H184" s="426"/>
      <c r="I184" s="447"/>
      <c r="J184" s="447"/>
      <c r="K184" s="348"/>
      <c r="L184" s="348"/>
      <c r="M184" s="348"/>
      <c r="N184" s="348"/>
      <c r="O184" s="92"/>
      <c r="P184" s="348"/>
      <c r="Q184" s="25"/>
      <c r="R184" s="25"/>
      <c r="S184" s="25"/>
      <c r="T184" s="25"/>
      <c r="U184" s="25"/>
      <c r="V184" s="25"/>
      <c r="W184" s="25"/>
      <c r="X184" s="348"/>
      <c r="Y184" s="348"/>
      <c r="Z184" s="349"/>
      <c r="AA184" s="349"/>
      <c r="AB184" s="25"/>
      <c r="AC184" s="367"/>
      <c r="AD184" s="367"/>
      <c r="AE184" s="367"/>
      <c r="AF184" s="367"/>
      <c r="AG184" s="367"/>
      <c r="AH184" s="367"/>
      <c r="AI184" s="367"/>
      <c r="AJ184" s="367"/>
      <c r="AK184" s="367"/>
      <c r="AL184" s="367"/>
      <c r="AM184" s="367"/>
      <c r="AN184" s="367"/>
      <c r="AO184" s="367"/>
      <c r="AP184" s="367"/>
      <c r="AQ184" s="367"/>
      <c r="AR184" s="367"/>
      <c r="AS184" s="367"/>
      <c r="AT184" s="367"/>
      <c r="AU184" s="367"/>
      <c r="AV184" s="367"/>
      <c r="AW184" s="367"/>
      <c r="AX184" s="367"/>
      <c r="AY184" s="367"/>
      <c r="AZ184" s="367"/>
      <c r="BA184" s="367"/>
      <c r="BB184" s="367"/>
      <c r="BC184" s="367"/>
      <c r="BD184" s="367"/>
      <c r="BE184" s="367"/>
      <c r="BF184" s="367"/>
      <c r="BG184" s="367"/>
      <c r="BH184" s="367"/>
    </row>
    <row r="185" spans="1:60" ht="15.75" thickBot="1">
      <c r="A185" s="396"/>
      <c r="B185" s="397"/>
      <c r="C185" s="397"/>
      <c r="D185" s="397"/>
      <c r="E185" s="408"/>
      <c r="F185" s="407"/>
      <c r="G185" s="426"/>
      <c r="H185" s="426"/>
      <c r="I185" s="447"/>
      <c r="J185" s="468" t="s">
        <v>163</v>
      </c>
      <c r="K185" s="348"/>
      <c r="L185" s="348"/>
      <c r="M185" s="348"/>
      <c r="N185" s="348"/>
      <c r="O185" s="92"/>
      <c r="P185" s="348"/>
      <c r="Q185" s="25"/>
      <c r="R185" s="25"/>
      <c r="S185" s="25"/>
      <c r="T185" s="25"/>
      <c r="U185" s="25"/>
      <c r="V185" s="25"/>
      <c r="W185" s="25"/>
      <c r="X185" s="348"/>
      <c r="Y185" s="348"/>
      <c r="Z185" s="338"/>
      <c r="AA185" s="344"/>
      <c r="AB185" s="25"/>
      <c r="AC185" s="367"/>
      <c r="AD185" s="367"/>
      <c r="AE185" s="367"/>
      <c r="AF185" s="367"/>
      <c r="AG185" s="367"/>
      <c r="AH185" s="367"/>
      <c r="AI185" s="367"/>
      <c r="AJ185" s="367"/>
      <c r="AK185" s="367"/>
      <c r="AL185" s="367"/>
      <c r="AM185" s="367"/>
      <c r="AN185" s="367"/>
      <c r="AO185" s="367"/>
      <c r="AP185" s="367"/>
      <c r="AQ185" s="367"/>
      <c r="AR185" s="367"/>
      <c r="AS185" s="367"/>
      <c r="AT185" s="367"/>
      <c r="AU185" s="367"/>
      <c r="AV185" s="367"/>
      <c r="AW185" s="367"/>
      <c r="AX185" s="367"/>
      <c r="AY185" s="367"/>
      <c r="AZ185" s="367"/>
      <c r="BA185" s="367"/>
      <c r="BB185" s="367"/>
      <c r="BC185" s="367"/>
      <c r="BD185" s="367"/>
      <c r="BE185" s="367"/>
      <c r="BF185" s="367"/>
      <c r="BG185" s="367"/>
      <c r="BH185" s="367"/>
    </row>
    <row r="186" spans="1:60" ht="15">
      <c r="A186" s="399"/>
      <c r="B186" s="400"/>
      <c r="C186" s="400"/>
      <c r="D186" s="400"/>
      <c r="E186" s="640" t="s">
        <v>17</v>
      </c>
      <c r="F186" s="506" t="str">
        <f>I177</f>
        <v/>
      </c>
      <c r="G186" s="426"/>
      <c r="H186" s="426"/>
      <c r="I186" s="447"/>
      <c r="J186" s="469" t="b">
        <f>AND($F188&gt;0.3, OR($F169="Lille virksomhed", $F169="Mellemstor virksomhed", $F169="Stor virksomhed"))</f>
        <v>0</v>
      </c>
      <c r="K186" s="348"/>
      <c r="L186" s="348"/>
      <c r="M186" s="348"/>
      <c r="N186" s="348"/>
      <c r="O186" s="348"/>
      <c r="P186" s="92"/>
      <c r="Q186" s="25"/>
      <c r="R186" s="25"/>
      <c r="S186" s="25"/>
      <c r="T186" s="25"/>
      <c r="U186" s="25"/>
      <c r="V186" s="25"/>
      <c r="W186" s="25"/>
      <c r="X186" s="25"/>
      <c r="Y186" s="348"/>
      <c r="Z186" s="348"/>
      <c r="AA186" s="25"/>
      <c r="AB186" s="25"/>
      <c r="AC186" s="367"/>
      <c r="AD186" s="367"/>
      <c r="AE186" s="367"/>
      <c r="AF186" s="367"/>
      <c r="AG186" s="367"/>
      <c r="AH186" s="367"/>
      <c r="AI186" s="367"/>
      <c r="AJ186" s="367"/>
      <c r="AK186" s="367"/>
      <c r="AL186" s="367"/>
      <c r="AM186" s="367"/>
      <c r="AN186" s="367"/>
      <c r="AO186" s="367"/>
      <c r="AP186" s="367"/>
      <c r="AQ186" s="367"/>
      <c r="AR186" s="367"/>
      <c r="AS186" s="367"/>
      <c r="AT186" s="367"/>
      <c r="AU186" s="367"/>
      <c r="AV186" s="367"/>
      <c r="AW186" s="367"/>
      <c r="AX186" s="367"/>
      <c r="AY186" s="367"/>
      <c r="AZ186" s="367"/>
      <c r="BA186" s="367"/>
      <c r="BB186" s="367"/>
      <c r="BC186" s="367"/>
      <c r="BD186" s="367"/>
      <c r="BE186" s="367"/>
      <c r="BF186" s="367"/>
      <c r="BG186" s="367"/>
      <c r="BH186" s="367"/>
    </row>
    <row r="187" spans="1:60" ht="15">
      <c r="A187" s="399"/>
      <c r="B187" s="400"/>
      <c r="C187" s="400"/>
      <c r="D187" s="400"/>
      <c r="E187" s="641" t="s">
        <v>18</v>
      </c>
      <c r="F187" s="507" t="str">
        <f>IFERROR(IF(AND(OR($F169="Privat forsknings- og videnformidlingsinstitution",$F169="Offentlig forsknings- og videnformidlingsinstitution"),OR($B171="Anvendt forskning",$B171="Udvikling")),IF(K178="",K182,IF(K178&lt;=K182,K178,K182)),_xlfn.IFS(K178="",K180,K178&lt;=0,0,AND(K178&gt;0,K180&gt;0),K179)),"")</f>
        <v/>
      </c>
      <c r="G187" s="426"/>
      <c r="H187" s="426"/>
      <c r="I187" s="447"/>
      <c r="J187" s="469" t="b">
        <f>AND($F188&gt;0.44,OR($F169="Privat forsknings- og videnformidlingsinstitution",$F169="Offentlig forsknings- og videnformidlingsinstitution"))</f>
        <v>0</v>
      </c>
      <c r="K187" s="348"/>
      <c r="L187" s="348"/>
      <c r="M187" s="348"/>
      <c r="N187" s="348"/>
      <c r="O187" s="348"/>
      <c r="P187" s="92"/>
      <c r="Q187" s="25"/>
      <c r="R187" s="25"/>
      <c r="S187" s="25"/>
      <c r="T187" s="25"/>
      <c r="U187" s="25"/>
      <c r="V187" s="25"/>
      <c r="W187" s="25"/>
      <c r="X187" s="25"/>
      <c r="Y187" s="348"/>
      <c r="Z187" s="25"/>
      <c r="AA187" s="25"/>
      <c r="AB187" s="25"/>
      <c r="AC187" s="367"/>
      <c r="AD187" s="367"/>
      <c r="AE187" s="367"/>
      <c r="AF187" s="367"/>
      <c r="AG187" s="367"/>
      <c r="AH187" s="367"/>
      <c r="AI187" s="367"/>
      <c r="AJ187" s="367"/>
      <c r="AK187" s="367"/>
      <c r="AL187" s="367"/>
      <c r="AM187" s="367"/>
      <c r="AN187" s="367"/>
      <c r="AO187" s="367"/>
      <c r="AP187" s="367"/>
      <c r="AQ187" s="367"/>
      <c r="AR187" s="367"/>
      <c r="AS187" s="367"/>
      <c r="AT187" s="367"/>
      <c r="AU187" s="367"/>
      <c r="AV187" s="367"/>
      <c r="AW187" s="367"/>
      <c r="AX187" s="367"/>
      <c r="AY187" s="367"/>
      <c r="AZ187" s="367"/>
      <c r="BA187" s="367"/>
      <c r="BB187" s="367"/>
      <c r="BC187" s="367"/>
      <c r="BD187" s="367"/>
      <c r="BE187" s="367"/>
      <c r="BF187" s="367"/>
      <c r="BG187" s="367"/>
      <c r="BH187" s="367"/>
    </row>
    <row r="188" spans="1:60" ht="15.75" thickBot="1">
      <c r="A188" s="406"/>
      <c r="B188" s="403"/>
      <c r="C188" s="403"/>
      <c r="D188" s="403"/>
      <c r="E188" s="641" t="s">
        <v>168</v>
      </c>
      <c r="F188" s="508">
        <f>IF(E182="",0,IF(OR(F169="Privat Forsknings- og videnformidlingsinstitution",F169="Offentlig Forsknings- og videnformidlingsinstitution"),IF(E182=0,0,E182/E181),IF(E174=0,0,E182/E174)))</f>
        <v>0</v>
      </c>
      <c r="G188" s="426"/>
      <c r="H188" s="426"/>
      <c r="I188" s="447"/>
      <c r="J188" s="466"/>
      <c r="K188" s="348"/>
      <c r="L188" s="348"/>
      <c r="M188" s="348"/>
      <c r="N188" s="348"/>
      <c r="O188" s="348"/>
      <c r="P188" s="348"/>
      <c r="Q188" s="25"/>
      <c r="R188" s="25"/>
      <c r="S188" s="25"/>
      <c r="T188" s="25"/>
      <c r="U188" s="25"/>
      <c r="V188" s="25"/>
      <c r="W188" s="25"/>
      <c r="X188" s="25"/>
      <c r="Y188" s="25"/>
      <c r="Z188" s="25"/>
      <c r="AA188" s="25"/>
      <c r="AB188" s="25"/>
      <c r="AC188" s="367"/>
      <c r="AD188" s="367"/>
      <c r="AE188" s="367"/>
      <c r="AF188" s="367"/>
      <c r="AG188" s="367"/>
      <c r="AH188" s="367"/>
      <c r="AI188" s="367"/>
      <c r="AJ188" s="367"/>
      <c r="AK188" s="367"/>
      <c r="AL188" s="367"/>
      <c r="AM188" s="367"/>
      <c r="AN188" s="367"/>
      <c r="AO188" s="367"/>
      <c r="AP188" s="367"/>
      <c r="AQ188" s="367"/>
      <c r="AR188" s="367"/>
      <c r="AS188" s="367"/>
      <c r="AT188" s="367"/>
      <c r="AU188" s="367"/>
      <c r="AV188" s="367"/>
      <c r="AW188" s="367"/>
      <c r="AX188" s="367"/>
      <c r="AY188" s="367"/>
      <c r="AZ188" s="367"/>
      <c r="BA188" s="367"/>
      <c r="BB188" s="367"/>
      <c r="BC188" s="367"/>
      <c r="BD188" s="367"/>
      <c r="BE188" s="367"/>
      <c r="BF188" s="367"/>
      <c r="BG188" s="367"/>
      <c r="BH188" s="367"/>
    </row>
    <row r="189" spans="1:60" ht="15.75" thickBot="1">
      <c r="A189" s="438" t="s">
        <v>170</v>
      </c>
      <c r="B189" s="439">
        <f>IFERROR(E183/$E$16,0)</f>
        <v>0</v>
      </c>
      <c r="C189" s="403"/>
      <c r="D189" s="403"/>
      <c r="E189" s="409"/>
      <c r="F189" s="414"/>
      <c r="G189" s="426"/>
      <c r="H189" s="426"/>
      <c r="I189" s="447"/>
      <c r="J189" s="467"/>
      <c r="K189" s="348"/>
      <c r="L189" s="348"/>
      <c r="M189" s="348"/>
      <c r="N189" s="348"/>
      <c r="O189" s="348"/>
      <c r="P189" s="348"/>
      <c r="Q189" s="25"/>
      <c r="R189" s="25"/>
      <c r="S189" s="25"/>
      <c r="T189" s="25"/>
      <c r="U189" s="25"/>
      <c r="V189" s="25"/>
      <c r="W189" s="25"/>
      <c r="X189" s="25"/>
      <c r="Y189" s="25"/>
      <c r="Z189" s="25"/>
      <c r="AA189" s="25"/>
      <c r="AB189" s="25"/>
      <c r="AC189" s="367"/>
      <c r="AD189" s="367"/>
      <c r="AE189" s="367"/>
      <c r="AF189" s="367"/>
      <c r="AG189" s="367"/>
      <c r="AH189" s="367"/>
      <c r="AI189" s="367"/>
      <c r="AJ189" s="367"/>
      <c r="AK189" s="367"/>
      <c r="AL189" s="367"/>
      <c r="AM189" s="367"/>
      <c r="AN189" s="367"/>
      <c r="AO189" s="367"/>
      <c r="AP189" s="367"/>
      <c r="AQ189" s="367"/>
      <c r="AR189" s="367"/>
      <c r="AS189" s="367"/>
      <c r="AT189" s="367"/>
      <c r="AU189" s="367"/>
      <c r="AV189" s="367"/>
      <c r="AW189" s="367"/>
      <c r="AX189" s="367"/>
      <c r="AY189" s="367"/>
      <c r="AZ189" s="367"/>
      <c r="BA189" s="367"/>
      <c r="BB189" s="367"/>
      <c r="BC189" s="367"/>
      <c r="BD189" s="367"/>
      <c r="BE189" s="367"/>
      <c r="BF189" s="367"/>
      <c r="BG189" s="367"/>
      <c r="BH189" s="367"/>
    </row>
    <row r="190" spans="1:60" ht="15.75" thickBot="1">
      <c r="A190" s="401"/>
      <c r="B190" s="402"/>
      <c r="C190" s="367"/>
      <c r="D190" s="367"/>
      <c r="E190" s="409"/>
      <c r="F190" s="391"/>
      <c r="G190" s="426"/>
      <c r="H190" s="426"/>
      <c r="I190" s="447"/>
      <c r="J190" s="447"/>
      <c r="K190" s="348"/>
      <c r="L190" s="348"/>
      <c r="M190" s="348"/>
      <c r="N190" s="348"/>
      <c r="O190" s="348"/>
      <c r="P190" s="348"/>
      <c r="Q190" s="25"/>
      <c r="R190" s="25"/>
      <c r="S190" s="25"/>
      <c r="T190" s="25"/>
      <c r="U190" s="25"/>
      <c r="V190" s="25"/>
      <c r="W190" s="25"/>
      <c r="X190" s="25"/>
      <c r="Y190" s="25"/>
      <c r="Z190" s="25"/>
      <c r="AA190" s="25"/>
      <c r="AB190" s="25"/>
      <c r="AC190" s="367"/>
      <c r="AD190" s="367"/>
      <c r="AE190" s="367"/>
      <c r="AF190" s="367"/>
      <c r="AG190" s="367"/>
      <c r="AH190" s="367"/>
      <c r="AI190" s="367"/>
      <c r="AJ190" s="367"/>
      <c r="AK190" s="367"/>
      <c r="AL190" s="367"/>
      <c r="AM190" s="367"/>
      <c r="AN190" s="367"/>
      <c r="AO190" s="367"/>
      <c r="AP190" s="367"/>
      <c r="AQ190" s="367"/>
      <c r="AR190" s="367"/>
      <c r="AS190" s="367"/>
      <c r="AT190" s="367"/>
      <c r="AU190" s="367"/>
      <c r="AV190" s="367"/>
      <c r="AW190" s="367"/>
      <c r="AX190" s="367"/>
      <c r="AY190" s="367"/>
      <c r="AZ190" s="367"/>
      <c r="BA190" s="367"/>
      <c r="BB190" s="367"/>
      <c r="BC190" s="367"/>
      <c r="BD190" s="367"/>
      <c r="BE190" s="367"/>
      <c r="BF190" s="367"/>
      <c r="BG190" s="367"/>
      <c r="BH190" s="367"/>
    </row>
    <row r="191" spans="1:60" ht="15.75" hidden="1" thickBot="1">
      <c r="A191" s="401"/>
      <c r="B191" s="402"/>
      <c r="C191" s="367"/>
      <c r="D191" s="367"/>
      <c r="E191" s="409"/>
      <c r="F191" s="391"/>
      <c r="G191" s="426"/>
      <c r="H191" s="426"/>
      <c r="I191" s="447"/>
      <c r="J191" s="447"/>
      <c r="K191" s="348"/>
      <c r="L191" s="348"/>
      <c r="M191" s="348"/>
      <c r="N191" s="348"/>
      <c r="O191" s="348"/>
      <c r="P191" s="348"/>
      <c r="Q191" s="25"/>
      <c r="R191" s="25"/>
      <c r="S191" s="25"/>
      <c r="T191" s="25"/>
      <c r="U191" s="25"/>
      <c r="V191" s="25"/>
      <c r="W191" s="25"/>
      <c r="X191" s="25"/>
      <c r="Y191" s="25"/>
      <c r="Z191" s="25"/>
      <c r="AA191" s="25"/>
      <c r="AB191" s="25"/>
      <c r="AC191" s="367"/>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7"/>
      <c r="AY191" s="367"/>
      <c r="AZ191" s="367"/>
      <c r="BA191" s="367"/>
      <c r="BB191" s="367"/>
      <c r="BC191" s="367"/>
      <c r="BD191" s="367"/>
      <c r="BE191" s="367"/>
      <c r="BF191" s="367"/>
      <c r="BG191" s="367"/>
      <c r="BH191" s="367"/>
    </row>
    <row r="192" spans="1:60" ht="15.75" hidden="1" thickBot="1">
      <c r="A192" s="401"/>
      <c r="B192" s="402"/>
      <c r="C192" s="367"/>
      <c r="D192" s="367"/>
      <c r="E192" s="409"/>
      <c r="F192" s="391"/>
      <c r="G192" s="426"/>
      <c r="H192" s="426"/>
      <c r="I192" s="447"/>
      <c r="J192" s="447"/>
      <c r="K192" s="348"/>
      <c r="L192" s="348"/>
      <c r="M192" s="348"/>
      <c r="N192" s="348"/>
      <c r="O192" s="348"/>
      <c r="P192" s="348"/>
      <c r="Q192" s="25"/>
      <c r="R192" s="25"/>
      <c r="S192" s="25"/>
      <c r="T192" s="25"/>
      <c r="U192" s="25"/>
      <c r="V192" s="25"/>
      <c r="W192" s="25"/>
      <c r="X192" s="25"/>
      <c r="Y192" s="25"/>
      <c r="Z192" s="25"/>
      <c r="AA192" s="25"/>
      <c r="AB192" s="25"/>
      <c r="AC192" s="367"/>
      <c r="AD192" s="367"/>
      <c r="AE192" s="367"/>
      <c r="AF192" s="367"/>
      <c r="AG192" s="367"/>
      <c r="AH192" s="367"/>
      <c r="AI192" s="367"/>
      <c r="AJ192" s="367"/>
      <c r="AK192" s="367"/>
      <c r="AL192" s="367"/>
      <c r="AM192" s="367"/>
      <c r="AN192" s="367"/>
      <c r="AO192" s="367"/>
      <c r="AP192" s="367"/>
      <c r="AQ192" s="367"/>
      <c r="AR192" s="367"/>
      <c r="AS192" s="367"/>
      <c r="AT192" s="367"/>
      <c r="AU192" s="367"/>
      <c r="AV192" s="367"/>
      <c r="AW192" s="367"/>
      <c r="AX192" s="367"/>
      <c r="AY192" s="367"/>
      <c r="AZ192" s="367"/>
      <c r="BA192" s="367"/>
      <c r="BB192" s="367"/>
      <c r="BC192" s="367"/>
      <c r="BD192" s="367"/>
      <c r="BE192" s="367"/>
      <c r="BF192" s="367"/>
      <c r="BG192" s="367"/>
      <c r="BH192" s="367"/>
    </row>
    <row r="193" spans="1:60" ht="15.75" hidden="1" thickBot="1">
      <c r="A193" s="401"/>
      <c r="B193" s="402"/>
      <c r="C193" s="367"/>
      <c r="D193" s="367"/>
      <c r="E193" s="409"/>
      <c r="F193" s="391"/>
      <c r="G193" s="426"/>
      <c r="H193" s="426"/>
      <c r="I193" s="447"/>
      <c r="J193" s="447"/>
      <c r="K193" s="348"/>
      <c r="L193" s="348"/>
      <c r="M193" s="348"/>
      <c r="N193" s="348"/>
      <c r="O193" s="348"/>
      <c r="P193" s="348"/>
      <c r="Q193" s="25"/>
      <c r="R193" s="25"/>
      <c r="S193" s="25"/>
      <c r="T193" s="25"/>
      <c r="U193" s="25"/>
      <c r="V193" s="25"/>
      <c r="W193" s="25"/>
      <c r="X193" s="25"/>
      <c r="Y193" s="25"/>
      <c r="Z193" s="25"/>
      <c r="AA193" s="25"/>
      <c r="AB193" s="25"/>
      <c r="AC193" s="367"/>
      <c r="AD193" s="367"/>
      <c r="AE193" s="367"/>
      <c r="AF193" s="367"/>
      <c r="AG193" s="367"/>
      <c r="AH193" s="367"/>
      <c r="AI193" s="367"/>
      <c r="AJ193" s="367"/>
      <c r="AK193" s="367"/>
      <c r="AL193" s="367"/>
      <c r="AM193" s="367"/>
      <c r="AN193" s="367"/>
      <c r="AO193" s="367"/>
      <c r="AP193" s="367"/>
      <c r="AQ193" s="367"/>
      <c r="AR193" s="367"/>
      <c r="AS193" s="367"/>
      <c r="AT193" s="367"/>
      <c r="AU193" s="367"/>
      <c r="AV193" s="367"/>
      <c r="AW193" s="367"/>
      <c r="AX193" s="367"/>
      <c r="AY193" s="367"/>
      <c r="AZ193" s="367"/>
      <c r="BA193" s="367"/>
      <c r="BB193" s="367"/>
      <c r="BC193" s="367"/>
      <c r="BD193" s="367"/>
      <c r="BE193" s="367"/>
      <c r="BF193" s="367"/>
      <c r="BG193" s="367"/>
      <c r="BH193" s="367"/>
    </row>
    <row r="194" spans="1:60" ht="15.75" hidden="1" thickBot="1">
      <c r="A194" s="401"/>
      <c r="B194" s="402"/>
      <c r="C194" s="367"/>
      <c r="D194" s="367"/>
      <c r="E194" s="409"/>
      <c r="F194" s="391"/>
      <c r="G194" s="426"/>
      <c r="H194" s="426"/>
      <c r="I194" s="447"/>
      <c r="J194" s="447"/>
      <c r="K194" s="348"/>
      <c r="L194" s="348"/>
      <c r="M194" s="348"/>
      <c r="N194" s="348"/>
      <c r="O194" s="348"/>
      <c r="P194" s="348"/>
      <c r="Q194" s="25"/>
      <c r="R194" s="25"/>
      <c r="S194" s="25"/>
      <c r="T194" s="25"/>
      <c r="U194" s="25"/>
      <c r="V194" s="25"/>
      <c r="W194" s="25"/>
      <c r="X194" s="25"/>
      <c r="Y194" s="25"/>
      <c r="Z194" s="25"/>
      <c r="AA194" s="25"/>
      <c r="AB194" s="25"/>
      <c r="AC194" s="367"/>
      <c r="AD194" s="367"/>
      <c r="AE194" s="367"/>
      <c r="AF194" s="367"/>
      <c r="AG194" s="367"/>
      <c r="AH194" s="367"/>
      <c r="AI194" s="367"/>
      <c r="AJ194" s="367"/>
      <c r="AK194" s="367"/>
      <c r="AL194" s="367"/>
      <c r="AM194" s="367"/>
      <c r="AN194" s="367"/>
      <c r="AO194" s="367"/>
      <c r="AP194" s="367"/>
      <c r="AQ194" s="367"/>
      <c r="AR194" s="367"/>
      <c r="AS194" s="367"/>
      <c r="AT194" s="367"/>
      <c r="AU194" s="367"/>
      <c r="AV194" s="367"/>
      <c r="AW194" s="367"/>
      <c r="AX194" s="367"/>
      <c r="AY194" s="367"/>
      <c r="AZ194" s="367"/>
      <c r="BA194" s="367"/>
      <c r="BB194" s="367"/>
      <c r="BC194" s="367"/>
      <c r="BD194" s="367"/>
      <c r="BE194" s="367"/>
      <c r="BF194" s="367"/>
      <c r="BG194" s="367"/>
      <c r="BH194" s="367"/>
    </row>
    <row r="195" spans="1:60" ht="15.75" hidden="1" thickBot="1">
      <c r="A195" s="401"/>
      <c r="B195" s="402"/>
      <c r="C195" s="367"/>
      <c r="D195" s="367"/>
      <c r="E195" s="409"/>
      <c r="F195" s="391"/>
      <c r="G195" s="426"/>
      <c r="H195" s="426"/>
      <c r="I195" s="447"/>
      <c r="J195" s="447"/>
      <c r="K195" s="348"/>
      <c r="L195" s="348"/>
      <c r="M195" s="348"/>
      <c r="N195" s="348"/>
      <c r="O195" s="348"/>
      <c r="P195" s="348"/>
      <c r="Q195" s="25"/>
      <c r="R195" s="25"/>
      <c r="S195" s="25"/>
      <c r="T195" s="25"/>
      <c r="U195" s="25"/>
      <c r="V195" s="25"/>
      <c r="W195" s="25"/>
      <c r="X195" s="25"/>
      <c r="Y195" s="25"/>
      <c r="Z195" s="25"/>
      <c r="AA195" s="25"/>
      <c r="AB195" s="340" t="s">
        <v>204</v>
      </c>
      <c r="AC195" s="367"/>
      <c r="AD195" s="367"/>
      <c r="AE195" s="367"/>
      <c r="AF195" s="367"/>
      <c r="AG195" s="367"/>
      <c r="AH195" s="367"/>
      <c r="AI195" s="367"/>
      <c r="AJ195" s="367"/>
      <c r="AK195" s="367"/>
      <c r="AL195" s="367"/>
      <c r="AM195" s="367"/>
      <c r="AN195" s="367"/>
      <c r="AO195" s="367"/>
      <c r="AP195" s="367"/>
      <c r="AQ195" s="367"/>
      <c r="AR195" s="367"/>
      <c r="AS195" s="367"/>
      <c r="AT195" s="367"/>
      <c r="AU195" s="367"/>
      <c r="AV195" s="367"/>
      <c r="AW195" s="367"/>
      <c r="AX195" s="367"/>
      <c r="AY195" s="367"/>
      <c r="AZ195" s="367"/>
      <c r="BA195" s="367"/>
      <c r="BB195" s="367"/>
      <c r="BC195" s="367"/>
      <c r="BD195" s="367"/>
      <c r="BE195" s="367"/>
      <c r="BF195" s="367"/>
      <c r="BG195" s="367"/>
      <c r="BH195" s="367"/>
    </row>
    <row r="196" spans="1:60" ht="15.75" hidden="1" thickBot="1">
      <c r="A196" s="401"/>
      <c r="B196" s="402"/>
      <c r="C196" s="367"/>
      <c r="D196" s="367"/>
      <c r="E196" s="409"/>
      <c r="F196" s="391"/>
      <c r="G196" s="426"/>
      <c r="H196" s="426"/>
      <c r="I196" s="447"/>
      <c r="J196" s="447"/>
      <c r="K196" s="348"/>
      <c r="L196" s="348"/>
      <c r="M196" s="348"/>
      <c r="N196" s="348"/>
      <c r="O196" s="348"/>
      <c r="P196" s="348"/>
      <c r="Q196" s="25"/>
      <c r="R196" s="25"/>
      <c r="S196" s="25"/>
      <c r="T196" s="25"/>
      <c r="U196" s="25"/>
      <c r="V196" s="25"/>
      <c r="W196" s="25"/>
      <c r="X196" s="25"/>
      <c r="Y196" s="25"/>
      <c r="Z196" s="25"/>
      <c r="AA196" s="25"/>
      <c r="AB196" s="25"/>
      <c r="AC196" s="367"/>
      <c r="AD196" s="367"/>
      <c r="AE196" s="367"/>
      <c r="AF196" s="367"/>
      <c r="AG196" s="367"/>
      <c r="AH196" s="367"/>
      <c r="AI196" s="367"/>
      <c r="AJ196" s="367"/>
      <c r="AK196" s="367"/>
      <c r="AL196" s="367"/>
      <c r="AM196" s="367"/>
      <c r="AN196" s="367"/>
      <c r="AO196" s="367"/>
      <c r="AP196" s="367"/>
      <c r="AQ196" s="367"/>
      <c r="AR196" s="367"/>
      <c r="AS196" s="367"/>
      <c r="AT196" s="367"/>
      <c r="AU196" s="367"/>
      <c r="AV196" s="367"/>
      <c r="AW196" s="367"/>
      <c r="AX196" s="367"/>
      <c r="AY196" s="367"/>
      <c r="AZ196" s="367"/>
      <c r="BA196" s="367"/>
      <c r="BB196" s="367"/>
      <c r="BC196" s="367"/>
      <c r="BD196" s="367"/>
      <c r="BE196" s="367"/>
      <c r="BF196" s="367"/>
      <c r="BG196" s="367"/>
      <c r="BH196" s="367"/>
    </row>
    <row r="197" spans="1:60" ht="15.75" hidden="1" thickBot="1">
      <c r="A197" s="401"/>
      <c r="B197" s="402"/>
      <c r="C197" s="367"/>
      <c r="D197" s="367"/>
      <c r="E197" s="409"/>
      <c r="F197" s="391"/>
      <c r="G197" s="426"/>
      <c r="H197" s="426"/>
      <c r="I197" s="447"/>
      <c r="J197" s="447"/>
      <c r="K197" s="348"/>
      <c r="L197" s="348"/>
      <c r="M197" s="348"/>
      <c r="N197" s="348"/>
      <c r="O197" s="348"/>
      <c r="P197" s="348"/>
      <c r="Q197" s="25"/>
      <c r="R197" s="25"/>
      <c r="S197" s="25"/>
      <c r="T197" s="25"/>
      <c r="U197" s="25"/>
      <c r="V197" s="25"/>
      <c r="W197" s="25"/>
      <c r="X197" s="25"/>
      <c r="Y197" s="25"/>
      <c r="Z197" s="25"/>
      <c r="AA197" s="25"/>
      <c r="AB197" s="25"/>
      <c r="AC197" s="367"/>
      <c r="AD197" s="367"/>
      <c r="AE197" s="367"/>
      <c r="AF197" s="367"/>
      <c r="AG197" s="367"/>
      <c r="AH197" s="367"/>
      <c r="AI197" s="367"/>
      <c r="AJ197" s="367"/>
      <c r="AK197" s="367"/>
      <c r="AL197" s="367"/>
      <c r="AM197" s="367"/>
      <c r="AN197" s="367"/>
      <c r="AO197" s="367"/>
      <c r="AP197" s="367"/>
      <c r="AQ197" s="367"/>
      <c r="AR197" s="367"/>
      <c r="AS197" s="367"/>
      <c r="AT197" s="367"/>
      <c r="AU197" s="367"/>
      <c r="AV197" s="367"/>
      <c r="AW197" s="367"/>
      <c r="AX197" s="367"/>
      <c r="AY197" s="367"/>
      <c r="AZ197" s="367"/>
      <c r="BA197" s="367"/>
      <c r="BB197" s="367"/>
      <c r="BC197" s="367"/>
      <c r="BD197" s="367"/>
      <c r="BE197" s="367"/>
      <c r="BF197" s="367"/>
      <c r="BG197" s="367"/>
      <c r="BH197" s="367"/>
    </row>
    <row r="198" spans="1:60" ht="15.75" hidden="1" thickBot="1">
      <c r="A198" s="401"/>
      <c r="B198" s="402"/>
      <c r="C198" s="367"/>
      <c r="D198" s="367"/>
      <c r="E198" s="409"/>
      <c r="F198" s="391"/>
      <c r="G198" s="426"/>
      <c r="H198" s="426"/>
      <c r="I198" s="447"/>
      <c r="J198" s="447"/>
      <c r="K198" s="348"/>
      <c r="L198" s="348"/>
      <c r="M198" s="348"/>
      <c r="N198" s="348"/>
      <c r="O198" s="348"/>
      <c r="P198" s="348"/>
      <c r="Q198" s="25"/>
      <c r="R198" s="25"/>
      <c r="S198" s="25"/>
      <c r="T198" s="25"/>
      <c r="U198" s="25"/>
      <c r="V198" s="25"/>
      <c r="W198" s="25"/>
      <c r="X198" s="25"/>
      <c r="Y198" s="25"/>
      <c r="Z198" s="25"/>
      <c r="AA198" s="25"/>
      <c r="AB198" s="25"/>
      <c r="AC198" s="367"/>
      <c r="AD198" s="367"/>
      <c r="AE198" s="367"/>
      <c r="AF198" s="367"/>
      <c r="AG198" s="367"/>
      <c r="AH198" s="367"/>
      <c r="AI198" s="367"/>
      <c r="AJ198" s="367"/>
      <c r="AK198" s="367"/>
      <c r="AL198" s="367"/>
      <c r="AM198" s="367"/>
      <c r="AN198" s="367"/>
      <c r="AO198" s="367"/>
      <c r="AP198" s="367"/>
      <c r="AQ198" s="367"/>
      <c r="AR198" s="367"/>
      <c r="AS198" s="367"/>
      <c r="AT198" s="367"/>
      <c r="AU198" s="367"/>
      <c r="AV198" s="367"/>
      <c r="AW198" s="367"/>
      <c r="AX198" s="367"/>
      <c r="AY198" s="367"/>
      <c r="AZ198" s="367"/>
      <c r="BA198" s="367"/>
      <c r="BB198" s="367"/>
      <c r="BC198" s="367"/>
      <c r="BD198" s="367"/>
      <c r="BE198" s="367"/>
      <c r="BF198" s="367"/>
      <c r="BG198" s="367"/>
      <c r="BH198" s="367"/>
    </row>
    <row r="199" spans="1:60" ht="15.75" thickTop="1">
      <c r="A199" s="639" t="s">
        <v>127</v>
      </c>
      <c r="B199" s="387" t="str">
        <f>IF('1. Projektets omkostninger'!B189="","",'1. Projektets omkostninger'!B189)</f>
        <v/>
      </c>
      <c r="C199" s="388" t="s">
        <v>66</v>
      </c>
      <c r="D199" s="388"/>
      <c r="E199" s="386" t="s">
        <v>128</v>
      </c>
      <c r="F199" s="387" t="str">
        <f>IF('1. Projektets omkostninger'!D189="","",'1. Projektets omkostninger'!D189)</f>
        <v/>
      </c>
      <c r="G199" s="428"/>
      <c r="H199" s="461"/>
      <c r="I199" s="447"/>
      <c r="J199" s="447"/>
      <c r="K199" s="348"/>
      <c r="L199" s="348"/>
      <c r="M199" s="348"/>
      <c r="N199" s="348"/>
      <c r="O199" s="348"/>
      <c r="P199" s="348"/>
      <c r="Q199" s="342"/>
      <c r="R199" s="343"/>
      <c r="S199" s="344"/>
      <c r="T199" s="339"/>
      <c r="U199" s="25"/>
      <c r="V199" s="25"/>
      <c r="W199" s="442"/>
      <c r="X199" s="25"/>
      <c r="Y199" s="25"/>
      <c r="Z199" s="348"/>
      <c r="AA199" s="25"/>
      <c r="AB199" s="25"/>
      <c r="AC199" s="367"/>
      <c r="AD199" s="367"/>
      <c r="AE199" s="367"/>
      <c r="AF199" s="367"/>
      <c r="AG199" s="367"/>
      <c r="AH199" s="367"/>
      <c r="AI199" s="367"/>
      <c r="AJ199" s="367"/>
      <c r="AK199" s="367"/>
      <c r="AL199" s="367"/>
      <c r="AM199" s="367"/>
      <c r="AN199" s="367"/>
      <c r="AO199" s="367"/>
      <c r="AP199" s="367"/>
      <c r="AQ199" s="367"/>
      <c r="AR199" s="367"/>
      <c r="AS199" s="367"/>
      <c r="AT199" s="367"/>
      <c r="AU199" s="367"/>
      <c r="AV199" s="367"/>
      <c r="AW199" s="367"/>
      <c r="AX199" s="367"/>
      <c r="AY199" s="367"/>
      <c r="AZ199" s="367"/>
      <c r="BA199" s="367"/>
      <c r="BB199" s="367"/>
      <c r="BC199" s="367"/>
      <c r="BD199" s="367"/>
      <c r="BE199" s="367"/>
      <c r="BF199" s="367"/>
      <c r="BG199" s="367"/>
      <c r="BH199" s="367"/>
    </row>
    <row r="200" spans="1:60" ht="15">
      <c r="A200" s="380" t="s">
        <v>132</v>
      </c>
      <c r="B200" s="463" t="str">
        <f>IF('1. Projektets omkostninger'!C189="","",'1. Projektets omkostninger'!C189)</f>
        <v/>
      </c>
      <c r="C200" s="391"/>
      <c r="D200" s="391"/>
      <c r="E200" s="389" t="s">
        <v>6</v>
      </c>
      <c r="F200" s="390" t="str">
        <f>IF(ISBLANK($F$20),"Projektform skal vælges ved hovedansøger",$F$20)</f>
        <v/>
      </c>
      <c r="G200" s="428"/>
      <c r="H200" s="461"/>
      <c r="I200" s="447"/>
      <c r="J200" s="447"/>
      <c r="K200" s="348"/>
      <c r="L200" s="348"/>
      <c r="M200" s="348"/>
      <c r="N200" s="348"/>
      <c r="O200" s="348"/>
      <c r="P200" s="348"/>
      <c r="Q200" s="342"/>
      <c r="R200" s="343"/>
      <c r="S200" s="442"/>
      <c r="T200" s="339"/>
      <c r="U200" s="25"/>
      <c r="V200" s="25"/>
      <c r="W200" s="442"/>
      <c r="X200" s="443"/>
      <c r="Y200" s="25"/>
      <c r="Z200" s="348"/>
      <c r="AA200" s="25"/>
      <c r="AB200" s="25"/>
      <c r="AC200" s="367"/>
      <c r="AD200" s="367"/>
      <c r="AE200" s="367"/>
      <c r="AF200" s="367"/>
      <c r="AG200" s="367"/>
      <c r="AH200" s="367"/>
      <c r="AI200" s="367"/>
      <c r="AJ200" s="367"/>
      <c r="AK200" s="367"/>
      <c r="AL200" s="367"/>
      <c r="AM200" s="367"/>
      <c r="AN200" s="367"/>
      <c r="AO200" s="367"/>
      <c r="AP200" s="367"/>
      <c r="AQ200" s="367"/>
      <c r="AR200" s="367"/>
      <c r="AS200" s="367"/>
      <c r="AT200" s="367"/>
      <c r="AU200" s="367"/>
      <c r="AV200" s="367"/>
      <c r="AW200" s="367"/>
      <c r="AX200" s="367"/>
      <c r="AY200" s="367"/>
      <c r="AZ200" s="367"/>
      <c r="BA200" s="367"/>
      <c r="BB200" s="367"/>
      <c r="BC200" s="367"/>
      <c r="BD200" s="367"/>
      <c r="BE200" s="367"/>
      <c r="BF200" s="367"/>
      <c r="BG200" s="367"/>
      <c r="BH200" s="367"/>
    </row>
    <row r="201" spans="1:60" ht="15">
      <c r="A201" s="380" t="s">
        <v>134</v>
      </c>
      <c r="B201" s="390" t="str">
        <f>IF('1. Projektets omkostninger'!E189="","",'1. Projektets omkostninger'!E189)</f>
        <v/>
      </c>
      <c r="C201" s="426" t="s">
        <v>135</v>
      </c>
      <c r="D201" s="389"/>
      <c r="E201" s="437" t="s">
        <v>148</v>
      </c>
      <c r="F201" s="435"/>
      <c r="G201" s="428"/>
      <c r="H201" s="462"/>
      <c r="I201" s="447"/>
      <c r="J201" s="447"/>
      <c r="K201" s="348"/>
      <c r="L201" s="348"/>
      <c r="M201" s="348"/>
      <c r="N201" s="348"/>
      <c r="O201" s="348"/>
      <c r="P201" s="348"/>
      <c r="Q201" s="358"/>
      <c r="R201" s="345"/>
      <c r="S201" s="442"/>
      <c r="T201" s="340" t="s">
        <v>204</v>
      </c>
      <c r="U201" s="340" t="s">
        <v>204</v>
      </c>
      <c r="V201" s="340" t="s">
        <v>204</v>
      </c>
      <c r="W201" s="340" t="s">
        <v>204</v>
      </c>
      <c r="X201" s="340" t="s">
        <v>204</v>
      </c>
      <c r="Y201" s="340" t="s">
        <v>204</v>
      </c>
      <c r="Z201" s="340" t="s">
        <v>204</v>
      </c>
      <c r="AA201" s="340" t="s">
        <v>204</v>
      </c>
      <c r="AB201" s="340" t="s">
        <v>98</v>
      </c>
      <c r="AC201" s="367"/>
      <c r="AD201" s="367"/>
      <c r="AE201" s="367"/>
      <c r="AF201" s="367"/>
      <c r="AG201" s="367"/>
      <c r="AH201" s="367"/>
      <c r="AI201" s="367"/>
      <c r="AJ201" s="367"/>
      <c r="AK201" s="367"/>
      <c r="AL201" s="367"/>
      <c r="AM201" s="367"/>
      <c r="AN201" s="367"/>
      <c r="AO201" s="367"/>
      <c r="AP201" s="367"/>
      <c r="AQ201" s="367"/>
      <c r="AR201" s="367"/>
      <c r="AS201" s="367"/>
      <c r="AT201" s="367"/>
      <c r="AU201" s="367"/>
      <c r="AV201" s="367"/>
      <c r="AW201" s="367"/>
      <c r="AX201" s="367"/>
      <c r="AY201" s="367"/>
      <c r="AZ201" s="367"/>
      <c r="BA201" s="367"/>
      <c r="BB201" s="367"/>
      <c r="BC201" s="367"/>
      <c r="BD201" s="367"/>
      <c r="BE201" s="367"/>
      <c r="BF201" s="367"/>
      <c r="BG201" s="367"/>
      <c r="BH201" s="367"/>
    </row>
    <row r="202" spans="1:60" ht="15">
      <c r="A202" s="434" t="s">
        <v>175</v>
      </c>
      <c r="B202" s="434" t="str">
        <f>IF('1. Projektets omkostninger'!A189="","",'1. Projektets omkostninger'!A189)</f>
        <v/>
      </c>
      <c r="C202" s="434" t="str">
        <f>IF('1. Projektets omkostninger'!$A189="","",'1. Projektets omkostninger'!$A189)</f>
        <v/>
      </c>
      <c r="D202" s="389"/>
      <c r="E202" s="437"/>
      <c r="F202" s="436"/>
      <c r="G202" s="426"/>
      <c r="H202" s="426"/>
      <c r="I202" s="452"/>
      <c r="J202" s="447"/>
      <c r="K202" s="348"/>
      <c r="L202" s="348"/>
      <c r="M202" s="348"/>
      <c r="N202" s="348"/>
      <c r="O202" s="348"/>
      <c r="P202" s="348"/>
      <c r="Q202" s="358"/>
      <c r="R202" s="345"/>
      <c r="S202" s="442"/>
      <c r="T202" s="339" t="s">
        <v>177</v>
      </c>
      <c r="U202" s="25" t="s">
        <v>178</v>
      </c>
      <c r="V202" s="348" t="s">
        <v>179</v>
      </c>
      <c r="W202" s="348" t="s">
        <v>180</v>
      </c>
      <c r="X202" s="348" t="s">
        <v>181</v>
      </c>
      <c r="Y202" s="25"/>
      <c r="Z202" s="346" t="s">
        <v>144</v>
      </c>
      <c r="AA202" s="346" t="s">
        <v>97</v>
      </c>
      <c r="AB202" s="348" t="s">
        <v>103</v>
      </c>
      <c r="AC202" s="367"/>
      <c r="AD202" s="367"/>
      <c r="AE202" s="367"/>
      <c r="AF202" s="367"/>
      <c r="AG202" s="367"/>
      <c r="AH202" s="367"/>
      <c r="AI202" s="367"/>
      <c r="AJ202" s="367"/>
      <c r="AK202" s="367"/>
      <c r="AL202" s="367"/>
      <c r="AM202" s="367"/>
      <c r="AN202" s="367"/>
      <c r="AO202" s="367"/>
      <c r="AP202" s="367"/>
      <c r="AQ202" s="367"/>
      <c r="AR202" s="367"/>
      <c r="AS202" s="367"/>
      <c r="AT202" s="367"/>
      <c r="AU202" s="367"/>
      <c r="AV202" s="367"/>
      <c r="AW202" s="367"/>
      <c r="AX202" s="367"/>
      <c r="AY202" s="367"/>
      <c r="AZ202" s="367"/>
      <c r="BA202" s="367"/>
      <c r="BB202" s="367"/>
      <c r="BC202" s="367"/>
      <c r="BD202" s="367"/>
      <c r="BE202" s="367"/>
      <c r="BF202" s="367"/>
      <c r="BG202" s="367"/>
      <c r="BH202" s="367"/>
    </row>
    <row r="203" spans="1:60" ht="15.75" thickBot="1">
      <c r="A203" s="395"/>
      <c r="B203" s="384" t="s">
        <v>90</v>
      </c>
      <c r="C203" s="384" t="s">
        <v>91</v>
      </c>
      <c r="D203" s="384" t="s">
        <v>92</v>
      </c>
      <c r="E203" s="384" t="s">
        <v>93</v>
      </c>
      <c r="F203" s="385" t="s">
        <v>94</v>
      </c>
      <c r="G203" s="429"/>
      <c r="H203" s="426"/>
      <c r="I203" s="447"/>
      <c r="J203" s="447"/>
      <c r="K203" s="348"/>
      <c r="L203" s="348"/>
      <c r="M203" s="348"/>
      <c r="N203" s="348"/>
      <c r="O203" s="348"/>
      <c r="P203" s="352"/>
      <c r="Q203" s="359"/>
      <c r="R203" s="339"/>
      <c r="S203" s="339"/>
      <c r="T203" s="25"/>
      <c r="U203" s="25"/>
      <c r="V203" s="348"/>
      <c r="W203" s="348"/>
      <c r="X203" s="25"/>
      <c r="Y203" s="442"/>
      <c r="Z203" s="346"/>
      <c r="AA203" s="346"/>
      <c r="AB203" s="348" t="s">
        <v>107</v>
      </c>
      <c r="AC203" s="367"/>
      <c r="AD203" s="367"/>
      <c r="AE203" s="367"/>
      <c r="AF203" s="367"/>
      <c r="AG203" s="367"/>
      <c r="AH203" s="367"/>
      <c r="AI203" s="367"/>
      <c r="AJ203" s="367"/>
      <c r="AK203" s="367"/>
      <c r="AL203" s="367"/>
      <c r="AM203" s="367"/>
      <c r="AN203" s="367"/>
      <c r="AO203" s="367"/>
      <c r="AP203" s="367"/>
      <c r="AQ203" s="367"/>
      <c r="AR203" s="367"/>
      <c r="AS203" s="367"/>
      <c r="AT203" s="367"/>
      <c r="AU203" s="367"/>
      <c r="AV203" s="367"/>
      <c r="AW203" s="367"/>
      <c r="AX203" s="367"/>
      <c r="AY203" s="367"/>
      <c r="AZ203" s="367"/>
      <c r="BA203" s="367"/>
      <c r="BB203" s="367"/>
      <c r="BC203" s="367"/>
      <c r="BD203" s="367"/>
      <c r="BE203" s="367"/>
      <c r="BF203" s="367"/>
      <c r="BG203" s="367"/>
      <c r="BH203" s="367"/>
    </row>
    <row r="204" spans="1:60" ht="15" customHeight="1">
      <c r="A204" s="512" t="s">
        <v>99</v>
      </c>
      <c r="B204" s="569">
        <f>IFERROR(IF(E204=0,0,X204),0)</f>
        <v>0</v>
      </c>
      <c r="C204" s="558">
        <f t="shared" ref="C204:C210" si="47">IFERROR(E204-B204,0)</f>
        <v>0</v>
      </c>
      <c r="D204" s="558"/>
      <c r="E204" s="562">
        <f>'1. Projektets omkostninger'!B197</f>
        <v>0</v>
      </c>
      <c r="F204" s="563">
        <f>SUM('1. Projektets omkostninger'!D196:AV196)</f>
        <v>0</v>
      </c>
      <c r="G204" s="425"/>
      <c r="H204" s="460"/>
      <c r="I204" s="93"/>
      <c r="J204" s="94"/>
      <c r="K204" s="94"/>
      <c r="L204" s="94"/>
      <c r="M204" s="95"/>
      <c r="N204" s="347"/>
      <c r="O204" s="348"/>
      <c r="P204" s="355"/>
      <c r="Q204" s="338"/>
      <c r="R204" s="339"/>
      <c r="S204" s="339"/>
      <c r="T204" s="554" t="e">
        <f>((I$208-((E$213*I$208+C$214)-E$213)/E$213))*E204</f>
        <v>#VALUE!</v>
      </c>
      <c r="U204" s="446" t="e">
        <f>IF(AND(OR($F$199="Privat forsknings- og videnformidlingsinstitution",$F$199="Offentlig forsknings- og videnformidlingsinstitution"),OR($B$201="Anvendt forskning",$B$201="Udvikling")),IF($K$212="",$I$208*$E204,$K$212*$E204),IF($K$208="",$K$210*$E204,$K$209*$E204))</f>
        <v>#VALUE!</v>
      </c>
      <c r="V204" s="446">
        <f>IFERROR(IF(E204=0,0,E204*K$208),0)</f>
        <v>0</v>
      </c>
      <c r="W204" s="444">
        <f>IF(E204=0,0,E204*I$208)</f>
        <v>0</v>
      </c>
      <c r="X204" s="444">
        <f>IF(AND(D$214=0,C$214=0),W204,IF(AND(D$214&gt;0,C$214=0),U204,IF(AND(D$214&gt;0,C$214&gt;0,U204=0),0,IF(AND(V204&lt;&gt;0,V204&lt;U204),V204,U204))))</f>
        <v>0</v>
      </c>
      <c r="Y204" s="25"/>
      <c r="Z204" s="339" t="str">
        <f>CONCATENATE(F199," - ",AA204)</f>
        <v xml:space="preserve"> - </v>
      </c>
      <c r="AA204" s="25" t="str">
        <f>F200</f>
        <v/>
      </c>
      <c r="AB204" s="348" t="s">
        <v>110</v>
      </c>
      <c r="AC204" s="367"/>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7"/>
      <c r="AY204" s="367"/>
      <c r="AZ204" s="367"/>
      <c r="BA204" s="367"/>
      <c r="BB204" s="367"/>
      <c r="BC204" s="367"/>
      <c r="BD204" s="367"/>
      <c r="BE204" s="367"/>
      <c r="BF204" s="367"/>
      <c r="BG204" s="367"/>
      <c r="BH204" s="367"/>
    </row>
    <row r="205" spans="1:60" ht="15" customHeight="1">
      <c r="A205" s="513" t="s">
        <v>50</v>
      </c>
      <c r="B205" s="570">
        <f>IFERROR(IF(E205=0,0,X205),0)</f>
        <v>0</v>
      </c>
      <c r="C205" s="555">
        <f t="shared" si="47"/>
        <v>0</v>
      </c>
      <c r="D205" s="555"/>
      <c r="E205" s="556">
        <f>'1. Projektets omkostninger'!B201</f>
        <v>0</v>
      </c>
      <c r="F205" s="564"/>
      <c r="G205" s="425"/>
      <c r="H205" s="460"/>
      <c r="I205" s="96"/>
      <c r="J205" s="25"/>
      <c r="K205" s="25"/>
      <c r="L205" s="25"/>
      <c r="M205" s="97"/>
      <c r="N205" s="347"/>
      <c r="O205" s="348"/>
      <c r="P205" s="356"/>
      <c r="Q205" s="338"/>
      <c r="R205" s="337"/>
      <c r="S205" s="339"/>
      <c r="T205" s="554" t="e">
        <f t="shared" ref="T205:T213" si="48">((I$208-((E$213*I$208+C$214)-E$213)/E$213))*E205</f>
        <v>#VALUE!</v>
      </c>
      <c r="U205" s="446" t="e">
        <f t="shared" ref="U205:U213" si="49">IF(AND(OR($F$199="Privat forsknings- og videnformidlingsinstitution",$F$199="Offentlig forsknings- og videnformidlingsinstitution"),OR($B$201="Anvendt forskning",$B$201="Udvikling")),IF($K$212="",$I$208*$E205,$K$212*$E205),IF($K$208="",$K$210*$E205,$K$209*$E205))</f>
        <v>#VALUE!</v>
      </c>
      <c r="V205" s="446">
        <f t="shared" ref="V205:V213" si="50">IFERROR(IF(E205=0,0,E205*K$208),0)</f>
        <v>0</v>
      </c>
      <c r="W205" s="444">
        <f t="shared" ref="W205:W213" si="51">IF(E205=0,0,E205*I$208)</f>
        <v>0</v>
      </c>
      <c r="X205" s="444">
        <f t="shared" ref="X205:X213" si="52">IF(AND(D$214=0,C$214=0),W205,IF(AND(D$214&gt;0,C$214=0),U205,IF(AND(D$214&gt;0,C$214&gt;0,U205=0),0,IF(AND(V205&lt;&gt;0,V205&lt;U205),V205,U205))))</f>
        <v>0</v>
      </c>
      <c r="Y205" s="25"/>
      <c r="Z205" s="339"/>
      <c r="AA205" s="339"/>
      <c r="AB205" s="348" t="s">
        <v>113</v>
      </c>
      <c r="AC205" s="367"/>
      <c r="AD205" s="367"/>
      <c r="AE205" s="367"/>
      <c r="AF205" s="367"/>
      <c r="AG205" s="367"/>
      <c r="AH205" s="367"/>
      <c r="AI205" s="367"/>
      <c r="AJ205" s="367"/>
      <c r="AK205" s="367"/>
      <c r="AL205" s="367"/>
      <c r="AM205" s="367"/>
      <c r="AN205" s="367"/>
      <c r="AO205" s="367"/>
      <c r="AP205" s="367"/>
      <c r="AQ205" s="367"/>
      <c r="AR205" s="367"/>
      <c r="AS205" s="367"/>
      <c r="AT205" s="367"/>
      <c r="AU205" s="367"/>
      <c r="AV205" s="367"/>
      <c r="AW205" s="367"/>
      <c r="AX205" s="367"/>
      <c r="AY205" s="367"/>
      <c r="AZ205" s="367"/>
      <c r="BA205" s="367"/>
      <c r="BB205" s="367"/>
      <c r="BC205" s="367"/>
      <c r="BD205" s="367"/>
      <c r="BE205" s="367"/>
      <c r="BF205" s="367"/>
      <c r="BG205" s="367"/>
      <c r="BH205" s="367"/>
    </row>
    <row r="206" spans="1:60" ht="15" customHeight="1">
      <c r="A206" s="513" t="s">
        <v>51</v>
      </c>
      <c r="B206" s="570">
        <f t="shared" ref="B206:B210" si="53">IFERROR(IF(E206=0,0,X206),0)</f>
        <v>0</v>
      </c>
      <c r="C206" s="555">
        <f t="shared" si="47"/>
        <v>0</v>
      </c>
      <c r="D206" s="555"/>
      <c r="E206" s="556">
        <f>'1. Projektets omkostninger'!B203</f>
        <v>0</v>
      </c>
      <c r="F206" s="564"/>
      <c r="G206" s="425"/>
      <c r="H206" s="460"/>
      <c r="I206" s="535" t="s">
        <v>148</v>
      </c>
      <c r="J206" s="25"/>
      <c r="K206" s="25"/>
      <c r="L206" s="25"/>
      <c r="M206" s="97"/>
      <c r="N206" s="347"/>
      <c r="O206" s="348"/>
      <c r="P206" s="356"/>
      <c r="Q206" s="338"/>
      <c r="R206" s="337"/>
      <c r="S206" s="339"/>
      <c r="T206" s="554" t="e">
        <f t="shared" si="48"/>
        <v>#VALUE!</v>
      </c>
      <c r="U206" s="446" t="e">
        <f t="shared" si="49"/>
        <v>#VALUE!</v>
      </c>
      <c r="V206" s="446">
        <f t="shared" si="50"/>
        <v>0</v>
      </c>
      <c r="W206" s="444">
        <f t="shared" si="51"/>
        <v>0</v>
      </c>
      <c r="X206" s="444">
        <f t="shared" si="52"/>
        <v>0</v>
      </c>
      <c r="Y206" s="25"/>
      <c r="Z206" s="339"/>
      <c r="AA206" s="339"/>
      <c r="AB206" s="348" t="s">
        <v>116</v>
      </c>
      <c r="AC206" s="367"/>
      <c r="AD206" s="367"/>
      <c r="AE206" s="367"/>
      <c r="AF206" s="367"/>
      <c r="AG206" s="367"/>
      <c r="AH206" s="367"/>
      <c r="AI206" s="367"/>
      <c r="AJ206" s="367"/>
      <c r="AK206" s="367"/>
      <c r="AL206" s="367"/>
      <c r="AM206" s="367"/>
      <c r="AN206" s="367"/>
      <c r="AO206" s="367"/>
      <c r="AP206" s="367"/>
      <c r="AQ206" s="367"/>
      <c r="AR206" s="367"/>
      <c r="AS206" s="367"/>
      <c r="AT206" s="367"/>
      <c r="AU206" s="367"/>
      <c r="AV206" s="367"/>
      <c r="AW206" s="367"/>
      <c r="AX206" s="367"/>
      <c r="AY206" s="367"/>
      <c r="AZ206" s="367"/>
      <c r="BA206" s="367"/>
      <c r="BB206" s="367"/>
      <c r="BC206" s="367"/>
      <c r="BD206" s="367"/>
      <c r="BE206" s="367"/>
      <c r="BF206" s="367"/>
      <c r="BG206" s="367"/>
      <c r="BH206" s="367"/>
    </row>
    <row r="207" spans="1:60" ht="15" customHeight="1" thickBot="1">
      <c r="A207" s="513" t="s">
        <v>53</v>
      </c>
      <c r="B207" s="570">
        <f t="shared" si="53"/>
        <v>0</v>
      </c>
      <c r="C207" s="555">
        <f t="shared" si="47"/>
        <v>0</v>
      </c>
      <c r="D207" s="555"/>
      <c r="E207" s="556">
        <f>'1. Projektets omkostninger'!B205</f>
        <v>0</v>
      </c>
      <c r="F207" s="564"/>
      <c r="G207" s="425"/>
      <c r="H207" s="460"/>
      <c r="I207" s="536" t="str">
        <f>IFERROR(VLOOKUP(B201,'6. Liste over tilskudsprocenter'!$A:$K,MATCH(CONCATENATE(F199," - ",F200),'6. Liste over tilskudsprocenter'!$A$1:$K$1,0),FALSE),"")</f>
        <v/>
      </c>
      <c r="J207" s="340"/>
      <c r="K207" s="537" t="s">
        <v>150</v>
      </c>
      <c r="L207" s="538"/>
      <c r="M207" s="97" t="s">
        <v>151</v>
      </c>
      <c r="N207" s="347"/>
      <c r="O207" s="348"/>
      <c r="P207" s="356"/>
      <c r="Q207" s="338"/>
      <c r="R207" s="337"/>
      <c r="S207" s="339"/>
      <c r="T207" s="554" t="e">
        <f t="shared" si="48"/>
        <v>#VALUE!</v>
      </c>
      <c r="U207" s="446" t="e">
        <f t="shared" si="49"/>
        <v>#VALUE!</v>
      </c>
      <c r="V207" s="446">
        <f t="shared" si="50"/>
        <v>0</v>
      </c>
      <c r="W207" s="444">
        <f t="shared" si="51"/>
        <v>0</v>
      </c>
      <c r="X207" s="444">
        <f t="shared" si="52"/>
        <v>0</v>
      </c>
      <c r="Y207" s="25"/>
      <c r="Z207" s="339"/>
      <c r="AA207" s="339"/>
      <c r="AB207" s="348" t="s">
        <v>118</v>
      </c>
      <c r="AC207" s="367"/>
      <c r="AD207" s="367"/>
      <c r="AE207" s="367"/>
      <c r="AF207" s="367"/>
      <c r="AG207" s="367"/>
      <c r="AH207" s="367"/>
      <c r="AI207" s="367"/>
      <c r="AJ207" s="367"/>
      <c r="AK207" s="367"/>
      <c r="AL207" s="367"/>
      <c r="AM207" s="367"/>
      <c r="AN207" s="367"/>
      <c r="AO207" s="367"/>
      <c r="AP207" s="367"/>
      <c r="AQ207" s="367"/>
      <c r="AR207" s="367"/>
      <c r="AS207" s="367"/>
      <c r="AT207" s="367"/>
      <c r="AU207" s="367"/>
      <c r="AV207" s="367"/>
      <c r="AW207" s="367"/>
      <c r="AX207" s="367"/>
      <c r="AY207" s="367"/>
      <c r="AZ207" s="367"/>
      <c r="BA207" s="367"/>
      <c r="BB207" s="367"/>
      <c r="BC207" s="367"/>
      <c r="BD207" s="367"/>
      <c r="BE207" s="367"/>
      <c r="BF207" s="367"/>
      <c r="BG207" s="367"/>
      <c r="BH207" s="367"/>
    </row>
    <row r="208" spans="1:60" ht="15" customHeight="1">
      <c r="A208" s="513" t="s">
        <v>54</v>
      </c>
      <c r="B208" s="570">
        <f t="shared" si="53"/>
        <v>0</v>
      </c>
      <c r="C208" s="555">
        <f t="shared" si="47"/>
        <v>0</v>
      </c>
      <c r="D208" s="555"/>
      <c r="E208" s="556">
        <f>'1. Projektets omkostninger'!B207</f>
        <v>0</v>
      </c>
      <c r="F208" s="564"/>
      <c r="G208" s="425"/>
      <c r="H208" s="460"/>
      <c r="I208" s="539" t="str">
        <f>IFERROR(VLOOKUP(B201,'6. Liste over tilskudsprocenter'!$A:$K,MATCH(CONCATENATE(F199," - ",F200),'6. Liste over tilskudsprocenter'!$A$1:$K$1,0),FALSE),"")</f>
        <v/>
      </c>
      <c r="J208" s="338" t="s">
        <v>153</v>
      </c>
      <c r="K208" s="454" t="str">
        <f>IFERROR(IF($E213*(1-$I208)-$C214&lt;0,$K210-(($E213*$K210+$C214)-$E213)/$E213,""),"")</f>
        <v/>
      </c>
      <c r="L208" s="25" t="str">
        <f>IFERROR(IF($D214&lt;&gt;0,IF($D214=$E213,0,IF($C214&gt;0,($I208-$D214/$E213)-$K208,"HA")),IF($E213*(1-$I208)-$C214&lt;0,(($I208-(($E213*$I208+$C214+$D214)-$E213)/$E213)),"")),"")</f>
        <v/>
      </c>
      <c r="M208" s="550" t="e">
        <f>$L208-$K210</f>
        <v>#VALUE!</v>
      </c>
      <c r="N208" s="347"/>
      <c r="O208" s="348"/>
      <c r="P208" s="356"/>
      <c r="Q208" s="338"/>
      <c r="R208" s="337"/>
      <c r="S208" s="339"/>
      <c r="T208" s="554" t="e">
        <f t="shared" si="48"/>
        <v>#VALUE!</v>
      </c>
      <c r="U208" s="446" t="e">
        <f t="shared" si="49"/>
        <v>#VALUE!</v>
      </c>
      <c r="V208" s="446">
        <f t="shared" si="50"/>
        <v>0</v>
      </c>
      <c r="W208" s="444">
        <f t="shared" si="51"/>
        <v>0</v>
      </c>
      <c r="X208" s="444">
        <f t="shared" si="52"/>
        <v>0</v>
      </c>
      <c r="Y208" s="25"/>
      <c r="Z208" s="25" t="s">
        <v>101</v>
      </c>
      <c r="AA208" s="25" t="s">
        <v>102</v>
      </c>
      <c r="AB208" s="348"/>
      <c r="AC208" s="367"/>
      <c r="AD208" s="367"/>
      <c r="AE208" s="367"/>
      <c r="AF208" s="367"/>
      <c r="AG208" s="367"/>
      <c r="AH208" s="367"/>
      <c r="AI208" s="367"/>
      <c r="AJ208" s="367"/>
      <c r="AK208" s="367"/>
      <c r="AL208" s="367"/>
      <c r="AM208" s="367"/>
      <c r="AN208" s="367"/>
      <c r="AO208" s="367"/>
      <c r="AP208" s="367"/>
      <c r="AQ208" s="367"/>
      <c r="AR208" s="367"/>
      <c r="AS208" s="367"/>
      <c r="AT208" s="367"/>
      <c r="AU208" s="367"/>
      <c r="AV208" s="367"/>
      <c r="AW208" s="367"/>
      <c r="AX208" s="367"/>
      <c r="AY208" s="367"/>
      <c r="AZ208" s="367"/>
      <c r="BA208" s="367"/>
      <c r="BB208" s="367"/>
      <c r="BC208" s="367"/>
      <c r="BD208" s="367"/>
      <c r="BE208" s="367"/>
      <c r="BF208" s="367"/>
      <c r="BG208" s="367"/>
      <c r="BH208" s="367"/>
    </row>
    <row r="209" spans="1:60" ht="15" customHeight="1">
      <c r="A209" s="513" t="s">
        <v>56</v>
      </c>
      <c r="B209" s="570">
        <f t="shared" si="53"/>
        <v>0</v>
      </c>
      <c r="C209" s="555">
        <f t="shared" si="47"/>
        <v>0</v>
      </c>
      <c r="D209" s="555"/>
      <c r="E209" s="556">
        <f>'1. Projektets omkostninger'!B209</f>
        <v>0</v>
      </c>
      <c r="F209" s="564"/>
      <c r="G209" s="425"/>
      <c r="H209" s="460"/>
      <c r="I209" s="539"/>
      <c r="J209" s="25"/>
      <c r="K209" s="540" t="e">
        <f>K210-(I208-K208)</f>
        <v>#VALUE!</v>
      </c>
      <c r="L209" s="25"/>
      <c r="M209" s="550"/>
      <c r="N209" s="347"/>
      <c r="O209" s="348"/>
      <c r="P209" s="356"/>
      <c r="Q209" s="338"/>
      <c r="R209" s="337"/>
      <c r="S209" s="339"/>
      <c r="T209" s="554" t="e">
        <f t="shared" si="48"/>
        <v>#VALUE!</v>
      </c>
      <c r="U209" s="446" t="e">
        <f t="shared" si="49"/>
        <v>#VALUE!</v>
      </c>
      <c r="V209" s="446">
        <f t="shared" si="50"/>
        <v>0</v>
      </c>
      <c r="W209" s="444">
        <f t="shared" si="51"/>
        <v>0</v>
      </c>
      <c r="X209" s="444">
        <f t="shared" si="52"/>
        <v>0</v>
      </c>
      <c r="Y209" s="348"/>
      <c r="Z209" s="25" t="s">
        <v>105</v>
      </c>
      <c r="AA209" s="25" t="s">
        <v>106</v>
      </c>
      <c r="AB209" s="348"/>
      <c r="AC209" s="367"/>
      <c r="AD209" s="367"/>
      <c r="AE209" s="367"/>
      <c r="AF209" s="367"/>
      <c r="AG209" s="367"/>
      <c r="AH209" s="367"/>
      <c r="AI209" s="367"/>
      <c r="AJ209" s="367"/>
      <c r="AK209" s="367"/>
      <c r="AL209" s="367"/>
      <c r="AM209" s="367"/>
      <c r="AN209" s="367"/>
      <c r="AO209" s="367"/>
      <c r="AP209" s="367"/>
      <c r="AQ209" s="367"/>
      <c r="AR209" s="367"/>
      <c r="AS209" s="367"/>
      <c r="AT209" s="367"/>
      <c r="AU209" s="367"/>
      <c r="AV209" s="367"/>
      <c r="AW209" s="367"/>
      <c r="AX209" s="367"/>
      <c r="AY209" s="367"/>
      <c r="AZ209" s="367"/>
      <c r="BA209" s="367"/>
      <c r="BB209" s="367"/>
      <c r="BC209" s="367"/>
      <c r="BD209" s="367"/>
      <c r="BE209" s="367"/>
      <c r="BF209" s="367"/>
      <c r="BG209" s="367"/>
      <c r="BH209" s="367"/>
    </row>
    <row r="210" spans="1:60" ht="15.75" customHeight="1">
      <c r="A210" s="513" t="s">
        <v>57</v>
      </c>
      <c r="B210" s="570">
        <f t="shared" si="53"/>
        <v>0</v>
      </c>
      <c r="C210" s="555">
        <f t="shared" si="47"/>
        <v>0</v>
      </c>
      <c r="D210" s="555"/>
      <c r="E210" s="556">
        <f>'1. Projektets omkostninger'!B211</f>
        <v>0</v>
      </c>
      <c r="F210" s="564"/>
      <c r="G210" s="425"/>
      <c r="H210" s="460"/>
      <c r="I210" s="96"/>
      <c r="J210" s="25" t="s">
        <v>156</v>
      </c>
      <c r="K210" s="540" t="e">
        <f>($I208-($D214/$E213))</f>
        <v>#VALUE!</v>
      </c>
      <c r="L210" s="25"/>
      <c r="M210" s="97"/>
      <c r="N210" s="347"/>
      <c r="O210" s="348"/>
      <c r="P210" s="356"/>
      <c r="Q210" s="338"/>
      <c r="R210" s="337"/>
      <c r="S210" s="339"/>
      <c r="T210" s="554" t="e">
        <f t="shared" si="48"/>
        <v>#VALUE!</v>
      </c>
      <c r="U210" s="446" t="e">
        <f t="shared" si="49"/>
        <v>#VALUE!</v>
      </c>
      <c r="V210" s="446">
        <f t="shared" si="50"/>
        <v>0</v>
      </c>
      <c r="W210" s="444">
        <f t="shared" si="51"/>
        <v>0</v>
      </c>
      <c r="X210" s="444">
        <f t="shared" si="52"/>
        <v>0</v>
      </c>
      <c r="Y210" s="348"/>
      <c r="Z210" s="25" t="s">
        <v>109</v>
      </c>
      <c r="AA210" s="25"/>
      <c r="AB210" s="348"/>
      <c r="AC210" s="367"/>
      <c r="AD210" s="367"/>
      <c r="AE210" s="367"/>
      <c r="AF210" s="367"/>
      <c r="AG210" s="367"/>
      <c r="AH210" s="367"/>
      <c r="AI210" s="367"/>
      <c r="AJ210" s="367"/>
      <c r="AK210" s="367"/>
      <c r="AL210" s="367"/>
      <c r="AM210" s="367"/>
      <c r="AN210" s="367"/>
      <c r="AO210" s="367"/>
      <c r="AP210" s="367"/>
      <c r="AQ210" s="367"/>
      <c r="AR210" s="367"/>
      <c r="AS210" s="367"/>
      <c r="AT210" s="367"/>
      <c r="AU210" s="367"/>
      <c r="AV210" s="367"/>
      <c r="AW210" s="367"/>
      <c r="AX210" s="367"/>
      <c r="AY210" s="367"/>
      <c r="AZ210" s="367"/>
      <c r="BA210" s="367"/>
      <c r="BB210" s="367"/>
      <c r="BC210" s="367"/>
      <c r="BD210" s="367"/>
      <c r="BE210" s="367"/>
      <c r="BF210" s="367"/>
      <c r="BG210" s="367"/>
      <c r="BH210" s="367"/>
    </row>
    <row r="211" spans="1:60" ht="15" customHeight="1">
      <c r="A211" s="504" t="s">
        <v>58</v>
      </c>
      <c r="B211" s="571">
        <f>SUM(B204+B205+B206+B207-B208-B209+B210)</f>
        <v>0</v>
      </c>
      <c r="C211" s="556">
        <f>SUM(C204+C205+C206+C207-C208-C209+C210)</f>
        <v>0</v>
      </c>
      <c r="D211" s="556"/>
      <c r="E211" s="556">
        <f>SUM(B211:C211)</f>
        <v>0</v>
      </c>
      <c r="F211" s="565"/>
      <c r="G211" s="425"/>
      <c r="H211" s="460"/>
      <c r="I211" s="541"/>
      <c r="J211" s="542"/>
      <c r="K211" s="543"/>
      <c r="L211" s="542"/>
      <c r="M211" s="551"/>
      <c r="N211" s="347"/>
      <c r="O211" s="92"/>
      <c r="P211" s="348"/>
      <c r="Q211" s="25"/>
      <c r="R211" s="25"/>
      <c r="S211" s="25"/>
      <c r="T211" s="554" t="e">
        <f t="shared" si="48"/>
        <v>#VALUE!</v>
      </c>
      <c r="U211" s="446" t="e">
        <f t="shared" si="49"/>
        <v>#VALUE!</v>
      </c>
      <c r="V211" s="446">
        <f t="shared" si="50"/>
        <v>0</v>
      </c>
      <c r="W211" s="444">
        <f t="shared" si="51"/>
        <v>0</v>
      </c>
      <c r="X211" s="444">
        <f t="shared" si="52"/>
        <v>0</v>
      </c>
      <c r="Y211" s="348"/>
      <c r="Z211" s="25" t="s">
        <v>112</v>
      </c>
      <c r="AA211" s="25"/>
      <c r="AB211" s="25"/>
      <c r="AC211" s="367"/>
      <c r="AD211" s="367"/>
      <c r="AE211" s="367"/>
      <c r="AF211" s="367"/>
      <c r="AG211" s="367"/>
      <c r="AH211" s="367"/>
      <c r="AI211" s="367"/>
      <c r="AJ211" s="367"/>
      <c r="AK211" s="367"/>
      <c r="AL211" s="367"/>
      <c r="AM211" s="367"/>
      <c r="AN211" s="367"/>
      <c r="AO211" s="367"/>
      <c r="AP211" s="367"/>
      <c r="AQ211" s="367"/>
      <c r="AR211" s="367"/>
      <c r="AS211" s="367"/>
      <c r="AT211" s="367"/>
      <c r="AU211" s="367"/>
      <c r="AV211" s="367"/>
      <c r="AW211" s="367"/>
      <c r="AX211" s="367"/>
      <c r="AY211" s="367"/>
      <c r="AZ211" s="367"/>
      <c r="BA211" s="367"/>
      <c r="BB211" s="367"/>
      <c r="BC211" s="367"/>
      <c r="BD211" s="367"/>
      <c r="BE211" s="367"/>
      <c r="BF211" s="367"/>
      <c r="BG211" s="367"/>
      <c r="BH211" s="367"/>
    </row>
    <row r="212" spans="1:60" ht="15.75" customHeight="1" thickBot="1">
      <c r="A212" s="514" t="s">
        <v>121</v>
      </c>
      <c r="B212" s="572">
        <f>IFERROR(IF(E212=0,0,X212),0)</f>
        <v>0</v>
      </c>
      <c r="C212" s="555">
        <f>IFERROR(E212-B212,0)</f>
        <v>0</v>
      </c>
      <c r="D212" s="555"/>
      <c r="E212" s="556">
        <f>'1. Projektets omkostninger'!B213</f>
        <v>0</v>
      </c>
      <c r="F212" s="564"/>
      <c r="G212" s="425"/>
      <c r="H212" s="460"/>
      <c r="I212" s="544"/>
      <c r="J212" s="545" t="s">
        <v>159</v>
      </c>
      <c r="K212" s="546" t="str">
        <f>IFERROR(IF(AND(OR($F199="Privat forsknings- og videnformidlingsinstitution",$F199="Offentlig forsknings- og videnformidlingsinstitution"),OR($B201="Anvendt forskning",$B201="Udvikling")),(IF($E213*(1-$I208)-$D214&lt;0,$I208-(($E213*$I208+$D214+$C214)-$E213)/$E213,"")),""),($I208-$D214/$E213))</f>
        <v/>
      </c>
      <c r="L212" s="547"/>
      <c r="M212" s="552"/>
      <c r="N212" s="347"/>
      <c r="O212" s="348"/>
      <c r="P212" s="348"/>
      <c r="Q212" s="25"/>
      <c r="R212" s="25"/>
      <c r="S212" s="25"/>
      <c r="T212" s="554" t="e">
        <f t="shared" si="48"/>
        <v>#VALUE!</v>
      </c>
      <c r="U212" s="446" t="e">
        <f t="shared" si="49"/>
        <v>#VALUE!</v>
      </c>
      <c r="V212" s="446">
        <f t="shared" si="50"/>
        <v>0</v>
      </c>
      <c r="W212" s="444">
        <f t="shared" si="51"/>
        <v>0</v>
      </c>
      <c r="X212" s="444">
        <f t="shared" si="52"/>
        <v>0</v>
      </c>
      <c r="Y212" s="348"/>
      <c r="Z212" s="25" t="s">
        <v>115</v>
      </c>
      <c r="AA212" s="25"/>
      <c r="AB212" s="25"/>
      <c r="AC212" s="367"/>
      <c r="AD212" s="367"/>
      <c r="AE212" s="367"/>
      <c r="AF212" s="367"/>
      <c r="AG212" s="367"/>
      <c r="AH212" s="367"/>
      <c r="AI212" s="367"/>
      <c r="AJ212" s="367"/>
      <c r="AK212" s="367"/>
      <c r="AL212" s="367"/>
      <c r="AM212" s="367"/>
      <c r="AN212" s="367"/>
      <c r="AO212" s="367"/>
      <c r="AP212" s="367"/>
      <c r="AQ212" s="367"/>
      <c r="AR212" s="367"/>
      <c r="AS212" s="367"/>
      <c r="AT212" s="367"/>
      <c r="AU212" s="367"/>
      <c r="AV212" s="367"/>
      <c r="AW212" s="367"/>
      <c r="AX212" s="367"/>
      <c r="AY212" s="367"/>
      <c r="AZ212" s="367"/>
      <c r="BA212" s="367"/>
      <c r="BB212" s="367"/>
      <c r="BC212" s="367"/>
      <c r="BD212" s="367"/>
      <c r="BE212" s="367"/>
      <c r="BF212" s="367"/>
      <c r="BG212" s="367"/>
      <c r="BH212" s="367"/>
    </row>
    <row r="213" spans="1:60" ht="15.75" customHeight="1" thickBot="1">
      <c r="A213" s="505" t="s">
        <v>93</v>
      </c>
      <c r="B213" s="580">
        <f>IF(B211+B212&lt;=0,0,B211+B212)</f>
        <v>0</v>
      </c>
      <c r="C213" s="580">
        <f>IF(C211+C212&lt;=0,0,C211+C212)</f>
        <v>0</v>
      </c>
      <c r="D213" s="580"/>
      <c r="E213" s="579">
        <f>SUM(E204+E205+E206+E207-E208-E209+E210)+E212</f>
        <v>0</v>
      </c>
      <c r="F213" s="566"/>
      <c r="G213" s="425"/>
      <c r="H213" s="460"/>
      <c r="I213" s="445"/>
      <c r="J213" s="445"/>
      <c r="K213" s="347"/>
      <c r="L213" s="347"/>
      <c r="M213" s="347"/>
      <c r="N213" s="347"/>
      <c r="O213" s="92"/>
      <c r="P213" s="348"/>
      <c r="Q213" s="25"/>
      <c r="R213" s="25"/>
      <c r="S213" s="25"/>
      <c r="T213" s="554" t="e">
        <f t="shared" si="48"/>
        <v>#VALUE!</v>
      </c>
      <c r="U213" s="446" t="e">
        <f t="shared" si="49"/>
        <v>#VALUE!</v>
      </c>
      <c r="V213" s="446">
        <f t="shared" si="50"/>
        <v>0</v>
      </c>
      <c r="W213" s="444">
        <f t="shared" si="51"/>
        <v>0</v>
      </c>
      <c r="X213" s="444">
        <f t="shared" si="52"/>
        <v>0</v>
      </c>
      <c r="Y213" s="348"/>
      <c r="Z213" s="339"/>
      <c r="AA213" s="339"/>
      <c r="AB213" s="25"/>
      <c r="AC213" s="367"/>
      <c r="AD213" s="367"/>
      <c r="AE213" s="367"/>
      <c r="AF213" s="367"/>
      <c r="AG213" s="367"/>
      <c r="AH213" s="367"/>
      <c r="AI213" s="367"/>
      <c r="AJ213" s="367"/>
      <c r="AK213" s="367"/>
      <c r="AL213" s="367"/>
      <c r="AM213" s="367"/>
      <c r="AN213" s="367"/>
      <c r="AO213" s="367"/>
      <c r="AP213" s="367"/>
      <c r="AQ213" s="367"/>
      <c r="AR213" s="367"/>
      <c r="AS213" s="367"/>
      <c r="AT213" s="367"/>
      <c r="AU213" s="367"/>
      <c r="AV213" s="367"/>
      <c r="AW213" s="367"/>
      <c r="AX213" s="367"/>
      <c r="AY213" s="367"/>
      <c r="AZ213" s="367"/>
      <c r="BA213" s="367"/>
      <c r="BB213" s="367"/>
      <c r="BC213" s="367"/>
      <c r="BD213" s="367"/>
      <c r="BE213" s="367"/>
      <c r="BF213" s="367"/>
      <c r="BG213" s="367"/>
      <c r="BH213" s="367"/>
    </row>
    <row r="214" spans="1:60" ht="15.75" thickBot="1">
      <c r="A214" s="627" t="s">
        <v>124</v>
      </c>
      <c r="B214" s="529">
        <f>B213</f>
        <v>0</v>
      </c>
      <c r="C214" s="629">
        <f>'1. Projektets omkostninger'!B191</f>
        <v>0</v>
      </c>
      <c r="D214" s="629">
        <f>'1. Projektets omkostninger'!C191</f>
        <v>0</v>
      </c>
      <c r="E214" s="568"/>
      <c r="F214" s="567"/>
      <c r="G214" s="426"/>
      <c r="H214" s="426"/>
      <c r="I214" s="447"/>
      <c r="J214" s="447"/>
      <c r="K214" s="348"/>
      <c r="L214" s="348"/>
      <c r="M214" s="348"/>
      <c r="N214" s="348"/>
      <c r="O214" s="92"/>
      <c r="P214" s="348"/>
      <c r="Q214" s="25"/>
      <c r="R214" s="25"/>
      <c r="S214" s="25"/>
      <c r="T214" s="25"/>
      <c r="U214" s="25"/>
      <c r="V214" s="25"/>
      <c r="W214" s="25"/>
      <c r="X214" s="348"/>
      <c r="Y214" s="348"/>
      <c r="Z214" s="349"/>
      <c r="AA214" s="349"/>
      <c r="AB214" s="25"/>
      <c r="AC214" s="367"/>
      <c r="AD214" s="367"/>
      <c r="AE214" s="367"/>
      <c r="AF214" s="367"/>
      <c r="AG214" s="367"/>
      <c r="AH214" s="367"/>
      <c r="AI214" s="367"/>
      <c r="AJ214" s="367"/>
      <c r="AK214" s="367"/>
      <c r="AL214" s="367"/>
      <c r="AM214" s="367"/>
      <c r="AN214" s="367"/>
      <c r="AO214" s="367"/>
      <c r="AP214" s="367"/>
      <c r="AQ214" s="367"/>
      <c r="AR214" s="367"/>
      <c r="AS214" s="367"/>
      <c r="AT214" s="367"/>
      <c r="AU214" s="367"/>
      <c r="AV214" s="367"/>
      <c r="AW214" s="367"/>
      <c r="AX214" s="367"/>
      <c r="AY214" s="367"/>
      <c r="AZ214" s="367"/>
      <c r="BA214" s="367"/>
      <c r="BB214" s="367"/>
      <c r="BC214" s="367"/>
      <c r="BD214" s="367"/>
      <c r="BE214" s="367"/>
      <c r="BF214" s="367"/>
      <c r="BG214" s="367"/>
      <c r="BH214" s="367"/>
    </row>
    <row r="215" spans="1:60" ht="15.75" thickBot="1">
      <c r="A215" s="396"/>
      <c r="B215" s="397"/>
      <c r="C215" s="397"/>
      <c r="D215" s="397"/>
      <c r="E215" s="408"/>
      <c r="F215" s="407"/>
      <c r="G215" s="426"/>
      <c r="H215" s="426"/>
      <c r="I215" s="447"/>
      <c r="J215" s="468" t="s">
        <v>163</v>
      </c>
      <c r="K215" s="348"/>
      <c r="L215" s="348"/>
      <c r="M215" s="348"/>
      <c r="N215" s="348"/>
      <c r="O215" s="92"/>
      <c r="P215" s="348"/>
      <c r="Q215" s="25"/>
      <c r="R215" s="25"/>
      <c r="S215" s="25"/>
      <c r="T215" s="25"/>
      <c r="U215" s="25"/>
      <c r="V215" s="25"/>
      <c r="W215" s="25"/>
      <c r="X215" s="348"/>
      <c r="Y215" s="348"/>
      <c r="Z215" s="338"/>
      <c r="AA215" s="344"/>
      <c r="AB215" s="25"/>
      <c r="AC215" s="367"/>
      <c r="AD215" s="367"/>
      <c r="AE215" s="367"/>
      <c r="AF215" s="367"/>
      <c r="AG215" s="367"/>
      <c r="AH215" s="367"/>
      <c r="AI215" s="367"/>
      <c r="AJ215" s="367"/>
      <c r="AK215" s="367"/>
      <c r="AL215" s="367"/>
      <c r="AM215" s="367"/>
      <c r="AN215" s="367"/>
      <c r="AO215" s="367"/>
      <c r="AP215" s="367"/>
      <c r="AQ215" s="367"/>
      <c r="AR215" s="367"/>
      <c r="AS215" s="367"/>
      <c r="AT215" s="367"/>
      <c r="AU215" s="367"/>
      <c r="AV215" s="367"/>
      <c r="AW215" s="367"/>
      <c r="AX215" s="367"/>
      <c r="AY215" s="367"/>
      <c r="AZ215" s="367"/>
      <c r="BA215" s="367"/>
      <c r="BB215" s="367"/>
      <c r="BC215" s="367"/>
      <c r="BD215" s="367"/>
      <c r="BE215" s="367"/>
      <c r="BF215" s="367"/>
      <c r="BG215" s="367"/>
      <c r="BH215" s="367"/>
    </row>
    <row r="216" spans="1:60" ht="15">
      <c r="A216" s="399"/>
      <c r="B216" s="400"/>
      <c r="C216" s="400"/>
      <c r="D216" s="400"/>
      <c r="E216" s="640" t="s">
        <v>17</v>
      </c>
      <c r="F216" s="506" t="str">
        <f>I207</f>
        <v/>
      </c>
      <c r="G216" s="426"/>
      <c r="H216" s="426"/>
      <c r="I216" s="447"/>
      <c r="J216" s="469" t="b">
        <f>AND($F218&gt;0.3, OR($F199="Lille virksomhed", $F199="Mellemstor virksomhed", $F199="Stor virksomhed"))</f>
        <v>0</v>
      </c>
      <c r="K216" s="348"/>
      <c r="L216" s="348"/>
      <c r="M216" s="348"/>
      <c r="N216" s="348"/>
      <c r="O216" s="348"/>
      <c r="P216" s="92"/>
      <c r="Q216" s="25"/>
      <c r="R216" s="25"/>
      <c r="S216" s="25"/>
      <c r="T216" s="25"/>
      <c r="U216" s="25"/>
      <c r="V216" s="25"/>
      <c r="W216" s="25"/>
      <c r="X216" s="25"/>
      <c r="Y216" s="348"/>
      <c r="Z216" s="348"/>
      <c r="AA216" s="25"/>
      <c r="AB216" s="25"/>
      <c r="AC216" s="367"/>
      <c r="AD216" s="367"/>
      <c r="AE216" s="367"/>
      <c r="AF216" s="367"/>
      <c r="AG216" s="367"/>
      <c r="AH216" s="367"/>
      <c r="AI216" s="367"/>
      <c r="AJ216" s="367"/>
      <c r="AK216" s="367"/>
      <c r="AL216" s="367"/>
      <c r="AM216" s="367"/>
      <c r="AN216" s="367"/>
      <c r="AO216" s="367"/>
      <c r="AP216" s="367"/>
      <c r="AQ216" s="367"/>
      <c r="AR216" s="367"/>
      <c r="AS216" s="367"/>
      <c r="AT216" s="367"/>
      <c r="AU216" s="367"/>
      <c r="AV216" s="367"/>
      <c r="AW216" s="367"/>
      <c r="AX216" s="367"/>
      <c r="AY216" s="367"/>
      <c r="AZ216" s="367"/>
      <c r="BA216" s="367"/>
      <c r="BB216" s="367"/>
      <c r="BC216" s="367"/>
      <c r="BD216" s="367"/>
      <c r="BE216" s="367"/>
      <c r="BF216" s="367"/>
      <c r="BG216" s="367"/>
      <c r="BH216" s="367"/>
    </row>
    <row r="217" spans="1:60" ht="15">
      <c r="A217" s="399"/>
      <c r="B217" s="400"/>
      <c r="C217" s="400"/>
      <c r="D217" s="400"/>
      <c r="E217" s="641" t="s">
        <v>18</v>
      </c>
      <c r="F217" s="507" t="str">
        <f>IFERROR(IF(AND(OR($F199="Privat forsknings- og videnformidlingsinstitution",$F199="Offentlig forsknings- og videnformidlingsinstitution"),OR($B201="Anvendt forskning",$B201="Udvikling")),IF(K208="",K212,IF(K208&lt;=K212,K208,K212)),_xlfn.IFS(K208="",K210,K208&lt;=0,0,AND(K208&gt;0,K210&gt;0),K209)),"")</f>
        <v/>
      </c>
      <c r="G217" s="426"/>
      <c r="H217" s="426"/>
      <c r="I217" s="447"/>
      <c r="J217" s="469" t="b">
        <f>AND($F218&gt;0.44,OR($F199="Privat forsknings- og videnformidlingsinstitution",$F199="Offentlig forsknings- og videnformidlingsinstitution"))</f>
        <v>0</v>
      </c>
      <c r="K217" s="348"/>
      <c r="L217" s="348"/>
      <c r="M217" s="348"/>
      <c r="N217" s="348"/>
      <c r="O217" s="348"/>
      <c r="P217" s="92"/>
      <c r="Q217" s="25"/>
      <c r="R217" s="25"/>
      <c r="S217" s="25"/>
      <c r="T217" s="25"/>
      <c r="U217" s="25"/>
      <c r="V217" s="25"/>
      <c r="W217" s="25"/>
      <c r="X217" s="25"/>
      <c r="Y217" s="348"/>
      <c r="Z217" s="25"/>
      <c r="AA217" s="25"/>
      <c r="AB217" s="25"/>
      <c r="AC217" s="367"/>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7"/>
      <c r="AY217" s="367"/>
      <c r="AZ217" s="367"/>
      <c r="BA217" s="367"/>
      <c r="BB217" s="367"/>
      <c r="BC217" s="367"/>
      <c r="BD217" s="367"/>
      <c r="BE217" s="367"/>
      <c r="BF217" s="367"/>
      <c r="BG217" s="367"/>
      <c r="BH217" s="367"/>
    </row>
    <row r="218" spans="1:60" ht="15.75" thickBot="1">
      <c r="A218" s="406"/>
      <c r="B218" s="403"/>
      <c r="C218" s="403"/>
      <c r="D218" s="403"/>
      <c r="E218" s="641" t="s">
        <v>168</v>
      </c>
      <c r="F218" s="508">
        <f>IF(E212="",0,IF(OR(F199="Privat Forsknings- og videnformidlingsinstitution",F199="Offentlig Forsknings- og videnformidlingsinstitution"),IF(E212=0,0,E212/E211),IF(E204=0,0,E212/E204)))</f>
        <v>0</v>
      </c>
      <c r="G218" s="426"/>
      <c r="H218" s="426"/>
      <c r="I218" s="447"/>
      <c r="J218" s="466"/>
      <c r="K218" s="348"/>
      <c r="L218" s="348"/>
      <c r="M218" s="348"/>
      <c r="N218" s="348"/>
      <c r="O218" s="348"/>
      <c r="P218" s="348"/>
      <c r="Q218" s="25"/>
      <c r="R218" s="25"/>
      <c r="S218" s="25"/>
      <c r="T218" s="25"/>
      <c r="U218" s="25"/>
      <c r="V218" s="25"/>
      <c r="W218" s="25"/>
      <c r="X218" s="25"/>
      <c r="Y218" s="25"/>
      <c r="Z218" s="25"/>
      <c r="AA218" s="25"/>
      <c r="AB218" s="25"/>
      <c r="AC218" s="367"/>
      <c r="AD218" s="367"/>
      <c r="AE218" s="367"/>
      <c r="AF218" s="367"/>
      <c r="AG218" s="367"/>
      <c r="AH218" s="367"/>
      <c r="AI218" s="367"/>
      <c r="AJ218" s="367"/>
      <c r="AK218" s="367"/>
      <c r="AL218" s="367"/>
      <c r="AM218" s="367"/>
      <c r="AN218" s="367"/>
      <c r="AO218" s="367"/>
      <c r="AP218" s="367"/>
      <c r="AQ218" s="367"/>
      <c r="AR218" s="367"/>
      <c r="AS218" s="367"/>
      <c r="AT218" s="367"/>
      <c r="AU218" s="367"/>
      <c r="AV218" s="367"/>
      <c r="AW218" s="367"/>
      <c r="AX218" s="367"/>
      <c r="AY218" s="367"/>
      <c r="AZ218" s="367"/>
      <c r="BA218" s="367"/>
      <c r="BB218" s="367"/>
      <c r="BC218" s="367"/>
      <c r="BD218" s="367"/>
      <c r="BE218" s="367"/>
      <c r="BF218" s="367"/>
      <c r="BG218" s="367"/>
      <c r="BH218" s="367"/>
    </row>
    <row r="219" spans="1:60" ht="15.75" thickBot="1">
      <c r="A219" s="438" t="s">
        <v>170</v>
      </c>
      <c r="B219" s="439">
        <f>IFERROR(E213/$E$16,0)</f>
        <v>0</v>
      </c>
      <c r="C219" s="403"/>
      <c r="D219" s="403"/>
      <c r="E219" s="409"/>
      <c r="F219" s="414"/>
      <c r="G219" s="426"/>
      <c r="H219" s="426"/>
      <c r="I219" s="447"/>
      <c r="J219" s="467"/>
      <c r="K219" s="348"/>
      <c r="L219" s="348"/>
      <c r="M219" s="348"/>
      <c r="N219" s="348"/>
      <c r="O219" s="348"/>
      <c r="P219" s="348"/>
      <c r="Q219" s="25"/>
      <c r="R219" s="25"/>
      <c r="S219" s="25"/>
      <c r="T219" s="25"/>
      <c r="U219" s="25"/>
      <c r="V219" s="25"/>
      <c r="W219" s="25"/>
      <c r="X219" s="25"/>
      <c r="Y219" s="25"/>
      <c r="Z219" s="25"/>
      <c r="AA219" s="25"/>
      <c r="AB219" s="25"/>
      <c r="AC219" s="367"/>
      <c r="AD219" s="367"/>
      <c r="AE219" s="367"/>
      <c r="AF219" s="367"/>
      <c r="AG219" s="367"/>
      <c r="AH219" s="367"/>
      <c r="AI219" s="367"/>
      <c r="AJ219" s="367"/>
      <c r="AK219" s="367"/>
      <c r="AL219" s="367"/>
      <c r="AM219" s="367"/>
      <c r="AN219" s="367"/>
      <c r="AO219" s="367"/>
      <c r="AP219" s="367"/>
      <c r="AQ219" s="367"/>
      <c r="AR219" s="367"/>
      <c r="AS219" s="367"/>
      <c r="AT219" s="367"/>
      <c r="AU219" s="367"/>
      <c r="AV219" s="367"/>
      <c r="AW219" s="367"/>
      <c r="AX219" s="367"/>
      <c r="AY219" s="367"/>
      <c r="AZ219" s="367"/>
      <c r="BA219" s="367"/>
      <c r="BB219" s="367"/>
      <c r="BC219" s="367"/>
      <c r="BD219" s="367"/>
      <c r="BE219" s="367"/>
      <c r="BF219" s="367"/>
      <c r="BG219" s="367"/>
      <c r="BH219" s="367"/>
    </row>
    <row r="220" spans="1:60" ht="15.75" thickBot="1">
      <c r="A220" s="401"/>
      <c r="B220" s="402"/>
      <c r="C220" s="367"/>
      <c r="D220" s="367"/>
      <c r="E220" s="409"/>
      <c r="F220" s="391"/>
      <c r="G220" s="426"/>
      <c r="H220" s="426"/>
      <c r="I220" s="447"/>
      <c r="J220" s="447"/>
      <c r="K220" s="348"/>
      <c r="L220" s="348"/>
      <c r="M220" s="348"/>
      <c r="N220" s="348"/>
      <c r="O220" s="348"/>
      <c r="P220" s="348"/>
      <c r="Q220" s="25"/>
      <c r="R220" s="25"/>
      <c r="S220" s="25"/>
      <c r="T220" s="25"/>
      <c r="U220" s="25"/>
      <c r="V220" s="25"/>
      <c r="W220" s="25"/>
      <c r="X220" s="25"/>
      <c r="Y220" s="25"/>
      <c r="Z220" s="25"/>
      <c r="AA220" s="25"/>
      <c r="AB220" s="25"/>
      <c r="AC220" s="367"/>
      <c r="AD220" s="367"/>
      <c r="AE220" s="367"/>
      <c r="AF220" s="367"/>
      <c r="AG220" s="367"/>
      <c r="AH220" s="367"/>
      <c r="AI220" s="367"/>
      <c r="AJ220" s="367"/>
      <c r="AK220" s="367"/>
      <c r="AL220" s="367"/>
      <c r="AM220" s="367"/>
      <c r="AN220" s="367"/>
      <c r="AO220" s="367"/>
      <c r="AP220" s="367"/>
      <c r="AQ220" s="367"/>
      <c r="AR220" s="367"/>
      <c r="AS220" s="367"/>
      <c r="AT220" s="367"/>
      <c r="AU220" s="367"/>
      <c r="AV220" s="367"/>
      <c r="AW220" s="367"/>
      <c r="AX220" s="367"/>
      <c r="AY220" s="367"/>
      <c r="AZ220" s="367"/>
      <c r="BA220" s="367"/>
      <c r="BB220" s="367"/>
      <c r="BC220" s="367"/>
      <c r="BD220" s="367"/>
      <c r="BE220" s="367"/>
      <c r="BF220" s="367"/>
      <c r="BG220" s="367"/>
      <c r="BH220" s="367"/>
    </row>
    <row r="221" spans="1:60" ht="15.75" hidden="1" thickBot="1">
      <c r="A221" s="401"/>
      <c r="B221" s="402"/>
      <c r="C221" s="367"/>
      <c r="D221" s="367"/>
      <c r="E221" s="409"/>
      <c r="F221" s="391"/>
      <c r="G221" s="426"/>
      <c r="H221" s="426"/>
      <c r="I221" s="447"/>
      <c r="J221" s="447"/>
      <c r="K221" s="348"/>
      <c r="L221" s="348"/>
      <c r="M221" s="348"/>
      <c r="N221" s="348"/>
      <c r="O221" s="348"/>
      <c r="P221" s="348"/>
      <c r="Q221" s="25"/>
      <c r="R221" s="25"/>
      <c r="S221" s="25"/>
      <c r="T221" s="25"/>
      <c r="U221" s="25"/>
      <c r="V221" s="25"/>
      <c r="W221" s="25"/>
      <c r="X221" s="25"/>
      <c r="Y221" s="25"/>
      <c r="Z221" s="25"/>
      <c r="AA221" s="25"/>
      <c r="AB221" s="25"/>
      <c r="AC221" s="367"/>
      <c r="AD221" s="367"/>
      <c r="AE221" s="367"/>
      <c r="AF221" s="367"/>
      <c r="AG221" s="367"/>
      <c r="AH221" s="367"/>
      <c r="AI221" s="367"/>
      <c r="AJ221" s="367"/>
      <c r="AK221" s="367"/>
      <c r="AL221" s="367"/>
      <c r="AM221" s="367"/>
      <c r="AN221" s="367"/>
      <c r="AO221" s="367"/>
      <c r="AP221" s="367"/>
      <c r="AQ221" s="367"/>
      <c r="AR221" s="367"/>
      <c r="AS221" s="367"/>
      <c r="AT221" s="367"/>
      <c r="AU221" s="367"/>
      <c r="AV221" s="367"/>
      <c r="AW221" s="367"/>
      <c r="AX221" s="367"/>
      <c r="AY221" s="367"/>
      <c r="AZ221" s="367"/>
      <c r="BA221" s="367"/>
      <c r="BB221" s="367"/>
      <c r="BC221" s="367"/>
      <c r="BD221" s="367"/>
      <c r="BE221" s="367"/>
      <c r="BF221" s="367"/>
      <c r="BG221" s="367"/>
      <c r="BH221" s="367"/>
    </row>
    <row r="222" spans="1:60" ht="15.75" hidden="1" thickBot="1">
      <c r="A222" s="401"/>
      <c r="B222" s="402"/>
      <c r="C222" s="367"/>
      <c r="D222" s="367"/>
      <c r="E222" s="409"/>
      <c r="F222" s="391"/>
      <c r="G222" s="426"/>
      <c r="H222" s="426"/>
      <c r="I222" s="447"/>
      <c r="J222" s="447"/>
      <c r="K222" s="348"/>
      <c r="L222" s="348"/>
      <c r="M222" s="348"/>
      <c r="N222" s="348"/>
      <c r="O222" s="348"/>
      <c r="P222" s="348"/>
      <c r="Q222" s="25"/>
      <c r="R222" s="25"/>
      <c r="S222" s="25"/>
      <c r="T222" s="25"/>
      <c r="U222" s="25"/>
      <c r="V222" s="25"/>
      <c r="W222" s="25"/>
      <c r="X222" s="25"/>
      <c r="Y222" s="25"/>
      <c r="Z222" s="25"/>
      <c r="AA222" s="25"/>
      <c r="AB222" s="25"/>
      <c r="AC222" s="367"/>
      <c r="AD222" s="367"/>
      <c r="AE222" s="367"/>
      <c r="AF222" s="367"/>
      <c r="AG222" s="367"/>
      <c r="AH222" s="367"/>
      <c r="AI222" s="367"/>
      <c r="AJ222" s="367"/>
      <c r="AK222" s="367"/>
      <c r="AL222" s="367"/>
      <c r="AM222" s="367"/>
      <c r="AN222" s="367"/>
      <c r="AO222" s="367"/>
      <c r="AP222" s="367"/>
      <c r="AQ222" s="367"/>
      <c r="AR222" s="367"/>
      <c r="AS222" s="367"/>
      <c r="AT222" s="367"/>
      <c r="AU222" s="367"/>
      <c r="AV222" s="367"/>
      <c r="AW222" s="367"/>
      <c r="AX222" s="367"/>
      <c r="AY222" s="367"/>
      <c r="AZ222" s="367"/>
      <c r="BA222" s="367"/>
      <c r="BB222" s="367"/>
      <c r="BC222" s="367"/>
      <c r="BD222" s="367"/>
      <c r="BE222" s="367"/>
      <c r="BF222" s="367"/>
      <c r="BG222" s="367"/>
      <c r="BH222" s="367"/>
    </row>
    <row r="223" spans="1:60" ht="15.75" hidden="1" thickBot="1">
      <c r="A223" s="401"/>
      <c r="B223" s="402"/>
      <c r="C223" s="367"/>
      <c r="D223" s="367"/>
      <c r="E223" s="409"/>
      <c r="F223" s="391"/>
      <c r="G223" s="426"/>
      <c r="H223" s="426"/>
      <c r="I223" s="447"/>
      <c r="J223" s="447"/>
      <c r="K223" s="348"/>
      <c r="L223" s="348"/>
      <c r="M223" s="348"/>
      <c r="N223" s="348"/>
      <c r="O223" s="348"/>
      <c r="P223" s="348"/>
      <c r="Q223" s="25"/>
      <c r="R223" s="25"/>
      <c r="S223" s="25"/>
      <c r="T223" s="25"/>
      <c r="U223" s="25"/>
      <c r="V223" s="25"/>
      <c r="W223" s="25"/>
      <c r="X223" s="25"/>
      <c r="Y223" s="25"/>
      <c r="Z223" s="25"/>
      <c r="AA223" s="25"/>
      <c r="AB223" s="25"/>
      <c r="AC223" s="367"/>
      <c r="AD223" s="367"/>
      <c r="AE223" s="367"/>
      <c r="AF223" s="367"/>
      <c r="AG223" s="367"/>
      <c r="AH223" s="367"/>
      <c r="AI223" s="367"/>
      <c r="AJ223" s="367"/>
      <c r="AK223" s="367"/>
      <c r="AL223" s="367"/>
      <c r="AM223" s="367"/>
      <c r="AN223" s="367"/>
      <c r="AO223" s="367"/>
      <c r="AP223" s="367"/>
      <c r="AQ223" s="367"/>
      <c r="AR223" s="367"/>
      <c r="AS223" s="367"/>
      <c r="AT223" s="367"/>
      <c r="AU223" s="367"/>
      <c r="AV223" s="367"/>
      <c r="AW223" s="367"/>
      <c r="AX223" s="367"/>
      <c r="AY223" s="367"/>
      <c r="AZ223" s="367"/>
      <c r="BA223" s="367"/>
      <c r="BB223" s="367"/>
      <c r="BC223" s="367"/>
      <c r="BD223" s="367"/>
      <c r="BE223" s="367"/>
      <c r="BF223" s="367"/>
      <c r="BG223" s="367"/>
      <c r="BH223" s="367"/>
    </row>
    <row r="224" spans="1:60" ht="15.75" hidden="1" thickBot="1">
      <c r="A224" s="401"/>
      <c r="B224" s="402"/>
      <c r="C224" s="367"/>
      <c r="D224" s="367"/>
      <c r="E224" s="409"/>
      <c r="F224" s="391"/>
      <c r="G224" s="426"/>
      <c r="H224" s="426"/>
      <c r="I224" s="447"/>
      <c r="J224" s="447"/>
      <c r="K224" s="348"/>
      <c r="L224" s="348"/>
      <c r="M224" s="348"/>
      <c r="N224" s="348"/>
      <c r="O224" s="348"/>
      <c r="P224" s="348"/>
      <c r="Q224" s="25"/>
      <c r="R224" s="25"/>
      <c r="S224" s="25"/>
      <c r="T224" s="25"/>
      <c r="U224" s="25"/>
      <c r="V224" s="25"/>
      <c r="W224" s="25"/>
      <c r="X224" s="25"/>
      <c r="Y224" s="25"/>
      <c r="Z224" s="25"/>
      <c r="AA224" s="25"/>
      <c r="AB224" s="340" t="s">
        <v>205</v>
      </c>
      <c r="AC224" s="367"/>
      <c r="AD224" s="367"/>
      <c r="AE224" s="367"/>
      <c r="AF224" s="367"/>
      <c r="AG224" s="367"/>
      <c r="AH224" s="367"/>
      <c r="AI224" s="367"/>
      <c r="AJ224" s="367"/>
      <c r="AK224" s="367"/>
      <c r="AL224" s="367"/>
      <c r="AM224" s="367"/>
      <c r="AN224" s="367"/>
      <c r="AO224" s="367"/>
      <c r="AP224" s="367"/>
      <c r="AQ224" s="367"/>
      <c r="AR224" s="367"/>
      <c r="AS224" s="367"/>
      <c r="AT224" s="367"/>
      <c r="AU224" s="367"/>
      <c r="AV224" s="367"/>
      <c r="AW224" s="367"/>
      <c r="AX224" s="367"/>
      <c r="AY224" s="367"/>
      <c r="AZ224" s="367"/>
      <c r="BA224" s="367"/>
      <c r="BB224" s="367"/>
      <c r="BC224" s="367"/>
      <c r="BD224" s="367"/>
      <c r="BE224" s="367"/>
      <c r="BF224" s="367"/>
      <c r="BG224" s="367"/>
      <c r="BH224" s="367"/>
    </row>
    <row r="225" spans="1:60" ht="15.75" hidden="1" thickBot="1">
      <c r="A225" s="401"/>
      <c r="B225" s="402"/>
      <c r="C225" s="367"/>
      <c r="D225" s="367"/>
      <c r="E225" s="409"/>
      <c r="F225" s="391"/>
      <c r="G225" s="426"/>
      <c r="H225" s="426"/>
      <c r="I225" s="447"/>
      <c r="J225" s="447"/>
      <c r="K225" s="348"/>
      <c r="L225" s="348"/>
      <c r="M225" s="348"/>
      <c r="N225" s="348"/>
      <c r="O225" s="348"/>
      <c r="P225" s="348"/>
      <c r="Q225" s="25"/>
      <c r="R225" s="25"/>
      <c r="S225" s="25"/>
      <c r="T225" s="25"/>
      <c r="U225" s="25"/>
      <c r="V225" s="25"/>
      <c r="W225" s="25"/>
      <c r="X225" s="25"/>
      <c r="Y225" s="25"/>
      <c r="Z225" s="25"/>
      <c r="AA225" s="25"/>
      <c r="AB225" s="25"/>
      <c r="AC225" s="367"/>
      <c r="AD225" s="367"/>
      <c r="AE225" s="367"/>
      <c r="AF225" s="367"/>
      <c r="AG225" s="367"/>
      <c r="AH225" s="367"/>
      <c r="AI225" s="367"/>
      <c r="AJ225" s="367"/>
      <c r="AK225" s="367"/>
      <c r="AL225" s="367"/>
      <c r="AM225" s="367"/>
      <c r="AN225" s="367"/>
      <c r="AO225" s="367"/>
      <c r="AP225" s="367"/>
      <c r="AQ225" s="367"/>
      <c r="AR225" s="367"/>
      <c r="AS225" s="367"/>
      <c r="AT225" s="367"/>
      <c r="AU225" s="367"/>
      <c r="AV225" s="367"/>
      <c r="AW225" s="367"/>
      <c r="AX225" s="367"/>
      <c r="AY225" s="367"/>
      <c r="AZ225" s="367"/>
      <c r="BA225" s="367"/>
      <c r="BB225" s="367"/>
      <c r="BC225" s="367"/>
      <c r="BD225" s="367"/>
      <c r="BE225" s="367"/>
      <c r="BF225" s="367"/>
      <c r="BG225" s="367"/>
      <c r="BH225" s="367"/>
    </row>
    <row r="226" spans="1:60" ht="15.75" hidden="1" thickBot="1">
      <c r="A226" s="401"/>
      <c r="B226" s="402"/>
      <c r="C226" s="367"/>
      <c r="D226" s="367"/>
      <c r="E226" s="409"/>
      <c r="F226" s="391"/>
      <c r="G226" s="426"/>
      <c r="H226" s="426"/>
      <c r="I226" s="447"/>
      <c r="J226" s="447"/>
      <c r="K226" s="348"/>
      <c r="L226" s="348"/>
      <c r="M226" s="348"/>
      <c r="N226" s="348"/>
      <c r="O226" s="348"/>
      <c r="P226" s="348"/>
      <c r="Q226" s="25"/>
      <c r="R226" s="25"/>
      <c r="S226" s="25"/>
      <c r="T226" s="25"/>
      <c r="U226" s="25"/>
      <c r="V226" s="25"/>
      <c r="W226" s="25"/>
      <c r="X226" s="25"/>
      <c r="Y226" s="25"/>
      <c r="Z226" s="25"/>
      <c r="AA226" s="25"/>
      <c r="AB226" s="25"/>
      <c r="AC226" s="367"/>
      <c r="AD226" s="367"/>
      <c r="AE226" s="367"/>
      <c r="AF226" s="367"/>
      <c r="AG226" s="367"/>
      <c r="AH226" s="367"/>
      <c r="AI226" s="367"/>
      <c r="AJ226" s="367"/>
      <c r="AK226" s="367"/>
      <c r="AL226" s="367"/>
      <c r="AM226" s="367"/>
      <c r="AN226" s="367"/>
      <c r="AO226" s="367"/>
      <c r="AP226" s="367"/>
      <c r="AQ226" s="367"/>
      <c r="AR226" s="367"/>
      <c r="AS226" s="367"/>
      <c r="AT226" s="367"/>
      <c r="AU226" s="367"/>
      <c r="AV226" s="367"/>
      <c r="AW226" s="367"/>
      <c r="AX226" s="367"/>
      <c r="AY226" s="367"/>
      <c r="AZ226" s="367"/>
      <c r="BA226" s="367"/>
      <c r="BB226" s="367"/>
      <c r="BC226" s="367"/>
      <c r="BD226" s="367"/>
      <c r="BE226" s="367"/>
      <c r="BF226" s="367"/>
      <c r="BG226" s="367"/>
      <c r="BH226" s="367"/>
    </row>
    <row r="227" spans="1:60" ht="15.75" hidden="1" thickBot="1">
      <c r="A227" s="401"/>
      <c r="B227" s="402"/>
      <c r="C227" s="367"/>
      <c r="D227" s="367"/>
      <c r="E227" s="409"/>
      <c r="F227" s="391"/>
      <c r="G227" s="426"/>
      <c r="H227" s="426"/>
      <c r="I227" s="447"/>
      <c r="J227" s="447"/>
      <c r="K227" s="348"/>
      <c r="L227" s="348"/>
      <c r="M227" s="348"/>
      <c r="N227" s="348"/>
      <c r="O227" s="348"/>
      <c r="P227" s="348"/>
      <c r="Q227" s="25"/>
      <c r="R227" s="25"/>
      <c r="S227" s="25"/>
      <c r="T227" s="25"/>
      <c r="U227" s="25"/>
      <c r="V227" s="25"/>
      <c r="W227" s="25"/>
      <c r="X227" s="25"/>
      <c r="Y227" s="25"/>
      <c r="Z227" s="25"/>
      <c r="AA227" s="25"/>
      <c r="AB227" s="25"/>
      <c r="AC227" s="367"/>
      <c r="AD227" s="367"/>
      <c r="AE227" s="367"/>
      <c r="AF227" s="367"/>
      <c r="AG227" s="367"/>
      <c r="AH227" s="367"/>
      <c r="AI227" s="367"/>
      <c r="AJ227" s="367"/>
      <c r="AK227" s="367"/>
      <c r="AL227" s="367"/>
      <c r="AM227" s="367"/>
      <c r="AN227" s="367"/>
      <c r="AO227" s="367"/>
      <c r="AP227" s="367"/>
      <c r="AQ227" s="367"/>
      <c r="AR227" s="367"/>
      <c r="AS227" s="367"/>
      <c r="AT227" s="367"/>
      <c r="AU227" s="367"/>
      <c r="AV227" s="367"/>
      <c r="AW227" s="367"/>
      <c r="AX227" s="367"/>
      <c r="AY227" s="367"/>
      <c r="AZ227" s="367"/>
      <c r="BA227" s="367"/>
      <c r="BB227" s="367"/>
      <c r="BC227" s="367"/>
      <c r="BD227" s="367"/>
      <c r="BE227" s="367"/>
      <c r="BF227" s="367"/>
      <c r="BG227" s="367"/>
      <c r="BH227" s="367"/>
    </row>
    <row r="228" spans="1:60" ht="15.75" hidden="1" thickBot="1">
      <c r="A228" s="401"/>
      <c r="B228" s="402"/>
      <c r="C228" s="367"/>
      <c r="D228" s="367"/>
      <c r="E228" s="409"/>
      <c r="F228" s="391"/>
      <c r="G228" s="426"/>
      <c r="H228" s="426"/>
      <c r="I228" s="447"/>
      <c r="J228" s="447"/>
      <c r="K228" s="348"/>
      <c r="L228" s="348"/>
      <c r="M228" s="348"/>
      <c r="N228" s="348"/>
      <c r="O228" s="348"/>
      <c r="P228" s="348"/>
      <c r="Q228" s="25"/>
      <c r="R228" s="25"/>
      <c r="S228" s="25"/>
      <c r="T228" s="25"/>
      <c r="U228" s="25"/>
      <c r="V228" s="25"/>
      <c r="W228" s="25"/>
      <c r="X228" s="25"/>
      <c r="Y228" s="25"/>
      <c r="Z228" s="25"/>
      <c r="AA228" s="25"/>
      <c r="AB228" s="25"/>
      <c r="AC228" s="367"/>
      <c r="AD228" s="367"/>
      <c r="AE228" s="367"/>
      <c r="AF228" s="367"/>
      <c r="AG228" s="367"/>
      <c r="AH228" s="367"/>
      <c r="AI228" s="367"/>
      <c r="AJ228" s="367"/>
      <c r="AK228" s="367"/>
      <c r="AL228" s="367"/>
      <c r="AM228" s="367"/>
      <c r="AN228" s="367"/>
      <c r="AO228" s="367"/>
      <c r="AP228" s="367"/>
      <c r="AQ228" s="367"/>
      <c r="AR228" s="367"/>
      <c r="AS228" s="367"/>
      <c r="AT228" s="367"/>
      <c r="AU228" s="367"/>
      <c r="AV228" s="367"/>
      <c r="AW228" s="367"/>
      <c r="AX228" s="367"/>
      <c r="AY228" s="367"/>
      <c r="AZ228" s="367"/>
      <c r="BA228" s="367"/>
      <c r="BB228" s="367"/>
      <c r="BC228" s="367"/>
      <c r="BD228" s="367"/>
      <c r="BE228" s="367"/>
      <c r="BF228" s="367"/>
      <c r="BG228" s="367"/>
      <c r="BH228" s="367"/>
    </row>
    <row r="229" spans="1:60" ht="15.75" thickTop="1">
      <c r="A229" s="639" t="s">
        <v>127</v>
      </c>
      <c r="B229" s="387" t="str">
        <f>IF('1. Projektets omkostninger'!B219="","",'1. Projektets omkostninger'!B219)</f>
        <v/>
      </c>
      <c r="C229" s="388" t="s">
        <v>67</v>
      </c>
      <c r="D229" s="388"/>
      <c r="E229" s="386" t="s">
        <v>128</v>
      </c>
      <c r="F229" s="387" t="str">
        <f>IF('1. Projektets omkostninger'!D219="","",'1. Projektets omkostninger'!D219)</f>
        <v/>
      </c>
      <c r="G229" s="428"/>
      <c r="H229" s="461"/>
      <c r="I229" s="447"/>
      <c r="J229" s="447"/>
      <c r="K229" s="348"/>
      <c r="L229" s="348"/>
      <c r="M229" s="348"/>
      <c r="N229" s="348"/>
      <c r="O229" s="348"/>
      <c r="P229" s="348"/>
      <c r="Q229" s="342"/>
      <c r="R229" s="343"/>
      <c r="S229" s="344"/>
      <c r="T229" s="339"/>
      <c r="U229" s="25"/>
      <c r="V229" s="25"/>
      <c r="W229" s="442"/>
      <c r="X229" s="25"/>
      <c r="Y229" s="25"/>
      <c r="Z229" s="348"/>
      <c r="AA229" s="25"/>
      <c r="AB229" s="25"/>
      <c r="AC229" s="367"/>
      <c r="AD229" s="367"/>
      <c r="AE229" s="367"/>
      <c r="AF229" s="367"/>
      <c r="AG229" s="367"/>
      <c r="AH229" s="367"/>
      <c r="AI229" s="367"/>
      <c r="AJ229" s="367"/>
      <c r="AK229" s="367"/>
      <c r="AL229" s="367"/>
      <c r="AM229" s="367"/>
      <c r="AN229" s="367"/>
      <c r="AO229" s="367"/>
      <c r="AP229" s="367"/>
      <c r="AQ229" s="367"/>
      <c r="AR229" s="367"/>
      <c r="AS229" s="367"/>
      <c r="AT229" s="367"/>
      <c r="AU229" s="367"/>
      <c r="AV229" s="367"/>
      <c r="AW229" s="367"/>
      <c r="AX229" s="367"/>
      <c r="AY229" s="367"/>
      <c r="AZ229" s="367"/>
      <c r="BA229" s="367"/>
      <c r="BB229" s="367"/>
      <c r="BC229" s="367"/>
      <c r="BD229" s="367"/>
      <c r="BE229" s="367"/>
      <c r="BF229" s="367"/>
      <c r="BG229" s="367"/>
      <c r="BH229" s="367"/>
    </row>
    <row r="230" spans="1:60" ht="15">
      <c r="A230" s="380" t="s">
        <v>132</v>
      </c>
      <c r="B230" s="463" t="str">
        <f>IF('1. Projektets omkostninger'!C219="","",'1. Projektets omkostninger'!C219)</f>
        <v/>
      </c>
      <c r="C230" s="391"/>
      <c r="D230" s="391"/>
      <c r="E230" s="389" t="s">
        <v>6</v>
      </c>
      <c r="F230" s="390" t="str">
        <f>IF(ISBLANK($F$20),"Projektform skal vælges ved hovedansøger",$F$20)</f>
        <v/>
      </c>
      <c r="G230" s="428"/>
      <c r="H230" s="461"/>
      <c r="I230" s="447"/>
      <c r="J230" s="447"/>
      <c r="K230" s="348"/>
      <c r="L230" s="348"/>
      <c r="M230" s="348"/>
      <c r="N230" s="348"/>
      <c r="O230" s="348"/>
      <c r="P230" s="348"/>
      <c r="Q230" s="342"/>
      <c r="R230" s="343"/>
      <c r="S230" s="442"/>
      <c r="T230" s="339"/>
      <c r="U230" s="25"/>
      <c r="V230" s="25"/>
      <c r="W230" s="442"/>
      <c r="X230" s="443"/>
      <c r="Y230" s="25"/>
      <c r="Z230" s="348"/>
      <c r="AA230" s="25"/>
      <c r="AC230" s="367"/>
      <c r="AD230" s="367"/>
      <c r="AE230" s="367"/>
      <c r="AF230" s="367"/>
      <c r="AG230" s="367"/>
      <c r="AH230" s="367"/>
      <c r="AI230" s="367"/>
      <c r="AJ230" s="367"/>
      <c r="AK230" s="367"/>
      <c r="AL230" s="367"/>
      <c r="AM230" s="367"/>
      <c r="AN230" s="367"/>
      <c r="AO230" s="367"/>
      <c r="AP230" s="367"/>
      <c r="AQ230" s="367"/>
      <c r="AR230" s="367"/>
      <c r="AS230" s="367"/>
      <c r="AT230" s="367"/>
      <c r="AU230" s="367"/>
      <c r="AV230" s="367"/>
      <c r="AW230" s="367"/>
      <c r="AX230" s="367"/>
      <c r="AY230" s="367"/>
      <c r="AZ230" s="367"/>
      <c r="BA230" s="367"/>
      <c r="BB230" s="367"/>
      <c r="BC230" s="367"/>
      <c r="BD230" s="367"/>
      <c r="BE230" s="367"/>
      <c r="BF230" s="367"/>
      <c r="BG230" s="367"/>
      <c r="BH230" s="367"/>
    </row>
    <row r="231" spans="1:60" ht="15">
      <c r="A231" s="380" t="s">
        <v>134</v>
      </c>
      <c r="B231" s="390" t="str">
        <f>IF('1. Projektets omkostninger'!E219="","",'1. Projektets omkostninger'!E219)</f>
        <v/>
      </c>
      <c r="C231" s="426" t="s">
        <v>135</v>
      </c>
      <c r="D231" s="389"/>
      <c r="E231" s="437" t="s">
        <v>148</v>
      </c>
      <c r="F231" s="435"/>
      <c r="G231" s="428"/>
      <c r="H231" s="462"/>
      <c r="I231" s="447"/>
      <c r="J231" s="447"/>
      <c r="K231" s="348"/>
      <c r="L231" s="348"/>
      <c r="M231" s="348"/>
      <c r="N231" s="348"/>
      <c r="O231" s="348"/>
      <c r="P231" s="348"/>
      <c r="Q231" s="358"/>
      <c r="R231" s="345"/>
      <c r="S231" s="442"/>
      <c r="T231" s="340" t="s">
        <v>205</v>
      </c>
      <c r="U231" s="340" t="s">
        <v>205</v>
      </c>
      <c r="V231" s="340" t="s">
        <v>205</v>
      </c>
      <c r="W231" s="340" t="s">
        <v>205</v>
      </c>
      <c r="X231" s="340" t="s">
        <v>205</v>
      </c>
      <c r="Y231" s="340" t="s">
        <v>205</v>
      </c>
      <c r="Z231" s="340" t="s">
        <v>205</v>
      </c>
      <c r="AA231" s="340" t="s">
        <v>205</v>
      </c>
      <c r="AB231" s="340" t="s">
        <v>98</v>
      </c>
      <c r="AC231" s="367"/>
      <c r="AD231" s="367"/>
      <c r="AE231" s="367"/>
      <c r="AF231" s="367"/>
      <c r="AG231" s="367"/>
      <c r="AH231" s="367"/>
      <c r="AI231" s="367"/>
      <c r="AJ231" s="367"/>
      <c r="AK231" s="367"/>
      <c r="AL231" s="367"/>
      <c r="AM231" s="367"/>
      <c r="AN231" s="367"/>
      <c r="AO231" s="367"/>
      <c r="AP231" s="367"/>
      <c r="AQ231" s="367"/>
      <c r="AR231" s="367"/>
      <c r="AS231" s="367"/>
      <c r="AT231" s="367"/>
      <c r="AU231" s="367"/>
      <c r="AV231" s="367"/>
      <c r="AW231" s="367"/>
      <c r="AX231" s="367"/>
      <c r="AY231" s="367"/>
      <c r="AZ231" s="367"/>
      <c r="BA231" s="367"/>
      <c r="BB231" s="367"/>
      <c r="BC231" s="367"/>
      <c r="BD231" s="367"/>
      <c r="BE231" s="367"/>
      <c r="BF231" s="367"/>
      <c r="BG231" s="367"/>
      <c r="BH231" s="367"/>
    </row>
    <row r="232" spans="1:60" ht="15">
      <c r="A232" s="434" t="s">
        <v>175</v>
      </c>
      <c r="B232" s="434" t="str">
        <f>IF('1. Projektets omkostninger'!A219="","",'1. Projektets omkostninger'!A219)</f>
        <v/>
      </c>
      <c r="C232" s="434" t="str">
        <f>IF('1. Projektets omkostninger'!$A219="","",'1. Projektets omkostninger'!$A219)</f>
        <v/>
      </c>
      <c r="D232" s="389"/>
      <c r="E232" s="437"/>
      <c r="F232" s="436"/>
      <c r="G232" s="426"/>
      <c r="H232" s="426"/>
      <c r="I232" s="452"/>
      <c r="J232" s="447"/>
      <c r="K232" s="348"/>
      <c r="L232" s="348"/>
      <c r="M232" s="348"/>
      <c r="N232" s="348"/>
      <c r="O232" s="348"/>
      <c r="P232" s="348"/>
      <c r="Q232" s="358"/>
      <c r="R232" s="345"/>
      <c r="S232" s="442"/>
      <c r="T232" s="339" t="s">
        <v>177</v>
      </c>
      <c r="U232" s="25" t="s">
        <v>178</v>
      </c>
      <c r="V232" s="348" t="s">
        <v>179</v>
      </c>
      <c r="W232" s="348" t="s">
        <v>180</v>
      </c>
      <c r="X232" s="348" t="s">
        <v>181</v>
      </c>
      <c r="Y232" s="25"/>
      <c r="Z232" s="346" t="s">
        <v>144</v>
      </c>
      <c r="AA232" s="346" t="s">
        <v>97</v>
      </c>
      <c r="AB232" s="348" t="s">
        <v>103</v>
      </c>
      <c r="AC232" s="367"/>
      <c r="AD232" s="367"/>
      <c r="AE232" s="367"/>
      <c r="AF232" s="367"/>
      <c r="AG232" s="367"/>
      <c r="AH232" s="367"/>
      <c r="AI232" s="367"/>
      <c r="AJ232" s="367"/>
      <c r="AK232" s="367"/>
      <c r="AL232" s="367"/>
      <c r="AM232" s="367"/>
      <c r="AN232" s="367"/>
      <c r="AO232" s="367"/>
      <c r="AP232" s="367"/>
      <c r="AQ232" s="367"/>
      <c r="AR232" s="367"/>
      <c r="AS232" s="367"/>
      <c r="AT232" s="367"/>
      <c r="AU232" s="367"/>
      <c r="AV232" s="367"/>
      <c r="AW232" s="367"/>
      <c r="AX232" s="367"/>
      <c r="AY232" s="367"/>
      <c r="AZ232" s="367"/>
      <c r="BA232" s="367"/>
      <c r="BB232" s="367"/>
      <c r="BC232" s="367"/>
      <c r="BD232" s="367"/>
      <c r="BE232" s="367"/>
      <c r="BF232" s="367"/>
      <c r="BG232" s="367"/>
      <c r="BH232" s="367"/>
    </row>
    <row r="233" spans="1:60" ht="15.75" thickBot="1">
      <c r="A233" s="395"/>
      <c r="B233" s="384" t="s">
        <v>90</v>
      </c>
      <c r="C233" s="384" t="s">
        <v>91</v>
      </c>
      <c r="D233" s="384" t="s">
        <v>92</v>
      </c>
      <c r="E233" s="384" t="s">
        <v>93</v>
      </c>
      <c r="F233" s="385" t="s">
        <v>94</v>
      </c>
      <c r="G233" s="429"/>
      <c r="H233" s="426"/>
      <c r="I233" s="447"/>
      <c r="J233" s="447"/>
      <c r="K233" s="348"/>
      <c r="L233" s="348"/>
      <c r="M233" s="348"/>
      <c r="N233" s="348"/>
      <c r="O233" s="348"/>
      <c r="P233" s="352"/>
      <c r="Q233" s="359"/>
      <c r="R233" s="339"/>
      <c r="S233" s="339"/>
      <c r="T233" s="25"/>
      <c r="U233" s="25"/>
      <c r="V233" s="348"/>
      <c r="W233" s="348"/>
      <c r="X233" s="25"/>
      <c r="Y233" s="442"/>
      <c r="Z233" s="346"/>
      <c r="AA233" s="346"/>
      <c r="AB233" s="348" t="s">
        <v>107</v>
      </c>
      <c r="AC233" s="367"/>
      <c r="AD233" s="367"/>
      <c r="AE233" s="367"/>
      <c r="AF233" s="367"/>
      <c r="AG233" s="367"/>
      <c r="AH233" s="367"/>
      <c r="AI233" s="367"/>
      <c r="AJ233" s="367"/>
      <c r="AK233" s="367"/>
      <c r="AL233" s="367"/>
      <c r="AM233" s="367"/>
      <c r="AN233" s="367"/>
      <c r="AO233" s="367"/>
      <c r="AP233" s="367"/>
      <c r="AQ233" s="367"/>
      <c r="AR233" s="367"/>
      <c r="AS233" s="367"/>
      <c r="AT233" s="367"/>
      <c r="AU233" s="367"/>
      <c r="AV233" s="367"/>
      <c r="AW233" s="367"/>
      <c r="AX233" s="367"/>
      <c r="AY233" s="367"/>
      <c r="AZ233" s="367"/>
      <c r="BA233" s="367"/>
      <c r="BB233" s="367"/>
      <c r="BC233" s="367"/>
      <c r="BD233" s="367"/>
      <c r="BE233" s="367"/>
      <c r="BF233" s="367"/>
      <c r="BG233" s="367"/>
      <c r="BH233" s="367"/>
    </row>
    <row r="234" spans="1:60" ht="15" customHeight="1">
      <c r="A234" s="512" t="s">
        <v>99</v>
      </c>
      <c r="B234" s="569">
        <f>IFERROR(IF(E234=0,0,X234),0)</f>
        <v>0</v>
      </c>
      <c r="C234" s="558">
        <f t="shared" ref="C234:C240" si="54">IFERROR(E234-B234,0)</f>
        <v>0</v>
      </c>
      <c r="D234" s="558"/>
      <c r="E234" s="562">
        <f>'1. Projektets omkostninger'!B227</f>
        <v>0</v>
      </c>
      <c r="F234" s="563">
        <f>SUM('1. Projektets omkostninger'!D226:AV226)</f>
        <v>0</v>
      </c>
      <c r="G234" s="425"/>
      <c r="H234" s="460"/>
      <c r="I234" s="93"/>
      <c r="J234" s="94"/>
      <c r="K234" s="94"/>
      <c r="L234" s="94"/>
      <c r="M234" s="95"/>
      <c r="N234" s="347"/>
      <c r="O234" s="348"/>
      <c r="P234" s="355"/>
      <c r="Q234" s="338"/>
      <c r="R234" s="339"/>
      <c r="S234" s="339"/>
      <c r="T234" s="554" t="e">
        <f>((I$238-((E$243*I$238+C$244)-E$243)/E$243))*E234</f>
        <v>#VALUE!</v>
      </c>
      <c r="U234" s="446" t="e">
        <f>IF(AND(OR($F$229="Privat forsknings- og videnformidlingsinstitution",$F$229="Offentlig forsknings- og videnformidlingsinstitution"),OR($B$231="Anvendt forskning",$B$231="Udvikling")),IF($K$242="",$I$238*$E234,$K$242*$E234),IF($K$238="",$K$240*$E234,$K$239*$E234))</f>
        <v>#VALUE!</v>
      </c>
      <c r="V234" s="446">
        <f>IFERROR(IF(E234=0,0,E234*K$238),0)</f>
        <v>0</v>
      </c>
      <c r="W234" s="444">
        <f>IF(E234=0,0,E234*I$238)</f>
        <v>0</v>
      </c>
      <c r="X234" s="444">
        <f>IF(AND(D$244=0,C$244=0),W234,IF(AND(D$244&gt;0,C$244=0),U234,IF(AND(D$244&gt;0,C$244&gt;0,U234=0),0,IF(AND(V234&lt;&gt;0,V234&lt;U234),V234,U234))))</f>
        <v>0</v>
      </c>
      <c r="Y234" s="25"/>
      <c r="Z234" s="339" t="str">
        <f>CONCATENATE(F229," - ",AA234)</f>
        <v xml:space="preserve"> - </v>
      </c>
      <c r="AA234" s="25" t="str">
        <f>F230</f>
        <v/>
      </c>
      <c r="AB234" s="348" t="s">
        <v>110</v>
      </c>
      <c r="AC234" s="367"/>
      <c r="AD234" s="367"/>
      <c r="AE234" s="367"/>
      <c r="AF234" s="367"/>
      <c r="AG234" s="367"/>
      <c r="AH234" s="367"/>
      <c r="AI234" s="367"/>
      <c r="AJ234" s="367"/>
      <c r="AK234" s="367"/>
      <c r="AL234" s="367"/>
      <c r="AM234" s="367"/>
      <c r="AN234" s="367"/>
      <c r="AO234" s="367"/>
      <c r="AP234" s="367"/>
      <c r="AQ234" s="367"/>
      <c r="AR234" s="367"/>
      <c r="AS234" s="367"/>
      <c r="AT234" s="367"/>
      <c r="AU234" s="367"/>
      <c r="AV234" s="367"/>
      <c r="AW234" s="367"/>
      <c r="AX234" s="367"/>
      <c r="AY234" s="367"/>
      <c r="AZ234" s="367"/>
      <c r="BA234" s="367"/>
      <c r="BB234" s="367"/>
      <c r="BC234" s="367"/>
      <c r="BD234" s="367"/>
      <c r="BE234" s="367"/>
      <c r="BF234" s="367"/>
      <c r="BG234" s="367"/>
      <c r="BH234" s="367"/>
    </row>
    <row r="235" spans="1:60" ht="15" customHeight="1">
      <c r="A235" s="513" t="s">
        <v>50</v>
      </c>
      <c r="B235" s="570">
        <f>IFERROR(IF(E235=0,0,X235),0)</f>
        <v>0</v>
      </c>
      <c r="C235" s="555">
        <f t="shared" si="54"/>
        <v>0</v>
      </c>
      <c r="D235" s="555"/>
      <c r="E235" s="556">
        <f>'1. Projektets omkostninger'!B231</f>
        <v>0</v>
      </c>
      <c r="F235" s="564"/>
      <c r="G235" s="425"/>
      <c r="H235" s="460"/>
      <c r="I235" s="96"/>
      <c r="J235" s="25"/>
      <c r="K235" s="25"/>
      <c r="L235" s="25"/>
      <c r="M235" s="97"/>
      <c r="N235" s="347"/>
      <c r="O235" s="348"/>
      <c r="P235" s="356"/>
      <c r="Q235" s="338"/>
      <c r="R235" s="337"/>
      <c r="S235" s="339"/>
      <c r="T235" s="554" t="e">
        <f t="shared" ref="T235:T243" si="55">((I$238-((E$243*I$238+C$244)-E$243)/E$243))*E235</f>
        <v>#VALUE!</v>
      </c>
      <c r="U235" s="446" t="e">
        <f t="shared" ref="U235:U243" si="56">IF(AND(OR($F$229="Privat forsknings- og videnformidlingsinstitution",$F$229="Offentlig forsknings- og videnformidlingsinstitution"),OR($B$231="Anvendt forskning",$B$231="Udvikling")),IF($K$242="",$I$238*$E235,$K$242*$E235),IF($K$238="",$K$240*$E235,$K$239*$E235))</f>
        <v>#VALUE!</v>
      </c>
      <c r="V235" s="446">
        <f t="shared" ref="V235:V243" si="57">IFERROR(IF(E235=0,0,E235*K$238),0)</f>
        <v>0</v>
      </c>
      <c r="W235" s="444">
        <f t="shared" ref="W235:W243" si="58">IF(E235=0,0,E235*I$238)</f>
        <v>0</v>
      </c>
      <c r="X235" s="444">
        <f t="shared" ref="X235:X243" si="59">IF(AND(D$244=0,C$244=0),W235,IF(AND(D$244&gt;0,C$244=0),U235,IF(AND(D$244&gt;0,C$244&gt;0,U235=0),0,IF(AND(V235&lt;&gt;0,V235&lt;U235),V235,U235))))</f>
        <v>0</v>
      </c>
      <c r="Y235" s="25"/>
      <c r="Z235" s="339"/>
      <c r="AA235" s="339"/>
      <c r="AB235" s="348" t="s">
        <v>113</v>
      </c>
      <c r="AC235" s="367"/>
      <c r="AD235" s="367"/>
      <c r="AE235" s="367"/>
      <c r="AF235" s="367"/>
      <c r="AG235" s="367"/>
      <c r="AH235" s="367"/>
      <c r="AI235" s="367"/>
      <c r="AJ235" s="367"/>
      <c r="AK235" s="367"/>
      <c r="AL235" s="367"/>
      <c r="AM235" s="367"/>
      <c r="AN235" s="367"/>
      <c r="AO235" s="367"/>
      <c r="AP235" s="367"/>
      <c r="AQ235" s="367"/>
      <c r="AR235" s="367"/>
      <c r="AS235" s="367"/>
      <c r="AT235" s="367"/>
      <c r="AU235" s="367"/>
      <c r="AV235" s="367"/>
      <c r="AW235" s="367"/>
      <c r="AX235" s="367"/>
      <c r="AY235" s="367"/>
      <c r="AZ235" s="367"/>
      <c r="BA235" s="367"/>
      <c r="BB235" s="367"/>
      <c r="BC235" s="367"/>
      <c r="BD235" s="367"/>
      <c r="BE235" s="367"/>
      <c r="BF235" s="367"/>
      <c r="BG235" s="367"/>
      <c r="BH235" s="367"/>
    </row>
    <row r="236" spans="1:60" ht="15" customHeight="1">
      <c r="A236" s="513" t="s">
        <v>51</v>
      </c>
      <c r="B236" s="570">
        <f t="shared" ref="B236:B240" si="60">IFERROR(IF(E236=0,0,X236),0)</f>
        <v>0</v>
      </c>
      <c r="C236" s="555">
        <f t="shared" si="54"/>
        <v>0</v>
      </c>
      <c r="D236" s="555"/>
      <c r="E236" s="556">
        <f>'1. Projektets omkostninger'!B233</f>
        <v>0</v>
      </c>
      <c r="F236" s="564"/>
      <c r="G236" s="425"/>
      <c r="H236" s="460"/>
      <c r="I236" s="535" t="s">
        <v>148</v>
      </c>
      <c r="J236" s="25"/>
      <c r="K236" s="25"/>
      <c r="L236" s="25"/>
      <c r="M236" s="97"/>
      <c r="N236" s="347"/>
      <c r="O236" s="348"/>
      <c r="P236" s="356"/>
      <c r="Q236" s="338"/>
      <c r="R236" s="337"/>
      <c r="S236" s="339"/>
      <c r="T236" s="554" t="e">
        <f t="shared" si="55"/>
        <v>#VALUE!</v>
      </c>
      <c r="U236" s="446" t="e">
        <f t="shared" si="56"/>
        <v>#VALUE!</v>
      </c>
      <c r="V236" s="446">
        <f t="shared" si="57"/>
        <v>0</v>
      </c>
      <c r="W236" s="444">
        <f t="shared" si="58"/>
        <v>0</v>
      </c>
      <c r="X236" s="444">
        <f t="shared" si="59"/>
        <v>0</v>
      </c>
      <c r="Y236" s="25"/>
      <c r="Z236" s="339"/>
      <c r="AA236" s="339"/>
      <c r="AB236" s="348" t="s">
        <v>116</v>
      </c>
      <c r="AC236" s="367"/>
      <c r="AD236" s="367"/>
      <c r="AE236" s="367"/>
      <c r="AF236" s="367"/>
      <c r="AG236" s="367"/>
      <c r="AH236" s="367"/>
      <c r="AI236" s="367"/>
      <c r="AJ236" s="367"/>
      <c r="AK236" s="367"/>
      <c r="AL236" s="367"/>
      <c r="AM236" s="367"/>
      <c r="AN236" s="367"/>
      <c r="AO236" s="367"/>
      <c r="AP236" s="367"/>
      <c r="AQ236" s="367"/>
      <c r="AR236" s="367"/>
      <c r="AS236" s="367"/>
      <c r="AT236" s="367"/>
      <c r="AU236" s="367"/>
      <c r="AV236" s="367"/>
      <c r="AW236" s="367"/>
      <c r="AX236" s="367"/>
      <c r="AY236" s="367"/>
      <c r="AZ236" s="367"/>
      <c r="BA236" s="367"/>
      <c r="BB236" s="367"/>
      <c r="BC236" s="367"/>
      <c r="BD236" s="367"/>
      <c r="BE236" s="367"/>
      <c r="BF236" s="367"/>
      <c r="BG236" s="367"/>
      <c r="BH236" s="367"/>
    </row>
    <row r="237" spans="1:60" ht="15" customHeight="1" thickBot="1">
      <c r="A237" s="513" t="s">
        <v>53</v>
      </c>
      <c r="B237" s="570">
        <f t="shared" si="60"/>
        <v>0</v>
      </c>
      <c r="C237" s="555">
        <f t="shared" si="54"/>
        <v>0</v>
      </c>
      <c r="D237" s="555"/>
      <c r="E237" s="556">
        <f>'1. Projektets omkostninger'!B235</f>
        <v>0</v>
      </c>
      <c r="F237" s="564"/>
      <c r="G237" s="425"/>
      <c r="H237" s="460"/>
      <c r="I237" s="536" t="str">
        <f>IFERROR(VLOOKUP(B231,'6. Liste over tilskudsprocenter'!$A:$K,MATCH(CONCATENATE(F229," - ",F230),'6. Liste over tilskudsprocenter'!$A$1:$K$1,0),FALSE),"")</f>
        <v/>
      </c>
      <c r="J237" s="340"/>
      <c r="K237" s="537" t="s">
        <v>150</v>
      </c>
      <c r="L237" s="538"/>
      <c r="M237" s="97" t="s">
        <v>151</v>
      </c>
      <c r="N237" s="347"/>
      <c r="O237" s="348"/>
      <c r="P237" s="356"/>
      <c r="Q237" s="338"/>
      <c r="R237" s="337"/>
      <c r="S237" s="339"/>
      <c r="T237" s="554" t="e">
        <f t="shared" si="55"/>
        <v>#VALUE!</v>
      </c>
      <c r="U237" s="446" t="e">
        <f t="shared" si="56"/>
        <v>#VALUE!</v>
      </c>
      <c r="V237" s="446">
        <f t="shared" si="57"/>
        <v>0</v>
      </c>
      <c r="W237" s="444">
        <f t="shared" si="58"/>
        <v>0</v>
      </c>
      <c r="X237" s="444">
        <f t="shared" si="59"/>
        <v>0</v>
      </c>
      <c r="Y237" s="25"/>
      <c r="Z237" s="339"/>
      <c r="AA237" s="339"/>
      <c r="AB237" s="348" t="s">
        <v>118</v>
      </c>
      <c r="AC237" s="367"/>
      <c r="AD237" s="367"/>
      <c r="AE237" s="367"/>
      <c r="AF237" s="367"/>
      <c r="AG237" s="367"/>
      <c r="AH237" s="367"/>
      <c r="AI237" s="367"/>
      <c r="AJ237" s="367"/>
      <c r="AK237" s="367"/>
      <c r="AL237" s="367"/>
      <c r="AM237" s="367"/>
      <c r="AN237" s="367"/>
      <c r="AO237" s="367"/>
      <c r="AP237" s="367"/>
      <c r="AQ237" s="367"/>
      <c r="AR237" s="367"/>
      <c r="AS237" s="367"/>
      <c r="AT237" s="367"/>
      <c r="AU237" s="367"/>
      <c r="AV237" s="367"/>
      <c r="AW237" s="367"/>
      <c r="AX237" s="367"/>
      <c r="AY237" s="367"/>
      <c r="AZ237" s="367"/>
      <c r="BA237" s="367"/>
      <c r="BB237" s="367"/>
      <c r="BC237" s="367"/>
      <c r="BD237" s="367"/>
      <c r="BE237" s="367"/>
      <c r="BF237" s="367"/>
      <c r="BG237" s="367"/>
      <c r="BH237" s="367"/>
    </row>
    <row r="238" spans="1:60" ht="15" customHeight="1">
      <c r="A238" s="513" t="s">
        <v>54</v>
      </c>
      <c r="B238" s="570">
        <f t="shared" si="60"/>
        <v>0</v>
      </c>
      <c r="C238" s="555">
        <f t="shared" si="54"/>
        <v>0</v>
      </c>
      <c r="D238" s="555"/>
      <c r="E238" s="556">
        <f>'1. Projektets omkostninger'!B237</f>
        <v>0</v>
      </c>
      <c r="F238" s="564"/>
      <c r="G238" s="425"/>
      <c r="H238" s="460"/>
      <c r="I238" s="539" t="str">
        <f>IFERROR(VLOOKUP(B231,'6. Liste over tilskudsprocenter'!$A:$K,MATCH(CONCATENATE(F229," - ",F230),'6. Liste over tilskudsprocenter'!$A$1:$K$1,0),FALSE),"")</f>
        <v/>
      </c>
      <c r="J238" s="338" t="s">
        <v>153</v>
      </c>
      <c r="K238" s="454" t="str">
        <f>IFERROR(IF($E243*(1-$I238)-$C244&lt;0,$K240-(($E243*$K240+$C244)-$E243)/$E243,""),"")</f>
        <v/>
      </c>
      <c r="L238" s="25" t="str">
        <f>IFERROR(IF($D244&lt;&gt;0,IF($D244=$E243,0,IF($C244&gt;0,($I238-$D244/$E243)-$K238,"HA")),IF($E243*(1-$I238)-$C244&lt;0,(($I238-(($E243*$I238+$C244+$D244)-$E243)/$E243)),"")),"")</f>
        <v/>
      </c>
      <c r="M238" s="550" t="e">
        <f>$L238-$K240</f>
        <v>#VALUE!</v>
      </c>
      <c r="N238" s="347"/>
      <c r="O238" s="348"/>
      <c r="P238" s="356"/>
      <c r="Q238" s="338"/>
      <c r="R238" s="337"/>
      <c r="S238" s="339"/>
      <c r="T238" s="554" t="e">
        <f t="shared" si="55"/>
        <v>#VALUE!</v>
      </c>
      <c r="U238" s="446" t="e">
        <f t="shared" si="56"/>
        <v>#VALUE!</v>
      </c>
      <c r="V238" s="446">
        <f t="shared" si="57"/>
        <v>0</v>
      </c>
      <c r="W238" s="444">
        <f t="shared" si="58"/>
        <v>0</v>
      </c>
      <c r="X238" s="444">
        <f t="shared" si="59"/>
        <v>0</v>
      </c>
      <c r="Y238" s="25"/>
      <c r="Z238" s="25" t="s">
        <v>101</v>
      </c>
      <c r="AA238" s="25" t="s">
        <v>102</v>
      </c>
      <c r="AB238" s="348"/>
      <c r="AC238" s="367"/>
      <c r="AD238" s="367"/>
      <c r="AE238" s="367"/>
      <c r="AF238" s="367"/>
      <c r="AG238" s="367"/>
      <c r="AH238" s="367"/>
      <c r="AI238" s="367"/>
      <c r="AJ238" s="367"/>
      <c r="AK238" s="367"/>
      <c r="AL238" s="367"/>
      <c r="AM238" s="367"/>
      <c r="AN238" s="367"/>
      <c r="AO238" s="367"/>
      <c r="AP238" s="367"/>
      <c r="AQ238" s="367"/>
      <c r="AR238" s="367"/>
      <c r="AS238" s="367"/>
      <c r="AT238" s="367"/>
      <c r="AU238" s="367"/>
      <c r="AV238" s="367"/>
      <c r="AW238" s="367"/>
      <c r="AX238" s="367"/>
      <c r="AY238" s="367"/>
      <c r="AZ238" s="367"/>
      <c r="BA238" s="367"/>
      <c r="BB238" s="367"/>
      <c r="BC238" s="367"/>
      <c r="BD238" s="367"/>
      <c r="BE238" s="367"/>
      <c r="BF238" s="367"/>
      <c r="BG238" s="367"/>
      <c r="BH238" s="367"/>
    </row>
    <row r="239" spans="1:60" ht="15" customHeight="1">
      <c r="A239" s="513" t="s">
        <v>56</v>
      </c>
      <c r="B239" s="570">
        <f t="shared" si="60"/>
        <v>0</v>
      </c>
      <c r="C239" s="555">
        <f t="shared" si="54"/>
        <v>0</v>
      </c>
      <c r="D239" s="555"/>
      <c r="E239" s="556">
        <f>'1. Projektets omkostninger'!B239</f>
        <v>0</v>
      </c>
      <c r="F239" s="564"/>
      <c r="G239" s="425"/>
      <c r="H239" s="460"/>
      <c r="I239" s="539"/>
      <c r="J239" s="25"/>
      <c r="K239" s="540" t="e">
        <f>K240-(I238-K238)</f>
        <v>#VALUE!</v>
      </c>
      <c r="L239" s="25"/>
      <c r="M239" s="550"/>
      <c r="N239" s="347"/>
      <c r="O239" s="348"/>
      <c r="P239" s="356"/>
      <c r="Q239" s="338"/>
      <c r="R239" s="337"/>
      <c r="S239" s="339"/>
      <c r="T239" s="554" t="e">
        <f t="shared" si="55"/>
        <v>#VALUE!</v>
      </c>
      <c r="U239" s="446" t="e">
        <f t="shared" si="56"/>
        <v>#VALUE!</v>
      </c>
      <c r="V239" s="446">
        <f t="shared" si="57"/>
        <v>0</v>
      </c>
      <c r="W239" s="444">
        <f t="shared" si="58"/>
        <v>0</v>
      </c>
      <c r="X239" s="444">
        <f t="shared" si="59"/>
        <v>0</v>
      </c>
      <c r="Y239" s="348"/>
      <c r="Z239" s="25" t="s">
        <v>105</v>
      </c>
      <c r="AA239" s="25" t="s">
        <v>106</v>
      </c>
      <c r="AB239" s="348"/>
      <c r="AC239" s="367"/>
      <c r="AD239" s="367"/>
      <c r="AE239" s="367"/>
      <c r="AF239" s="367"/>
      <c r="AG239" s="367"/>
      <c r="AH239" s="367"/>
      <c r="AI239" s="367"/>
      <c r="AJ239" s="367"/>
      <c r="AK239" s="367"/>
      <c r="AL239" s="367"/>
      <c r="AM239" s="367"/>
      <c r="AN239" s="367"/>
      <c r="AO239" s="367"/>
      <c r="AP239" s="367"/>
      <c r="AQ239" s="367"/>
      <c r="AR239" s="367"/>
      <c r="AS239" s="367"/>
      <c r="AT239" s="367"/>
      <c r="AU239" s="367"/>
      <c r="AV239" s="367"/>
      <c r="AW239" s="367"/>
      <c r="AX239" s="367"/>
      <c r="AY239" s="367"/>
      <c r="AZ239" s="367"/>
      <c r="BA239" s="367"/>
      <c r="BB239" s="367"/>
      <c r="BC239" s="367"/>
      <c r="BD239" s="367"/>
      <c r="BE239" s="367"/>
      <c r="BF239" s="367"/>
      <c r="BG239" s="367"/>
      <c r="BH239" s="367"/>
    </row>
    <row r="240" spans="1:60" ht="15.75" customHeight="1">
      <c r="A240" s="513" t="s">
        <v>57</v>
      </c>
      <c r="B240" s="570">
        <f t="shared" si="60"/>
        <v>0</v>
      </c>
      <c r="C240" s="555">
        <f t="shared" si="54"/>
        <v>0</v>
      </c>
      <c r="D240" s="555"/>
      <c r="E240" s="556">
        <f>'1. Projektets omkostninger'!B241</f>
        <v>0</v>
      </c>
      <c r="F240" s="564"/>
      <c r="G240" s="425"/>
      <c r="H240" s="460"/>
      <c r="I240" s="96"/>
      <c r="J240" s="25" t="s">
        <v>156</v>
      </c>
      <c r="K240" s="540" t="e">
        <f>($I238-($D244/$E243))</f>
        <v>#VALUE!</v>
      </c>
      <c r="L240" s="25"/>
      <c r="M240" s="97"/>
      <c r="N240" s="347"/>
      <c r="O240" s="348"/>
      <c r="P240" s="356"/>
      <c r="Q240" s="338"/>
      <c r="R240" s="337"/>
      <c r="S240" s="339"/>
      <c r="T240" s="554" t="e">
        <f t="shared" si="55"/>
        <v>#VALUE!</v>
      </c>
      <c r="U240" s="446" t="e">
        <f t="shared" si="56"/>
        <v>#VALUE!</v>
      </c>
      <c r="V240" s="446">
        <f t="shared" si="57"/>
        <v>0</v>
      </c>
      <c r="W240" s="444">
        <f t="shared" si="58"/>
        <v>0</v>
      </c>
      <c r="X240" s="444">
        <f t="shared" si="59"/>
        <v>0</v>
      </c>
      <c r="Y240" s="348"/>
      <c r="Z240" s="25" t="s">
        <v>109</v>
      </c>
      <c r="AA240" s="25"/>
      <c r="AB240" s="25"/>
      <c r="AC240" s="367"/>
      <c r="AD240" s="367"/>
      <c r="AE240" s="367"/>
      <c r="AF240" s="367"/>
      <c r="AG240" s="367"/>
      <c r="AH240" s="367"/>
      <c r="AI240" s="367"/>
      <c r="AJ240" s="367"/>
      <c r="AK240" s="367"/>
      <c r="AL240" s="367"/>
      <c r="AM240" s="367"/>
      <c r="AN240" s="367"/>
      <c r="AO240" s="367"/>
      <c r="AP240" s="367"/>
      <c r="AQ240" s="367"/>
      <c r="AR240" s="367"/>
      <c r="AS240" s="367"/>
      <c r="AT240" s="367"/>
      <c r="AU240" s="367"/>
      <c r="AV240" s="367"/>
      <c r="AW240" s="367"/>
      <c r="AX240" s="367"/>
      <c r="AY240" s="367"/>
      <c r="AZ240" s="367"/>
      <c r="BA240" s="367"/>
      <c r="BB240" s="367"/>
      <c r="BC240" s="367"/>
      <c r="BD240" s="367"/>
      <c r="BE240" s="367"/>
      <c r="BF240" s="367"/>
      <c r="BG240" s="367"/>
      <c r="BH240" s="367"/>
    </row>
    <row r="241" spans="1:60" ht="15" customHeight="1">
      <c r="A241" s="504" t="s">
        <v>58</v>
      </c>
      <c r="B241" s="571">
        <f>SUM(B234+B235+B236+B237-B238-B239+B240)</f>
        <v>0</v>
      </c>
      <c r="C241" s="556">
        <f>SUM(C234+C235+C236+C237-C238-C239+C240)</f>
        <v>0</v>
      </c>
      <c r="D241" s="556"/>
      <c r="E241" s="556">
        <f>SUM(B241:C241)</f>
        <v>0</v>
      </c>
      <c r="F241" s="565"/>
      <c r="G241" s="425"/>
      <c r="H241" s="460"/>
      <c r="I241" s="541"/>
      <c r="J241" s="542"/>
      <c r="K241" s="543"/>
      <c r="L241" s="542"/>
      <c r="M241" s="551"/>
      <c r="N241" s="347"/>
      <c r="O241" s="92"/>
      <c r="P241" s="348"/>
      <c r="Q241" s="25"/>
      <c r="R241" s="25"/>
      <c r="S241" s="25"/>
      <c r="T241" s="554" t="e">
        <f t="shared" si="55"/>
        <v>#VALUE!</v>
      </c>
      <c r="U241" s="446" t="e">
        <f t="shared" si="56"/>
        <v>#VALUE!</v>
      </c>
      <c r="V241" s="446">
        <f t="shared" si="57"/>
        <v>0</v>
      </c>
      <c r="W241" s="444">
        <f t="shared" si="58"/>
        <v>0</v>
      </c>
      <c r="X241" s="444">
        <f t="shared" si="59"/>
        <v>0</v>
      </c>
      <c r="Y241" s="348"/>
      <c r="Z241" s="25" t="s">
        <v>112</v>
      </c>
      <c r="AA241" s="25"/>
      <c r="AB241" s="25"/>
      <c r="AC241" s="367"/>
      <c r="AD241" s="367"/>
      <c r="AE241" s="367"/>
      <c r="AF241" s="367"/>
      <c r="AG241" s="367"/>
      <c r="AH241" s="367"/>
      <c r="AI241" s="367"/>
      <c r="AJ241" s="367"/>
      <c r="AK241" s="367"/>
      <c r="AL241" s="367"/>
      <c r="AM241" s="367"/>
      <c r="AN241" s="367"/>
      <c r="AO241" s="367"/>
      <c r="AP241" s="367"/>
      <c r="AQ241" s="367"/>
      <c r="AR241" s="367"/>
      <c r="AS241" s="367"/>
      <c r="AT241" s="367"/>
      <c r="AU241" s="367"/>
      <c r="AV241" s="367"/>
      <c r="AW241" s="367"/>
      <c r="AX241" s="367"/>
      <c r="AY241" s="367"/>
      <c r="AZ241" s="367"/>
      <c r="BA241" s="367"/>
      <c r="BB241" s="367"/>
      <c r="BC241" s="367"/>
      <c r="BD241" s="367"/>
      <c r="BE241" s="367"/>
      <c r="BF241" s="367"/>
      <c r="BG241" s="367"/>
      <c r="BH241" s="367"/>
    </row>
    <row r="242" spans="1:60" ht="15.75" customHeight="1" thickBot="1">
      <c r="A242" s="514" t="s">
        <v>121</v>
      </c>
      <c r="B242" s="572">
        <f>IFERROR(IF(E242=0,0,X242),0)</f>
        <v>0</v>
      </c>
      <c r="C242" s="555">
        <f>IFERROR(E242-B242,0)</f>
        <v>0</v>
      </c>
      <c r="D242" s="555"/>
      <c r="E242" s="556">
        <f>'1. Projektets omkostninger'!B243</f>
        <v>0</v>
      </c>
      <c r="F242" s="564"/>
      <c r="G242" s="425"/>
      <c r="H242" s="460"/>
      <c r="I242" s="544"/>
      <c r="J242" s="545" t="s">
        <v>159</v>
      </c>
      <c r="K242" s="546" t="str">
        <f>IFERROR(IF(AND(OR($F229="Privat forsknings- og videnformidlingsinstitution",$F229="Offentlig forsknings- og videnformidlingsinstitution"),OR($B231="Anvendt forskning",$B231="Udvikling")),(IF($E243*(1-$I238)-$D244&lt;0,$I238-(($E243*$I238+$D244+$C244)-$E243)/$E243,"")),""),($I238-$D244/$E243))</f>
        <v/>
      </c>
      <c r="L242" s="547"/>
      <c r="M242" s="552"/>
      <c r="N242" s="347"/>
      <c r="O242" s="348"/>
      <c r="P242" s="348"/>
      <c r="Q242" s="25"/>
      <c r="R242" s="25"/>
      <c r="S242" s="25"/>
      <c r="T242" s="554" t="e">
        <f t="shared" si="55"/>
        <v>#VALUE!</v>
      </c>
      <c r="U242" s="446" t="e">
        <f t="shared" si="56"/>
        <v>#VALUE!</v>
      </c>
      <c r="V242" s="446">
        <f t="shared" si="57"/>
        <v>0</v>
      </c>
      <c r="W242" s="444">
        <f t="shared" si="58"/>
        <v>0</v>
      </c>
      <c r="X242" s="444">
        <f t="shared" si="59"/>
        <v>0</v>
      </c>
      <c r="Y242" s="348"/>
      <c r="Z242" s="25" t="s">
        <v>115</v>
      </c>
      <c r="AA242" s="25"/>
      <c r="AB242" s="25"/>
      <c r="AC242" s="367"/>
      <c r="AD242" s="367"/>
      <c r="AE242" s="367"/>
      <c r="AF242" s="367"/>
      <c r="AG242" s="367"/>
      <c r="AH242" s="367"/>
      <c r="AI242" s="367"/>
      <c r="AJ242" s="367"/>
      <c r="AK242" s="367"/>
      <c r="AL242" s="367"/>
      <c r="AM242" s="367"/>
      <c r="AN242" s="367"/>
      <c r="AO242" s="367"/>
      <c r="AP242" s="367"/>
      <c r="AQ242" s="367"/>
      <c r="AR242" s="367"/>
      <c r="AS242" s="367"/>
      <c r="AT242" s="367"/>
      <c r="AU242" s="367"/>
      <c r="AV242" s="367"/>
      <c r="AW242" s="367"/>
      <c r="AX242" s="367"/>
      <c r="AY242" s="367"/>
      <c r="AZ242" s="367"/>
      <c r="BA242" s="367"/>
      <c r="BB242" s="367"/>
      <c r="BC242" s="367"/>
      <c r="BD242" s="367"/>
      <c r="BE242" s="367"/>
      <c r="BF242" s="367"/>
      <c r="BG242" s="367"/>
      <c r="BH242" s="367"/>
    </row>
    <row r="243" spans="1:60" ht="15.75" customHeight="1" thickBot="1">
      <c r="A243" s="505" t="s">
        <v>93</v>
      </c>
      <c r="B243" s="580">
        <f>IF(B241+B242&lt;=0,0,B241+B242)</f>
        <v>0</v>
      </c>
      <c r="C243" s="580">
        <f>IF(C241+C242&lt;=0,0,C241+C242)</f>
        <v>0</v>
      </c>
      <c r="D243" s="580"/>
      <c r="E243" s="579">
        <f>SUM(E234+E235+E236+E237-E238-E239+E240)+E242</f>
        <v>0</v>
      </c>
      <c r="F243" s="566"/>
      <c r="G243" s="425"/>
      <c r="H243" s="460"/>
      <c r="I243" s="445"/>
      <c r="J243" s="445"/>
      <c r="K243" s="347"/>
      <c r="L243" s="347"/>
      <c r="M243" s="347"/>
      <c r="N243" s="347"/>
      <c r="O243" s="92"/>
      <c r="P243" s="348"/>
      <c r="Q243" s="25"/>
      <c r="R243" s="25"/>
      <c r="S243" s="25"/>
      <c r="T243" s="554" t="e">
        <f t="shared" si="55"/>
        <v>#VALUE!</v>
      </c>
      <c r="U243" s="446" t="e">
        <f t="shared" si="56"/>
        <v>#VALUE!</v>
      </c>
      <c r="V243" s="446">
        <f t="shared" si="57"/>
        <v>0</v>
      </c>
      <c r="W243" s="444">
        <f t="shared" si="58"/>
        <v>0</v>
      </c>
      <c r="X243" s="444">
        <f t="shared" si="59"/>
        <v>0</v>
      </c>
      <c r="Y243" s="348"/>
      <c r="Z243" s="339"/>
      <c r="AA243" s="339"/>
      <c r="AB243" s="25"/>
      <c r="AC243" s="367"/>
      <c r="AD243" s="367"/>
      <c r="AE243" s="367"/>
      <c r="AF243" s="367"/>
      <c r="AG243" s="367"/>
      <c r="AH243" s="367"/>
      <c r="AI243" s="367"/>
      <c r="AJ243" s="367"/>
      <c r="AK243" s="367"/>
      <c r="AL243" s="367"/>
      <c r="AM243" s="367"/>
      <c r="AN243" s="367"/>
      <c r="AO243" s="367"/>
      <c r="AP243" s="367"/>
      <c r="AQ243" s="367"/>
      <c r="AR243" s="367"/>
      <c r="AS243" s="367"/>
      <c r="AT243" s="367"/>
      <c r="AU243" s="367"/>
      <c r="AV243" s="367"/>
      <c r="AW243" s="367"/>
      <c r="AX243" s="367"/>
      <c r="AY243" s="367"/>
      <c r="AZ243" s="367"/>
      <c r="BA243" s="367"/>
      <c r="BB243" s="367"/>
      <c r="BC243" s="367"/>
      <c r="BD243" s="367"/>
      <c r="BE243" s="367"/>
      <c r="BF243" s="367"/>
      <c r="BG243" s="367"/>
      <c r="BH243" s="367"/>
    </row>
    <row r="244" spans="1:60" ht="15.75" thickBot="1">
      <c r="A244" s="627" t="s">
        <v>124</v>
      </c>
      <c r="B244" s="529">
        <f>B243</f>
        <v>0</v>
      </c>
      <c r="C244" s="629">
        <f>'1. Projektets omkostninger'!B221</f>
        <v>0</v>
      </c>
      <c r="D244" s="629">
        <f>'1. Projektets omkostninger'!C221</f>
        <v>0</v>
      </c>
      <c r="E244" s="568"/>
      <c r="F244" s="567"/>
      <c r="G244" s="426"/>
      <c r="H244" s="426"/>
      <c r="I244" s="447"/>
      <c r="J244" s="447"/>
      <c r="K244" s="348"/>
      <c r="L244" s="348"/>
      <c r="M244" s="348"/>
      <c r="N244" s="348"/>
      <c r="O244" s="92"/>
      <c r="P244" s="348"/>
      <c r="Q244" s="25"/>
      <c r="R244" s="25"/>
      <c r="S244" s="25"/>
      <c r="T244" s="25"/>
      <c r="U244" s="25"/>
      <c r="V244" s="25"/>
      <c r="W244" s="25"/>
      <c r="X244" s="348"/>
      <c r="Y244" s="348"/>
      <c r="Z244" s="349"/>
      <c r="AA244" s="349"/>
      <c r="AB244" s="25"/>
      <c r="AC244" s="367"/>
      <c r="AD244" s="367"/>
      <c r="AE244" s="367"/>
      <c r="AF244" s="367"/>
      <c r="AG244" s="367"/>
      <c r="AH244" s="367"/>
      <c r="AI244" s="367"/>
      <c r="AJ244" s="367"/>
      <c r="AK244" s="367"/>
      <c r="AL244" s="367"/>
      <c r="AM244" s="367"/>
      <c r="AN244" s="367"/>
      <c r="AO244" s="367"/>
      <c r="AP244" s="367"/>
      <c r="AQ244" s="367"/>
      <c r="AR244" s="367"/>
      <c r="AS244" s="367"/>
      <c r="AT244" s="367"/>
      <c r="AU244" s="367"/>
      <c r="AV244" s="367"/>
      <c r="AW244" s="367"/>
      <c r="AX244" s="367"/>
      <c r="AY244" s="367"/>
      <c r="AZ244" s="367"/>
      <c r="BA244" s="367"/>
      <c r="BB244" s="367"/>
      <c r="BC244" s="367"/>
      <c r="BD244" s="367"/>
      <c r="BE244" s="367"/>
      <c r="BF244" s="367"/>
      <c r="BG244" s="367"/>
      <c r="BH244" s="367"/>
    </row>
    <row r="245" spans="1:60" ht="15.75" thickBot="1">
      <c r="A245" s="396"/>
      <c r="B245" s="397"/>
      <c r="C245" s="397"/>
      <c r="D245" s="397" t="s">
        <v>206</v>
      </c>
      <c r="E245" s="408"/>
      <c r="F245" s="407"/>
      <c r="G245" s="426"/>
      <c r="H245" s="426"/>
      <c r="I245" s="447"/>
      <c r="J245" s="468" t="s">
        <v>163</v>
      </c>
      <c r="K245" s="348"/>
      <c r="L245" s="348"/>
      <c r="M245" s="348"/>
      <c r="N245" s="348"/>
      <c r="O245" s="92"/>
      <c r="P245" s="348"/>
      <c r="Q245" s="25"/>
      <c r="R245" s="25"/>
      <c r="S245" s="25"/>
      <c r="T245" s="25"/>
      <c r="U245" s="25"/>
      <c r="V245" s="25"/>
      <c r="W245" s="25"/>
      <c r="X245" s="348"/>
      <c r="Y245" s="348"/>
      <c r="Z245" s="338"/>
      <c r="AA245" s="344"/>
      <c r="AB245" s="25"/>
      <c r="AC245" s="367"/>
      <c r="AD245" s="367"/>
      <c r="AE245" s="367"/>
      <c r="AF245" s="367"/>
      <c r="AG245" s="367"/>
      <c r="AH245" s="367"/>
      <c r="AI245" s="367"/>
      <c r="AJ245" s="367"/>
      <c r="AK245" s="367"/>
      <c r="AL245" s="367"/>
      <c r="AM245" s="367"/>
      <c r="AN245" s="367"/>
      <c r="AO245" s="367"/>
      <c r="AP245" s="367"/>
      <c r="AQ245" s="367"/>
      <c r="AR245" s="367"/>
      <c r="AS245" s="367"/>
      <c r="AT245" s="367"/>
      <c r="AU245" s="367"/>
      <c r="AV245" s="367"/>
      <c r="AW245" s="367"/>
      <c r="AX245" s="367"/>
      <c r="AY245" s="367"/>
      <c r="AZ245" s="367"/>
      <c r="BA245" s="367"/>
      <c r="BB245" s="367"/>
      <c r="BC245" s="367"/>
      <c r="BD245" s="367"/>
      <c r="BE245" s="367"/>
      <c r="BF245" s="367"/>
      <c r="BG245" s="367"/>
      <c r="BH245" s="367"/>
    </row>
    <row r="246" spans="1:60" ht="15">
      <c r="A246" s="399"/>
      <c r="B246" s="400"/>
      <c r="C246" s="400"/>
      <c r="D246" s="400"/>
      <c r="E246" s="640" t="s">
        <v>17</v>
      </c>
      <c r="F246" s="506" t="str">
        <f>I237</f>
        <v/>
      </c>
      <c r="G246" s="426"/>
      <c r="H246" s="426"/>
      <c r="I246" s="447"/>
      <c r="J246" s="469" t="b">
        <f>AND($F248&gt;0.3, OR($F229="Lille virksomhed", $F229="Mellemstor virksomhed", $F229="Stor virksomhed"))</f>
        <v>0</v>
      </c>
      <c r="K246" s="348"/>
      <c r="L246" s="348"/>
      <c r="M246" s="348"/>
      <c r="N246" s="348"/>
      <c r="O246" s="348"/>
      <c r="P246" s="92"/>
      <c r="Q246" s="25"/>
      <c r="R246" s="25"/>
      <c r="S246" s="25"/>
      <c r="T246" s="25"/>
      <c r="U246" s="25"/>
      <c r="V246" s="25"/>
      <c r="W246" s="25"/>
      <c r="X246" s="25"/>
      <c r="Y246" s="348"/>
      <c r="Z246" s="348"/>
      <c r="AA246" s="25"/>
      <c r="AB246" s="25"/>
      <c r="AC246" s="367"/>
      <c r="AD246" s="367"/>
      <c r="AE246" s="367"/>
      <c r="AF246" s="367"/>
      <c r="AG246" s="367"/>
      <c r="AH246" s="367"/>
      <c r="AI246" s="367"/>
      <c r="AJ246" s="367"/>
      <c r="AK246" s="367"/>
      <c r="AL246" s="367"/>
      <c r="AM246" s="367"/>
      <c r="AN246" s="367"/>
      <c r="AO246" s="367"/>
      <c r="AP246" s="367"/>
      <c r="AQ246" s="367"/>
      <c r="AR246" s="367"/>
      <c r="AS246" s="367"/>
      <c r="AT246" s="367"/>
      <c r="AU246" s="367"/>
      <c r="AV246" s="367"/>
      <c r="AW246" s="367"/>
      <c r="AX246" s="367"/>
      <c r="AY246" s="367"/>
      <c r="AZ246" s="367"/>
      <c r="BA246" s="367"/>
      <c r="BB246" s="367"/>
      <c r="BC246" s="367"/>
      <c r="BD246" s="367"/>
      <c r="BE246" s="367"/>
      <c r="BF246" s="367"/>
      <c r="BG246" s="367"/>
      <c r="BH246" s="367"/>
    </row>
    <row r="247" spans="1:60" ht="15">
      <c r="A247" s="399"/>
      <c r="B247" s="400"/>
      <c r="C247" s="400"/>
      <c r="D247" s="400"/>
      <c r="E247" s="641" t="s">
        <v>18</v>
      </c>
      <c r="F247" s="507" t="str">
        <f>IFERROR(IF(AND(OR($F229="Privat forsknings- og videnformidlingsinstitution",$F229="Offentlig forsknings- og videnformidlingsinstitution"),OR($B231="Anvendt forskning",$B231="Udvikling")),IF(K238="",K242,IF(K238&lt;=K242,K238,K242)),_xlfn.IFS(K238="",K240,K238&lt;=0,0,AND(K238&gt;0,K240&gt;0),K239)),"")</f>
        <v/>
      </c>
      <c r="G247" s="426"/>
      <c r="H247" s="426"/>
      <c r="I247" s="447"/>
      <c r="J247" s="469" t="b">
        <f>AND($F248&gt;0.44,OR($F229="Privat forsknings- og videnformidlingsinstitution",$F229="Offentlig forsknings- og videnformidlingsinstitution"))</f>
        <v>0</v>
      </c>
      <c r="K247" s="348"/>
      <c r="L247" s="348"/>
      <c r="M247" s="348"/>
      <c r="N247" s="348"/>
      <c r="O247" s="348"/>
      <c r="P247" s="92"/>
      <c r="Q247" s="25"/>
      <c r="R247" s="25"/>
      <c r="S247" s="25"/>
      <c r="T247" s="25"/>
      <c r="U247" s="25"/>
      <c r="V247" s="25"/>
      <c r="W247" s="25"/>
      <c r="X247" s="25"/>
      <c r="Y247" s="348"/>
      <c r="Z247" s="25"/>
      <c r="AA247" s="25"/>
      <c r="AB247" s="25"/>
      <c r="AC247" s="367"/>
      <c r="AD247" s="367"/>
      <c r="AE247" s="367"/>
      <c r="AF247" s="367"/>
      <c r="AG247" s="367"/>
      <c r="AH247" s="367"/>
      <c r="AI247" s="367"/>
      <c r="AJ247" s="367"/>
      <c r="AK247" s="367"/>
      <c r="AL247" s="367"/>
      <c r="AM247" s="367"/>
      <c r="AN247" s="367"/>
      <c r="AO247" s="367"/>
      <c r="AP247" s="367"/>
      <c r="AQ247" s="367"/>
      <c r="AR247" s="367"/>
      <c r="AS247" s="367"/>
      <c r="AT247" s="367"/>
      <c r="AU247" s="367"/>
      <c r="AV247" s="367"/>
      <c r="AW247" s="367"/>
      <c r="AX247" s="367"/>
      <c r="AY247" s="367"/>
      <c r="AZ247" s="367"/>
      <c r="BA247" s="367"/>
      <c r="BB247" s="367"/>
      <c r="BC247" s="367"/>
      <c r="BD247" s="367"/>
      <c r="BE247" s="367"/>
      <c r="BF247" s="367"/>
      <c r="BG247" s="367"/>
      <c r="BH247" s="367"/>
    </row>
    <row r="248" spans="1:60" ht="15.75" thickBot="1">
      <c r="A248" s="406"/>
      <c r="B248" s="403"/>
      <c r="C248" s="403"/>
      <c r="D248" s="403"/>
      <c r="E248" s="641" t="s">
        <v>168</v>
      </c>
      <c r="F248" s="508">
        <f>IF(E242="",0,IF(OR(F229="Privat Forsknings- og videnformidlingsinstitution",F229="Offentlig Forsknings- og videnformidlingsinstitution"),IF(E242=0,0,E242/E241),IF(E234=0,0,E242/E234)))</f>
        <v>0</v>
      </c>
      <c r="G248" s="426"/>
      <c r="H248" s="426"/>
      <c r="I248" s="447"/>
      <c r="J248" s="466"/>
      <c r="K248" s="348"/>
      <c r="L248" s="348"/>
      <c r="M248" s="348"/>
      <c r="N248" s="348"/>
      <c r="O248" s="348"/>
      <c r="P248" s="348"/>
      <c r="Q248" s="25"/>
      <c r="R248" s="25"/>
      <c r="S248" s="25"/>
      <c r="T248" s="25"/>
      <c r="U248" s="25"/>
      <c r="V248" s="25"/>
      <c r="W248" s="25"/>
      <c r="X248" s="25"/>
      <c r="Y248" s="25"/>
      <c r="Z248" s="25"/>
      <c r="AA248" s="25"/>
      <c r="AB248" s="25"/>
      <c r="AC248" s="367"/>
      <c r="AD248" s="367"/>
      <c r="AE248" s="367"/>
      <c r="AF248" s="367"/>
      <c r="AG248" s="367"/>
      <c r="AH248" s="367"/>
      <c r="AI248" s="367"/>
      <c r="AJ248" s="367"/>
      <c r="AK248" s="367"/>
      <c r="AL248" s="367"/>
      <c r="AM248" s="367"/>
      <c r="AN248" s="367"/>
      <c r="AO248" s="367"/>
      <c r="AP248" s="367"/>
      <c r="AQ248" s="367"/>
      <c r="AR248" s="367"/>
      <c r="AS248" s="367"/>
      <c r="AT248" s="367"/>
      <c r="AU248" s="367"/>
      <c r="AV248" s="367"/>
      <c r="AW248" s="367"/>
      <c r="AX248" s="367"/>
      <c r="AY248" s="367"/>
      <c r="AZ248" s="367"/>
      <c r="BA248" s="367"/>
      <c r="BB248" s="367"/>
      <c r="BC248" s="367"/>
      <c r="BD248" s="367"/>
      <c r="BE248" s="367"/>
      <c r="BF248" s="367"/>
      <c r="BG248" s="367"/>
      <c r="BH248" s="367"/>
    </row>
    <row r="249" spans="1:60" ht="15.75" thickBot="1">
      <c r="A249" s="438" t="s">
        <v>170</v>
      </c>
      <c r="B249" s="439">
        <f>IFERROR(E243/$E$16,0)</f>
        <v>0</v>
      </c>
      <c r="C249" s="403"/>
      <c r="D249" s="403"/>
      <c r="E249" s="409"/>
      <c r="F249" s="414"/>
      <c r="G249" s="426"/>
      <c r="H249" s="426"/>
      <c r="I249" s="447"/>
      <c r="J249" s="467"/>
      <c r="K249" s="348"/>
      <c r="L249" s="348"/>
      <c r="M249" s="348"/>
      <c r="N249" s="348"/>
      <c r="O249" s="348"/>
      <c r="P249" s="348"/>
      <c r="Q249" s="25"/>
      <c r="R249" s="25"/>
      <c r="S249" s="25"/>
      <c r="T249" s="25"/>
      <c r="U249" s="25"/>
      <c r="V249" s="25"/>
      <c r="W249" s="25"/>
      <c r="X249" s="25"/>
      <c r="Y249" s="25"/>
      <c r="Z249" s="25"/>
      <c r="AA249" s="25"/>
      <c r="AB249" s="25"/>
      <c r="AC249" s="367"/>
      <c r="AD249" s="367"/>
      <c r="AE249" s="367"/>
      <c r="AF249" s="367"/>
      <c r="AG249" s="367"/>
      <c r="AH249" s="367"/>
      <c r="AI249" s="367"/>
      <c r="AJ249" s="367"/>
      <c r="AK249" s="367"/>
      <c r="AL249" s="367"/>
      <c r="AM249" s="367"/>
      <c r="AN249" s="367"/>
      <c r="AO249" s="367"/>
      <c r="AP249" s="367"/>
      <c r="AQ249" s="367"/>
      <c r="AR249" s="367"/>
      <c r="AS249" s="367"/>
      <c r="AT249" s="367"/>
      <c r="AU249" s="367"/>
      <c r="AV249" s="367"/>
      <c r="AW249" s="367"/>
      <c r="AX249" s="367"/>
      <c r="AY249" s="367"/>
      <c r="AZ249" s="367"/>
      <c r="BA249" s="367"/>
      <c r="BB249" s="367"/>
      <c r="BC249" s="367"/>
      <c r="BD249" s="367"/>
      <c r="BE249" s="367"/>
      <c r="BF249" s="367"/>
      <c r="BG249" s="367"/>
      <c r="BH249" s="367"/>
    </row>
    <row r="250" spans="1:60" ht="15.75" thickBot="1">
      <c r="A250" s="401"/>
      <c r="B250" s="402"/>
      <c r="C250" s="367"/>
      <c r="D250" s="367"/>
      <c r="E250" s="409"/>
      <c r="F250" s="367"/>
      <c r="G250" s="426"/>
      <c r="H250" s="426"/>
      <c r="I250" s="447"/>
      <c r="J250" s="447"/>
      <c r="K250" s="348"/>
      <c r="L250" s="348"/>
      <c r="M250" s="348"/>
      <c r="N250" s="348"/>
      <c r="O250" s="348"/>
      <c r="P250" s="348"/>
      <c r="Q250" s="25"/>
      <c r="R250" s="25"/>
      <c r="S250" s="25"/>
      <c r="T250" s="25"/>
      <c r="U250" s="25"/>
      <c r="V250" s="25"/>
      <c r="W250" s="25"/>
      <c r="X250" s="25"/>
      <c r="Y250" s="25"/>
      <c r="Z250" s="25"/>
      <c r="AA250" s="25"/>
      <c r="AB250" s="25"/>
      <c r="AC250" s="367"/>
      <c r="AD250" s="367"/>
      <c r="AE250" s="367"/>
      <c r="AF250" s="367"/>
      <c r="AG250" s="367"/>
      <c r="AH250" s="367"/>
      <c r="AI250" s="367"/>
      <c r="AJ250" s="367"/>
      <c r="AK250" s="367"/>
      <c r="AL250" s="367"/>
      <c r="AM250" s="367"/>
      <c r="AN250" s="367"/>
      <c r="AO250" s="367"/>
      <c r="AP250" s="367"/>
      <c r="AQ250" s="367"/>
      <c r="AR250" s="367"/>
      <c r="AS250" s="367"/>
      <c r="AT250" s="367"/>
      <c r="AU250" s="367"/>
      <c r="AV250" s="367"/>
      <c r="AW250" s="367"/>
      <c r="AX250" s="367"/>
      <c r="AY250" s="367"/>
      <c r="AZ250" s="367"/>
      <c r="BA250" s="367"/>
      <c r="BB250" s="367"/>
      <c r="BC250" s="367"/>
      <c r="BD250" s="367"/>
      <c r="BE250" s="367"/>
      <c r="BF250" s="367"/>
      <c r="BG250" s="367"/>
      <c r="BH250" s="367"/>
    </row>
    <row r="251" spans="1:60" ht="15.75" hidden="1" thickBot="1">
      <c r="A251" s="401"/>
      <c r="B251" s="402"/>
      <c r="C251" s="367"/>
      <c r="D251" s="367"/>
      <c r="E251" s="409"/>
      <c r="F251" s="367"/>
      <c r="G251" s="426"/>
      <c r="H251" s="426"/>
      <c r="I251" s="447"/>
      <c r="J251" s="447"/>
      <c r="K251" s="348"/>
      <c r="L251" s="348"/>
      <c r="M251" s="348"/>
      <c r="N251" s="348"/>
      <c r="O251" s="348"/>
      <c r="P251" s="348"/>
      <c r="Q251" s="25"/>
      <c r="R251" s="25"/>
      <c r="S251" s="25"/>
      <c r="T251" s="25"/>
      <c r="U251" s="25"/>
      <c r="V251" s="25"/>
      <c r="W251" s="25"/>
      <c r="X251" s="25"/>
      <c r="Y251" s="25"/>
      <c r="Z251" s="25"/>
      <c r="AA251" s="25"/>
      <c r="AB251" s="25"/>
      <c r="AC251" s="367"/>
      <c r="AD251" s="367"/>
      <c r="AE251" s="367"/>
      <c r="AF251" s="367"/>
      <c r="AG251" s="367"/>
      <c r="AH251" s="367"/>
      <c r="AI251" s="367"/>
      <c r="AJ251" s="367"/>
      <c r="AK251" s="367"/>
      <c r="AL251" s="367"/>
      <c r="AM251" s="367"/>
      <c r="AN251" s="367"/>
      <c r="AO251" s="367"/>
      <c r="AP251" s="367"/>
      <c r="AQ251" s="367"/>
      <c r="AR251" s="367"/>
      <c r="AS251" s="367"/>
      <c r="AT251" s="367"/>
      <c r="AU251" s="367"/>
      <c r="AV251" s="367"/>
      <c r="AW251" s="367"/>
      <c r="AX251" s="367"/>
      <c r="AY251" s="367"/>
      <c r="AZ251" s="367"/>
      <c r="BA251" s="367"/>
      <c r="BB251" s="367"/>
      <c r="BC251" s="367"/>
      <c r="BD251" s="367"/>
      <c r="BE251" s="367"/>
      <c r="BF251" s="367"/>
      <c r="BG251" s="367"/>
      <c r="BH251" s="367"/>
    </row>
    <row r="252" spans="1:60" ht="15.75" hidden="1" thickBot="1">
      <c r="A252" s="401"/>
      <c r="B252" s="402"/>
      <c r="C252" s="367"/>
      <c r="D252" s="367"/>
      <c r="E252" s="409"/>
      <c r="F252" s="367"/>
      <c r="G252" s="426"/>
      <c r="H252" s="426"/>
      <c r="I252" s="447"/>
      <c r="J252" s="447"/>
      <c r="K252" s="348"/>
      <c r="L252" s="348"/>
      <c r="M252" s="348"/>
      <c r="N252" s="348"/>
      <c r="O252" s="348"/>
      <c r="P252" s="348"/>
      <c r="Q252" s="25"/>
      <c r="R252" s="25"/>
      <c r="S252" s="25"/>
      <c r="T252" s="25"/>
      <c r="U252" s="25"/>
      <c r="V252" s="25"/>
      <c r="W252" s="25"/>
      <c r="X252" s="25"/>
      <c r="Y252" s="25"/>
      <c r="Z252" s="25"/>
      <c r="AA252" s="25"/>
      <c r="AB252" s="25"/>
      <c r="AC252" s="367"/>
      <c r="AD252" s="367"/>
      <c r="AE252" s="367"/>
      <c r="AF252" s="367"/>
      <c r="AG252" s="367"/>
      <c r="AH252" s="367"/>
      <c r="AI252" s="367"/>
      <c r="AJ252" s="367"/>
      <c r="AK252" s="367"/>
      <c r="AL252" s="367"/>
      <c r="AM252" s="367"/>
      <c r="AN252" s="367"/>
      <c r="AO252" s="367"/>
      <c r="AP252" s="367"/>
      <c r="AQ252" s="367"/>
      <c r="AR252" s="367"/>
      <c r="AS252" s="367"/>
      <c r="AT252" s="367"/>
      <c r="AU252" s="367"/>
      <c r="AV252" s="367"/>
      <c r="AW252" s="367"/>
      <c r="AX252" s="367"/>
      <c r="AY252" s="367"/>
      <c r="AZ252" s="367"/>
      <c r="BA252" s="367"/>
      <c r="BB252" s="367"/>
      <c r="BC252" s="367"/>
      <c r="BD252" s="367"/>
      <c r="BE252" s="367"/>
      <c r="BF252" s="367"/>
      <c r="BG252" s="367"/>
      <c r="BH252" s="367"/>
    </row>
    <row r="253" spans="1:60" ht="15.75" hidden="1" thickBot="1">
      <c r="A253" s="401"/>
      <c r="B253" s="402"/>
      <c r="C253" s="367"/>
      <c r="D253" s="367"/>
      <c r="E253" s="409"/>
      <c r="F253" s="367"/>
      <c r="G253" s="426"/>
      <c r="H253" s="426"/>
      <c r="I253" s="447"/>
      <c r="J253" s="447"/>
      <c r="K253" s="348"/>
      <c r="L253" s="348"/>
      <c r="M253" s="348"/>
      <c r="N253" s="348"/>
      <c r="O253" s="348"/>
      <c r="P253" s="348"/>
      <c r="Q253" s="25"/>
      <c r="R253" s="25"/>
      <c r="S253" s="25"/>
      <c r="T253" s="25"/>
      <c r="U253" s="25"/>
      <c r="V253" s="25"/>
      <c r="W253" s="25"/>
      <c r="X253" s="25"/>
      <c r="Y253" s="25"/>
      <c r="Z253" s="25"/>
      <c r="AA253" s="25"/>
      <c r="AB253" s="340" t="s">
        <v>207</v>
      </c>
      <c r="AC253" s="367"/>
      <c r="AD253" s="367"/>
      <c r="AE253" s="367"/>
      <c r="AF253" s="367"/>
      <c r="AG253" s="367"/>
      <c r="AH253" s="367"/>
      <c r="AI253" s="367"/>
      <c r="AJ253" s="367"/>
      <c r="AK253" s="367"/>
      <c r="AL253" s="367"/>
      <c r="AM253" s="367"/>
      <c r="AN253" s="367"/>
      <c r="AO253" s="367"/>
      <c r="AP253" s="367"/>
      <c r="AQ253" s="367"/>
      <c r="AR253" s="367"/>
      <c r="AS253" s="367"/>
      <c r="AT253" s="367"/>
      <c r="AU253" s="367"/>
      <c r="AV253" s="367"/>
      <c r="AW253" s="367"/>
      <c r="AX253" s="367"/>
      <c r="AY253" s="367"/>
      <c r="AZ253" s="367"/>
      <c r="BA253" s="367"/>
      <c r="BB253" s="367"/>
      <c r="BC253" s="367"/>
      <c r="BD253" s="367"/>
      <c r="BE253" s="367"/>
      <c r="BF253" s="367"/>
      <c r="BG253" s="367"/>
      <c r="BH253" s="367"/>
    </row>
    <row r="254" spans="1:60" ht="15.75" hidden="1" thickBot="1">
      <c r="A254" s="401"/>
      <c r="B254" s="402"/>
      <c r="C254" s="367"/>
      <c r="D254" s="367"/>
      <c r="E254" s="409"/>
      <c r="F254" s="367"/>
      <c r="G254" s="426"/>
      <c r="H254" s="426"/>
      <c r="I254" s="447"/>
      <c r="J254" s="447"/>
      <c r="K254" s="348"/>
      <c r="L254" s="348"/>
      <c r="M254" s="348"/>
      <c r="N254" s="348"/>
      <c r="O254" s="348"/>
      <c r="P254" s="348"/>
      <c r="Q254" s="25"/>
      <c r="R254" s="25"/>
      <c r="S254" s="25"/>
      <c r="T254" s="25"/>
      <c r="U254" s="25"/>
      <c r="V254" s="25"/>
      <c r="W254" s="25"/>
      <c r="X254" s="25"/>
      <c r="Y254" s="25"/>
      <c r="Z254" s="25"/>
      <c r="AA254" s="25"/>
      <c r="AB254" s="25"/>
      <c r="AC254" s="367"/>
      <c r="AD254" s="367"/>
      <c r="AE254" s="367"/>
      <c r="AF254" s="367"/>
      <c r="AG254" s="367"/>
      <c r="AH254" s="367"/>
      <c r="AI254" s="367"/>
      <c r="AJ254" s="367"/>
      <c r="AK254" s="367"/>
      <c r="AL254" s="367"/>
      <c r="AM254" s="367"/>
      <c r="AN254" s="367"/>
      <c r="AO254" s="367"/>
      <c r="AP254" s="367"/>
      <c r="AQ254" s="367"/>
      <c r="AR254" s="367"/>
      <c r="AS254" s="367"/>
      <c r="AT254" s="367"/>
      <c r="AU254" s="367"/>
      <c r="AV254" s="367"/>
      <c r="AW254" s="367"/>
      <c r="AX254" s="367"/>
      <c r="AY254" s="367"/>
      <c r="AZ254" s="367"/>
      <c r="BA254" s="367"/>
      <c r="BB254" s="367"/>
      <c r="BC254" s="367"/>
      <c r="BD254" s="367"/>
      <c r="BE254" s="367"/>
      <c r="BF254" s="367"/>
      <c r="BG254" s="367"/>
      <c r="BH254" s="367"/>
    </row>
    <row r="255" spans="1:60" ht="15.75" hidden="1" thickBot="1">
      <c r="A255" s="401"/>
      <c r="B255" s="402"/>
      <c r="C255" s="367"/>
      <c r="D255" s="367"/>
      <c r="E255" s="409"/>
      <c r="F255" s="367"/>
      <c r="G255" s="426"/>
      <c r="H255" s="426"/>
      <c r="I255" s="447"/>
      <c r="J255" s="447"/>
      <c r="K255" s="348"/>
      <c r="L255" s="348"/>
      <c r="M255" s="348"/>
      <c r="N255" s="348"/>
      <c r="O255" s="348"/>
      <c r="P255" s="348"/>
      <c r="Q255" s="25"/>
      <c r="R255" s="25"/>
      <c r="S255" s="25"/>
      <c r="T255" s="25"/>
      <c r="U255" s="25"/>
      <c r="V255" s="25"/>
      <c r="W255" s="25"/>
      <c r="X255" s="25"/>
      <c r="Y255" s="25"/>
      <c r="Z255" s="25"/>
      <c r="AA255" s="25"/>
      <c r="AB255" s="25"/>
      <c r="AC255" s="367"/>
      <c r="AD255" s="367"/>
      <c r="AE255" s="367"/>
      <c r="AF255" s="367"/>
      <c r="AG255" s="367"/>
      <c r="AH255" s="367"/>
      <c r="AI255" s="367"/>
      <c r="AJ255" s="367"/>
      <c r="AK255" s="367"/>
      <c r="AL255" s="367"/>
      <c r="AM255" s="367"/>
      <c r="AN255" s="367"/>
      <c r="AO255" s="367"/>
      <c r="AP255" s="367"/>
      <c r="AQ255" s="367"/>
      <c r="AR255" s="367"/>
      <c r="AS255" s="367"/>
      <c r="AT255" s="367"/>
      <c r="AU255" s="367"/>
      <c r="AV255" s="367"/>
      <c r="AW255" s="367"/>
      <c r="AX255" s="367"/>
      <c r="AY255" s="367"/>
      <c r="AZ255" s="367"/>
      <c r="BA255" s="367"/>
      <c r="BB255" s="367"/>
      <c r="BC255" s="367"/>
      <c r="BD255" s="367"/>
      <c r="BE255" s="367"/>
      <c r="BF255" s="367"/>
      <c r="BG255" s="367"/>
      <c r="BH255" s="367"/>
    </row>
    <row r="256" spans="1:60" ht="15.75" hidden="1" thickBot="1">
      <c r="A256" s="401"/>
      <c r="B256" s="402"/>
      <c r="C256" s="367"/>
      <c r="D256" s="367"/>
      <c r="E256" s="409"/>
      <c r="F256" s="367"/>
      <c r="G256" s="426"/>
      <c r="H256" s="426"/>
      <c r="I256" s="447"/>
      <c r="J256" s="447"/>
      <c r="K256" s="348"/>
      <c r="L256" s="348"/>
      <c r="M256" s="348"/>
      <c r="N256" s="348"/>
      <c r="O256" s="348"/>
      <c r="P256" s="348"/>
      <c r="Q256" s="25"/>
      <c r="R256" s="25"/>
      <c r="S256" s="25"/>
      <c r="T256" s="25"/>
      <c r="U256" s="25"/>
      <c r="V256" s="25"/>
      <c r="W256" s="25"/>
      <c r="X256" s="25"/>
      <c r="Y256" s="25"/>
      <c r="Z256" s="25"/>
      <c r="AA256" s="25"/>
      <c r="AB256" s="25"/>
      <c r="AC256" s="367"/>
      <c r="AD256" s="367"/>
      <c r="AE256" s="367"/>
      <c r="AF256" s="367"/>
      <c r="AG256" s="367"/>
      <c r="AH256" s="367"/>
      <c r="AI256" s="367"/>
      <c r="AJ256" s="367"/>
      <c r="AK256" s="367"/>
      <c r="AL256" s="367"/>
      <c r="AM256" s="367"/>
      <c r="AN256" s="367"/>
      <c r="AO256" s="367"/>
      <c r="AP256" s="367"/>
      <c r="AQ256" s="367"/>
      <c r="AR256" s="367"/>
      <c r="AS256" s="367"/>
      <c r="AT256" s="367"/>
      <c r="AU256" s="367"/>
      <c r="AV256" s="367"/>
      <c r="AW256" s="367"/>
      <c r="AX256" s="367"/>
      <c r="AY256" s="367"/>
      <c r="AZ256" s="367"/>
      <c r="BA256" s="367"/>
      <c r="BB256" s="367"/>
      <c r="BC256" s="367"/>
      <c r="BD256" s="367"/>
      <c r="BE256" s="367"/>
      <c r="BF256" s="367"/>
      <c r="BG256" s="367"/>
      <c r="BH256" s="367"/>
    </row>
    <row r="257" spans="1:60" ht="15.75" hidden="1" thickBot="1">
      <c r="A257" s="401"/>
      <c r="B257" s="402"/>
      <c r="C257" s="367"/>
      <c r="D257" s="367"/>
      <c r="E257" s="409"/>
      <c r="F257" s="367"/>
      <c r="G257" s="426"/>
      <c r="H257" s="426"/>
      <c r="I257" s="447"/>
      <c r="J257" s="447"/>
      <c r="K257" s="348"/>
      <c r="L257" s="348"/>
      <c r="M257" s="348"/>
      <c r="N257" s="348"/>
      <c r="O257" s="348"/>
      <c r="P257" s="348"/>
      <c r="Q257" s="25"/>
      <c r="R257" s="25"/>
      <c r="S257" s="25"/>
      <c r="T257" s="25"/>
      <c r="U257" s="25"/>
      <c r="V257" s="25"/>
      <c r="W257" s="25"/>
      <c r="X257" s="25"/>
      <c r="Y257" s="25"/>
      <c r="Z257" s="25"/>
      <c r="AA257" s="25"/>
      <c r="AB257" s="25"/>
      <c r="AC257" s="367"/>
      <c r="AD257" s="367"/>
      <c r="AE257" s="367"/>
      <c r="AF257" s="367"/>
      <c r="AG257" s="367"/>
      <c r="AH257" s="367"/>
      <c r="AI257" s="367"/>
      <c r="AJ257" s="367"/>
      <c r="AK257" s="367"/>
      <c r="AL257" s="367"/>
      <c r="AM257" s="367"/>
      <c r="AN257" s="367"/>
      <c r="AO257" s="367"/>
      <c r="AP257" s="367"/>
      <c r="AQ257" s="367"/>
      <c r="AR257" s="367"/>
      <c r="AS257" s="367"/>
      <c r="AT257" s="367"/>
      <c r="AU257" s="367"/>
      <c r="AV257" s="367"/>
      <c r="AW257" s="367"/>
      <c r="AX257" s="367"/>
      <c r="AY257" s="367"/>
      <c r="AZ257" s="367"/>
      <c r="BA257" s="367"/>
      <c r="BB257" s="367"/>
      <c r="BC257" s="367"/>
      <c r="BD257" s="367"/>
      <c r="BE257" s="367"/>
      <c r="BF257" s="367"/>
      <c r="BG257" s="367"/>
      <c r="BH257" s="367"/>
    </row>
    <row r="258" spans="1:60" ht="15.75" hidden="1" thickBot="1">
      <c r="A258" s="401"/>
      <c r="B258" s="402"/>
      <c r="C258" s="367"/>
      <c r="D258" s="367"/>
      <c r="E258" s="409"/>
      <c r="F258" s="367"/>
      <c r="G258" s="426"/>
      <c r="H258" s="426"/>
      <c r="I258" s="447"/>
      <c r="J258" s="447"/>
      <c r="K258" s="348"/>
      <c r="L258" s="348"/>
      <c r="M258" s="348"/>
      <c r="N258" s="348"/>
      <c r="O258" s="348"/>
      <c r="P258" s="348"/>
      <c r="Q258" s="25"/>
      <c r="R258" s="25"/>
      <c r="S258" s="25"/>
      <c r="T258" s="25"/>
      <c r="U258" s="25"/>
      <c r="V258" s="25"/>
      <c r="W258" s="25"/>
      <c r="X258" s="25"/>
      <c r="Y258" s="25"/>
      <c r="Z258" s="25"/>
      <c r="AA258" s="25"/>
      <c r="AB258" s="25"/>
      <c r="AC258" s="367"/>
      <c r="AD258" s="367"/>
      <c r="AE258" s="367"/>
      <c r="AF258" s="367"/>
      <c r="AG258" s="367"/>
      <c r="AH258" s="367"/>
      <c r="AI258" s="367"/>
      <c r="AJ258" s="367"/>
      <c r="AK258" s="367"/>
      <c r="AL258" s="367"/>
      <c r="AM258" s="367"/>
      <c r="AN258" s="367"/>
      <c r="AO258" s="367"/>
      <c r="AP258" s="367"/>
      <c r="AQ258" s="367"/>
      <c r="AR258" s="367"/>
      <c r="AS258" s="367"/>
      <c r="AT258" s="367"/>
      <c r="AU258" s="367"/>
      <c r="AV258" s="367"/>
      <c r="AW258" s="367"/>
      <c r="AX258" s="367"/>
      <c r="AY258" s="367"/>
      <c r="AZ258" s="367"/>
      <c r="BA258" s="367"/>
      <c r="BB258" s="367"/>
      <c r="BC258" s="367"/>
      <c r="BD258" s="367"/>
      <c r="BE258" s="367"/>
      <c r="BF258" s="367"/>
      <c r="BG258" s="367"/>
      <c r="BH258" s="367"/>
    </row>
    <row r="259" spans="1:60" ht="15.75" thickTop="1">
      <c r="A259" s="639" t="s">
        <v>127</v>
      </c>
      <c r="B259" s="387" t="str">
        <f>IF('1. Projektets omkostninger'!B249="","",'1. Projektets omkostninger'!B249)</f>
        <v/>
      </c>
      <c r="C259" s="388" t="s">
        <v>68</v>
      </c>
      <c r="D259" s="388"/>
      <c r="E259" s="386" t="s">
        <v>128</v>
      </c>
      <c r="F259" s="387" t="str">
        <f>IF('1. Projektets omkostninger'!D249="","",'1. Projektets omkostninger'!D249)</f>
        <v/>
      </c>
      <c r="G259" s="428"/>
      <c r="H259" s="461"/>
      <c r="I259" s="447"/>
      <c r="J259" s="447"/>
      <c r="K259" s="348"/>
      <c r="L259" s="348"/>
      <c r="M259" s="348"/>
      <c r="N259" s="348"/>
      <c r="O259" s="348"/>
      <c r="P259" s="348"/>
      <c r="Q259" s="342"/>
      <c r="R259" s="343"/>
      <c r="S259" s="344"/>
      <c r="T259" s="339"/>
      <c r="U259" s="25"/>
      <c r="V259" s="25"/>
      <c r="W259" s="442"/>
      <c r="X259" s="25"/>
      <c r="Y259" s="25"/>
      <c r="Z259" s="348"/>
      <c r="AA259" s="25"/>
      <c r="AC259" s="367"/>
      <c r="AD259" s="367"/>
      <c r="AE259" s="367"/>
      <c r="AF259" s="367"/>
      <c r="AG259" s="367"/>
      <c r="AH259" s="367"/>
      <c r="AI259" s="367"/>
      <c r="AJ259" s="367"/>
      <c r="AK259" s="367"/>
      <c r="AL259" s="367"/>
      <c r="AM259" s="367"/>
      <c r="AN259" s="367"/>
      <c r="AO259" s="367"/>
      <c r="AP259" s="367"/>
      <c r="AQ259" s="367"/>
      <c r="AR259" s="367"/>
      <c r="AS259" s="367"/>
      <c r="AT259" s="367"/>
      <c r="AU259" s="367"/>
      <c r="AV259" s="367"/>
      <c r="AW259" s="367"/>
      <c r="AX259" s="367"/>
      <c r="AY259" s="367"/>
      <c r="AZ259" s="367"/>
      <c r="BA259" s="367"/>
      <c r="BB259" s="367"/>
      <c r="BC259" s="367"/>
      <c r="BD259" s="367"/>
      <c r="BE259" s="367"/>
      <c r="BF259" s="367"/>
      <c r="BG259" s="367"/>
      <c r="BH259" s="367"/>
    </row>
    <row r="260" spans="1:60" ht="15">
      <c r="A260" s="380" t="s">
        <v>132</v>
      </c>
      <c r="B260" s="463" t="str">
        <f>IF('1. Projektets omkostninger'!C249="","",'1. Projektets omkostninger'!C249)</f>
        <v/>
      </c>
      <c r="C260" s="391"/>
      <c r="D260" s="391"/>
      <c r="E260" s="389" t="s">
        <v>6</v>
      </c>
      <c r="F260" s="390" t="str">
        <f>IF(ISBLANK($F$20),"Projektform skal vælges ved hovedansøger",$F$20)</f>
        <v/>
      </c>
      <c r="G260" s="428"/>
      <c r="H260" s="461"/>
      <c r="I260" s="447"/>
      <c r="J260" s="447"/>
      <c r="K260" s="348"/>
      <c r="L260" s="348"/>
      <c r="M260" s="348"/>
      <c r="N260" s="348"/>
      <c r="O260" s="348"/>
      <c r="P260" s="348"/>
      <c r="Q260" s="350"/>
      <c r="R260" s="343"/>
      <c r="S260" s="442"/>
      <c r="T260" s="339"/>
      <c r="U260" s="25"/>
      <c r="V260" s="25"/>
      <c r="W260" s="442"/>
      <c r="X260" s="443"/>
      <c r="Y260" s="25"/>
      <c r="Z260" s="348"/>
      <c r="AA260" s="25"/>
      <c r="AC260" s="367"/>
      <c r="AD260" s="367"/>
      <c r="AE260" s="367"/>
      <c r="AF260" s="367"/>
      <c r="AG260" s="367"/>
      <c r="AH260" s="367"/>
      <c r="AI260" s="367"/>
      <c r="AJ260" s="367"/>
      <c r="AK260" s="367"/>
      <c r="AL260" s="367"/>
      <c r="AM260" s="367"/>
      <c r="AN260" s="367"/>
      <c r="AO260" s="367"/>
      <c r="AP260" s="367"/>
      <c r="AQ260" s="367"/>
      <c r="AR260" s="367"/>
      <c r="AS260" s="367"/>
      <c r="AT260" s="367"/>
      <c r="AU260" s="367"/>
      <c r="AV260" s="367"/>
      <c r="AW260" s="367"/>
      <c r="AX260" s="367"/>
      <c r="AY260" s="367"/>
      <c r="AZ260" s="367"/>
      <c r="BA260" s="367"/>
      <c r="BB260" s="367"/>
      <c r="BC260" s="367"/>
      <c r="BD260" s="367"/>
      <c r="BE260" s="367"/>
      <c r="BF260" s="367"/>
      <c r="BG260" s="367"/>
      <c r="BH260" s="367"/>
    </row>
    <row r="261" spans="1:60" ht="15">
      <c r="A261" s="380" t="s">
        <v>134</v>
      </c>
      <c r="B261" s="390" t="str">
        <f>IF('1. Projektets omkostninger'!E249="","",'1. Projektets omkostninger'!E249)</f>
        <v/>
      </c>
      <c r="C261" s="426" t="s">
        <v>135</v>
      </c>
      <c r="D261" s="389"/>
      <c r="E261" s="437" t="s">
        <v>148</v>
      </c>
      <c r="F261" s="435"/>
      <c r="G261" s="428"/>
      <c r="H261" s="462"/>
      <c r="I261" s="447"/>
      <c r="J261" s="447"/>
      <c r="K261" s="348"/>
      <c r="L261" s="348"/>
      <c r="M261" s="348"/>
      <c r="N261" s="348"/>
      <c r="O261" s="348"/>
      <c r="P261" s="348"/>
      <c r="Q261" s="351"/>
      <c r="R261" s="345"/>
      <c r="S261" s="442"/>
      <c r="T261" s="340" t="s">
        <v>207</v>
      </c>
      <c r="U261" s="340" t="s">
        <v>207</v>
      </c>
      <c r="V261" s="340" t="s">
        <v>207</v>
      </c>
      <c r="W261" s="340" t="s">
        <v>207</v>
      </c>
      <c r="X261" s="340" t="s">
        <v>207</v>
      </c>
      <c r="Y261" s="340" t="s">
        <v>207</v>
      </c>
      <c r="Z261" s="340" t="s">
        <v>207</v>
      </c>
      <c r="AA261" s="340" t="s">
        <v>207</v>
      </c>
      <c r="AB261" s="340" t="s">
        <v>98</v>
      </c>
      <c r="AC261" s="367"/>
      <c r="AD261" s="367"/>
      <c r="AE261" s="367"/>
      <c r="AF261" s="367"/>
      <c r="AG261" s="367"/>
      <c r="AH261" s="367"/>
      <c r="AI261" s="367"/>
      <c r="AJ261" s="367"/>
      <c r="AK261" s="367"/>
      <c r="AL261" s="367"/>
      <c r="AM261" s="367"/>
      <c r="AN261" s="367"/>
      <c r="AO261" s="367"/>
      <c r="AP261" s="367"/>
      <c r="AQ261" s="367"/>
      <c r="AR261" s="367"/>
      <c r="AS261" s="367"/>
      <c r="AT261" s="367"/>
      <c r="AU261" s="367"/>
      <c r="AV261" s="367"/>
      <c r="AW261" s="367"/>
      <c r="AX261" s="367"/>
      <c r="AY261" s="367"/>
      <c r="AZ261" s="367"/>
      <c r="BA261" s="367"/>
      <c r="BB261" s="367"/>
      <c r="BC261" s="367"/>
      <c r="BD261" s="367"/>
      <c r="BE261" s="367"/>
      <c r="BF261" s="367"/>
      <c r="BG261" s="367"/>
      <c r="BH261" s="367"/>
    </row>
    <row r="262" spans="1:60" ht="15">
      <c r="A262" s="434" t="s">
        <v>175</v>
      </c>
      <c r="B262" s="434" t="str">
        <f>IF('1. Projektets omkostninger'!A249="","",'1. Projektets omkostninger'!A249)</f>
        <v/>
      </c>
      <c r="C262" s="434" t="str">
        <f>IF('1. Projektets omkostninger'!$A249="","",'1. Projektets omkostninger'!$A249)</f>
        <v/>
      </c>
      <c r="D262" s="389"/>
      <c r="E262" s="437"/>
      <c r="F262" s="436"/>
      <c r="G262" s="426"/>
      <c r="H262" s="426"/>
      <c r="I262" s="452"/>
      <c r="J262" s="447"/>
      <c r="K262" s="348"/>
      <c r="L262" s="348"/>
      <c r="M262" s="348"/>
      <c r="N262" s="348"/>
      <c r="O262" s="348"/>
      <c r="P262" s="348"/>
      <c r="Q262" s="351"/>
      <c r="R262" s="345"/>
      <c r="S262" s="442"/>
      <c r="T262" s="339" t="s">
        <v>177</v>
      </c>
      <c r="U262" s="25" t="s">
        <v>178</v>
      </c>
      <c r="V262" s="348" t="s">
        <v>179</v>
      </c>
      <c r="W262" s="348" t="s">
        <v>180</v>
      </c>
      <c r="X262" s="348" t="s">
        <v>181</v>
      </c>
      <c r="Y262" s="25"/>
      <c r="Z262" s="346" t="s">
        <v>144</v>
      </c>
      <c r="AA262" s="346" t="s">
        <v>97</v>
      </c>
      <c r="AB262" s="348" t="s">
        <v>103</v>
      </c>
      <c r="AC262" s="367"/>
      <c r="AD262" s="367"/>
      <c r="AE262" s="367"/>
      <c r="AF262" s="367"/>
      <c r="AG262" s="367"/>
      <c r="AH262" s="367"/>
      <c r="AI262" s="367"/>
      <c r="AJ262" s="367"/>
      <c r="AK262" s="367"/>
      <c r="AL262" s="367"/>
      <c r="AM262" s="367"/>
      <c r="AN262" s="367"/>
      <c r="AO262" s="367"/>
      <c r="AP262" s="367"/>
      <c r="AQ262" s="367"/>
      <c r="AR262" s="367"/>
      <c r="AS262" s="367"/>
      <c r="AT262" s="367"/>
      <c r="AU262" s="367"/>
      <c r="AV262" s="367"/>
      <c r="AW262" s="367"/>
      <c r="AX262" s="367"/>
      <c r="AY262" s="367"/>
      <c r="AZ262" s="367"/>
      <c r="BA262" s="367"/>
      <c r="BB262" s="367"/>
      <c r="BC262" s="367"/>
      <c r="BD262" s="367"/>
      <c r="BE262" s="367"/>
      <c r="BF262" s="367"/>
      <c r="BG262" s="367"/>
      <c r="BH262" s="367"/>
    </row>
    <row r="263" spans="1:60" ht="15.75" thickBot="1">
      <c r="A263" s="395"/>
      <c r="B263" s="384" t="s">
        <v>90</v>
      </c>
      <c r="C263" s="384" t="s">
        <v>91</v>
      </c>
      <c r="D263" s="384" t="s">
        <v>92</v>
      </c>
      <c r="E263" s="384" t="s">
        <v>93</v>
      </c>
      <c r="F263" s="385" t="s">
        <v>94</v>
      </c>
      <c r="G263" s="430"/>
      <c r="H263" s="426"/>
      <c r="I263" s="447"/>
      <c r="J263" s="447"/>
      <c r="K263" s="348"/>
      <c r="L263" s="348"/>
      <c r="M263" s="348"/>
      <c r="N263" s="348"/>
      <c r="O263" s="348"/>
      <c r="P263" s="352"/>
      <c r="Q263" s="353"/>
      <c r="R263" s="339"/>
      <c r="S263" s="339"/>
      <c r="T263" s="25"/>
      <c r="U263" s="25"/>
      <c r="V263" s="348"/>
      <c r="W263" s="348"/>
      <c r="X263" s="25"/>
      <c r="Y263" s="442"/>
      <c r="Z263" s="346"/>
      <c r="AA263" s="346"/>
      <c r="AB263" s="348" t="s">
        <v>107</v>
      </c>
      <c r="AC263" s="367"/>
      <c r="AD263" s="367"/>
      <c r="AE263" s="367"/>
      <c r="AF263" s="367"/>
      <c r="AG263" s="367"/>
      <c r="AH263" s="367"/>
      <c r="AI263" s="367"/>
      <c r="AJ263" s="367"/>
      <c r="AK263" s="367"/>
      <c r="AL263" s="367"/>
      <c r="AM263" s="367"/>
      <c r="AN263" s="367"/>
      <c r="AO263" s="367"/>
      <c r="AP263" s="367"/>
      <c r="AQ263" s="367"/>
      <c r="AR263" s="367"/>
      <c r="AS263" s="367"/>
      <c r="AT263" s="367"/>
      <c r="AU263" s="367"/>
      <c r="AV263" s="367"/>
      <c r="AW263" s="367"/>
      <c r="AX263" s="367"/>
      <c r="AY263" s="367"/>
      <c r="AZ263" s="367"/>
      <c r="BA263" s="367"/>
      <c r="BB263" s="367"/>
      <c r="BC263" s="367"/>
      <c r="BD263" s="367"/>
      <c r="BE263" s="367"/>
      <c r="BF263" s="367"/>
      <c r="BG263" s="367"/>
      <c r="BH263" s="367"/>
    </row>
    <row r="264" spans="1:60" ht="15" customHeight="1">
      <c r="A264" s="512" t="s">
        <v>99</v>
      </c>
      <c r="B264" s="569">
        <f>IFERROR(IF(E264=0,0,X264),0)</f>
        <v>0</v>
      </c>
      <c r="C264" s="558">
        <f t="shared" ref="C264:C270" si="61">IFERROR(E264-B264,0)</f>
        <v>0</v>
      </c>
      <c r="D264" s="558"/>
      <c r="E264" s="562">
        <f>'1. Projektets omkostninger'!B257</f>
        <v>0</v>
      </c>
      <c r="F264" s="563">
        <f>SUM('1. Projektets omkostninger'!D256:AV256)</f>
        <v>0</v>
      </c>
      <c r="G264" s="431"/>
      <c r="H264" s="460"/>
      <c r="I264" s="93"/>
      <c r="J264" s="94"/>
      <c r="K264" s="94"/>
      <c r="L264" s="94"/>
      <c r="M264" s="95"/>
      <c r="N264" s="347"/>
      <c r="O264" s="348"/>
      <c r="P264" s="355"/>
      <c r="Q264" s="338"/>
      <c r="R264" s="339"/>
      <c r="S264" s="339"/>
      <c r="T264" s="554" t="e">
        <f>((I$268-((E$273*I$268+C$274)-E$273)/E$273))*E264</f>
        <v>#VALUE!</v>
      </c>
      <c r="U264" s="446" t="e">
        <f>IF(AND(OR($F$259="Privat forsknings- og videnformidlingsinstitution",$F$259="Offentlig forsknings- og videnformidlingsinstitution"),OR($B$261="Anvendt forskning",$B$261="Udvikling")),IF($K$272="",$I$268*$E264,$K$272*$E264),IF($K$268="",$K$270*$E264,$K$269*$E264))</f>
        <v>#VALUE!</v>
      </c>
      <c r="V264" s="446">
        <f>IFERROR(IF(E264=0,0,E264*K$268),0)</f>
        <v>0</v>
      </c>
      <c r="W264" s="444">
        <f>IF(E264=0,0,E264*I$268)</f>
        <v>0</v>
      </c>
      <c r="X264" s="444">
        <f>IF(AND(D$274=0,C$274=0),W264,IF(AND(D$274&gt;0,C$274=0),U264,IF(AND(D$274&gt;0,C$274&gt;0,U264=0),0,IF(AND(V264&lt;&gt;0,V264&lt;U264),V264,U264))))</f>
        <v>0</v>
      </c>
      <c r="Y264" s="25"/>
      <c r="Z264" s="339" t="str">
        <f>CONCATENATE(F259," - ",AA264)</f>
        <v xml:space="preserve"> - </v>
      </c>
      <c r="AA264" s="25" t="str">
        <f>F260</f>
        <v/>
      </c>
      <c r="AB264" s="348" t="s">
        <v>110</v>
      </c>
      <c r="AC264" s="367"/>
      <c r="AD264" s="367"/>
      <c r="AE264" s="367"/>
      <c r="AF264" s="367"/>
      <c r="AG264" s="367"/>
      <c r="AH264" s="367"/>
      <c r="AI264" s="367"/>
      <c r="AJ264" s="367"/>
      <c r="AK264" s="367"/>
      <c r="AL264" s="367"/>
      <c r="AM264" s="367"/>
      <c r="AN264" s="367"/>
      <c r="AO264" s="367"/>
      <c r="AP264" s="367"/>
      <c r="AQ264" s="367"/>
      <c r="AR264" s="367"/>
      <c r="AS264" s="367"/>
      <c r="AT264" s="367"/>
      <c r="AU264" s="367"/>
      <c r="AV264" s="367"/>
      <c r="AW264" s="367"/>
      <c r="AX264" s="367"/>
      <c r="AY264" s="367"/>
      <c r="AZ264" s="367"/>
      <c r="BA264" s="367"/>
      <c r="BB264" s="367"/>
      <c r="BC264" s="367"/>
      <c r="BD264" s="367"/>
      <c r="BE264" s="367"/>
      <c r="BF264" s="367"/>
      <c r="BG264" s="367"/>
      <c r="BH264" s="367"/>
    </row>
    <row r="265" spans="1:60" ht="15" customHeight="1">
      <c r="A265" s="513" t="s">
        <v>50</v>
      </c>
      <c r="B265" s="570">
        <f>IFERROR(IF(E265=0,0,X265),0)</f>
        <v>0</v>
      </c>
      <c r="C265" s="555">
        <f t="shared" si="61"/>
        <v>0</v>
      </c>
      <c r="D265" s="555"/>
      <c r="E265" s="556">
        <f>'1. Projektets omkostninger'!B261</f>
        <v>0</v>
      </c>
      <c r="F265" s="564"/>
      <c r="G265" s="432"/>
      <c r="H265" s="460"/>
      <c r="I265" s="96"/>
      <c r="J265" s="25"/>
      <c r="K265" s="25"/>
      <c r="L265" s="25"/>
      <c r="M265" s="97"/>
      <c r="N265" s="347"/>
      <c r="O265" s="348"/>
      <c r="P265" s="356"/>
      <c r="Q265" s="338"/>
      <c r="R265" s="337"/>
      <c r="S265" s="339"/>
      <c r="T265" s="554" t="e">
        <f t="shared" ref="T265:T273" si="62">((I$268-((E$273*I$268+C$274)-E$273)/E$273))*E265</f>
        <v>#VALUE!</v>
      </c>
      <c r="U265" s="446" t="e">
        <f t="shared" ref="U265:U273" si="63">IF(AND(OR($F$259="Privat forsknings- og videnformidlingsinstitution",$F$259="Offentlig forsknings- og videnformidlingsinstitution"),OR($B$261="Anvendt forskning",$B$261="Udvikling")),IF($K$272="",$I$268*$E265,$K$272*$E265),IF($K$268="",$K$270*$E265,$K$269*$E265))</f>
        <v>#VALUE!</v>
      </c>
      <c r="V265" s="446">
        <f t="shared" ref="V265:V273" si="64">IFERROR(IF(E265=0,0,E265*K$268),0)</f>
        <v>0</v>
      </c>
      <c r="W265" s="444">
        <f t="shared" ref="W265:W273" si="65">IF(E265=0,0,E265*I$268)</f>
        <v>0</v>
      </c>
      <c r="X265" s="444">
        <f t="shared" ref="X265:X273" si="66">IF(AND(D$274=0,C$274=0),W265,IF(AND(D$274&gt;0,C$274=0),U265,IF(AND(D$274&gt;0,C$274&gt;0,U265=0),0,IF(AND(V265&lt;&gt;0,V265&lt;U265),V265,U265))))</f>
        <v>0</v>
      </c>
      <c r="Y265" s="25"/>
      <c r="Z265" s="339"/>
      <c r="AA265" s="339"/>
      <c r="AB265" s="348" t="s">
        <v>113</v>
      </c>
      <c r="AC265" s="367"/>
      <c r="AD265" s="367"/>
      <c r="AE265" s="367"/>
      <c r="AF265" s="367"/>
      <c r="AG265" s="367"/>
      <c r="AH265" s="367"/>
      <c r="AI265" s="367"/>
      <c r="AJ265" s="367"/>
      <c r="AK265" s="367"/>
      <c r="AL265" s="367"/>
      <c r="AM265" s="367"/>
      <c r="AN265" s="367"/>
      <c r="AO265" s="367"/>
      <c r="AP265" s="367"/>
      <c r="AQ265" s="367"/>
      <c r="AR265" s="367"/>
      <c r="AS265" s="367"/>
      <c r="AT265" s="367"/>
      <c r="AU265" s="367"/>
      <c r="AV265" s="367"/>
      <c r="AW265" s="367"/>
      <c r="AX265" s="367"/>
      <c r="AY265" s="367"/>
      <c r="AZ265" s="367"/>
      <c r="BA265" s="367"/>
      <c r="BB265" s="367"/>
      <c r="BC265" s="367"/>
      <c r="BD265" s="367"/>
      <c r="BE265" s="367"/>
      <c r="BF265" s="367"/>
      <c r="BG265" s="367"/>
      <c r="BH265" s="367"/>
    </row>
    <row r="266" spans="1:60" ht="15" customHeight="1">
      <c r="A266" s="513" t="s">
        <v>51</v>
      </c>
      <c r="B266" s="570">
        <f t="shared" ref="B266:B270" si="67">IFERROR(IF(E266=0,0,X266),0)</f>
        <v>0</v>
      </c>
      <c r="C266" s="555">
        <f t="shared" si="61"/>
        <v>0</v>
      </c>
      <c r="D266" s="555"/>
      <c r="E266" s="556">
        <f>'1. Projektets omkostninger'!B263</f>
        <v>0</v>
      </c>
      <c r="F266" s="564"/>
      <c r="G266" s="432"/>
      <c r="H266" s="460"/>
      <c r="I266" s="535" t="s">
        <v>148</v>
      </c>
      <c r="J266" s="25"/>
      <c r="K266" s="25"/>
      <c r="L266" s="25"/>
      <c r="M266" s="97"/>
      <c r="N266" s="347"/>
      <c r="O266" s="348"/>
      <c r="P266" s="356"/>
      <c r="Q266" s="338"/>
      <c r="R266" s="337"/>
      <c r="S266" s="339"/>
      <c r="T266" s="554" t="e">
        <f t="shared" si="62"/>
        <v>#VALUE!</v>
      </c>
      <c r="U266" s="446" t="e">
        <f t="shared" si="63"/>
        <v>#VALUE!</v>
      </c>
      <c r="V266" s="446">
        <f t="shared" si="64"/>
        <v>0</v>
      </c>
      <c r="W266" s="444">
        <f t="shared" si="65"/>
        <v>0</v>
      </c>
      <c r="X266" s="444">
        <f t="shared" si="66"/>
        <v>0</v>
      </c>
      <c r="Y266" s="25"/>
      <c r="Z266" s="339"/>
      <c r="AA266" s="339"/>
      <c r="AB266" s="348" t="s">
        <v>116</v>
      </c>
      <c r="AC266" s="367"/>
      <c r="AD266" s="367"/>
      <c r="AE266" s="367"/>
      <c r="AF266" s="367"/>
      <c r="AG266" s="367"/>
      <c r="AH266" s="367"/>
      <c r="AI266" s="367"/>
      <c r="AJ266" s="367"/>
      <c r="AK266" s="367"/>
      <c r="AL266" s="367"/>
      <c r="AM266" s="367"/>
      <c r="AN266" s="367"/>
      <c r="AO266" s="367"/>
      <c r="AP266" s="367"/>
      <c r="AQ266" s="367"/>
      <c r="AR266" s="367"/>
      <c r="AS266" s="367"/>
      <c r="AT266" s="367"/>
      <c r="AU266" s="367"/>
      <c r="AV266" s="367"/>
      <c r="AW266" s="367"/>
      <c r="AX266" s="367"/>
      <c r="AY266" s="367"/>
      <c r="AZ266" s="367"/>
      <c r="BA266" s="367"/>
      <c r="BB266" s="367"/>
      <c r="BC266" s="367"/>
      <c r="BD266" s="367"/>
      <c r="BE266" s="367"/>
      <c r="BF266" s="367"/>
      <c r="BG266" s="367"/>
      <c r="BH266" s="367"/>
    </row>
    <row r="267" spans="1:60" ht="15" customHeight="1" thickBot="1">
      <c r="A267" s="513" t="s">
        <v>53</v>
      </c>
      <c r="B267" s="570">
        <f t="shared" si="67"/>
        <v>0</v>
      </c>
      <c r="C267" s="555">
        <f t="shared" si="61"/>
        <v>0</v>
      </c>
      <c r="D267" s="555"/>
      <c r="E267" s="556">
        <f>'1. Projektets omkostninger'!B265</f>
        <v>0</v>
      </c>
      <c r="F267" s="564"/>
      <c r="G267" s="432"/>
      <c r="H267" s="460"/>
      <c r="I267" s="536" t="str">
        <f>IFERROR(VLOOKUP(B261,'6. Liste over tilskudsprocenter'!$A:$K,MATCH(CONCATENATE(F259," - ",F260),'6. Liste over tilskudsprocenter'!$A$1:$K$1,0),FALSE),"")</f>
        <v/>
      </c>
      <c r="J267" s="340"/>
      <c r="K267" s="537" t="s">
        <v>150</v>
      </c>
      <c r="L267" s="538"/>
      <c r="M267" s="97" t="s">
        <v>151</v>
      </c>
      <c r="N267" s="347"/>
      <c r="O267" s="348"/>
      <c r="P267" s="356"/>
      <c r="Q267" s="338"/>
      <c r="R267" s="337"/>
      <c r="S267" s="339"/>
      <c r="T267" s="554" t="e">
        <f t="shared" si="62"/>
        <v>#VALUE!</v>
      </c>
      <c r="U267" s="446" t="e">
        <f t="shared" si="63"/>
        <v>#VALUE!</v>
      </c>
      <c r="V267" s="446">
        <f t="shared" si="64"/>
        <v>0</v>
      </c>
      <c r="W267" s="444">
        <f t="shared" si="65"/>
        <v>0</v>
      </c>
      <c r="X267" s="444">
        <f t="shared" si="66"/>
        <v>0</v>
      </c>
      <c r="Y267" s="25"/>
      <c r="Z267" s="339"/>
      <c r="AA267" s="339"/>
      <c r="AB267" s="348" t="s">
        <v>118</v>
      </c>
      <c r="AC267" s="367"/>
      <c r="AD267" s="367"/>
      <c r="AE267" s="367"/>
      <c r="AF267" s="367"/>
      <c r="AG267" s="367"/>
      <c r="AH267" s="367"/>
      <c r="AI267" s="367"/>
      <c r="AJ267" s="367"/>
      <c r="AK267" s="367"/>
      <c r="AL267" s="367"/>
      <c r="AM267" s="367"/>
      <c r="AN267" s="367"/>
      <c r="AO267" s="367"/>
      <c r="AP267" s="367"/>
      <c r="AQ267" s="367"/>
      <c r="AR267" s="367"/>
      <c r="AS267" s="367"/>
      <c r="AT267" s="367"/>
      <c r="AU267" s="367"/>
      <c r="AV267" s="367"/>
      <c r="AW267" s="367"/>
      <c r="AX267" s="367"/>
      <c r="AY267" s="367"/>
      <c r="AZ267" s="367"/>
      <c r="BA267" s="367"/>
      <c r="BB267" s="367"/>
      <c r="BC267" s="367"/>
      <c r="BD267" s="367"/>
      <c r="BE267" s="367"/>
      <c r="BF267" s="367"/>
      <c r="BG267" s="367"/>
      <c r="BH267" s="367"/>
    </row>
    <row r="268" spans="1:60" ht="15" customHeight="1">
      <c r="A268" s="513" t="s">
        <v>54</v>
      </c>
      <c r="B268" s="570">
        <f t="shared" si="67"/>
        <v>0</v>
      </c>
      <c r="C268" s="555">
        <f t="shared" si="61"/>
        <v>0</v>
      </c>
      <c r="D268" s="555"/>
      <c r="E268" s="556">
        <f>'1. Projektets omkostninger'!B267</f>
        <v>0</v>
      </c>
      <c r="F268" s="564"/>
      <c r="G268" s="432"/>
      <c r="H268" s="460"/>
      <c r="I268" s="539" t="str">
        <f>IFERROR(VLOOKUP(B261,'6. Liste over tilskudsprocenter'!$A:$K,MATCH(CONCATENATE(F259," - ",F260),'6. Liste over tilskudsprocenter'!$A$1:$K$1,0),FALSE),"")</f>
        <v/>
      </c>
      <c r="J268" s="338" t="s">
        <v>153</v>
      </c>
      <c r="K268" s="454" t="str">
        <f>IFERROR(IF($E273*(1-$I268)-$C274&lt;0,$K270-(($E273*$K270+$C274)-$E273)/$E273,""),"")</f>
        <v/>
      </c>
      <c r="L268" s="25" t="str">
        <f>IFERROR(IF($D274&lt;&gt;0,IF($D274=$E273,0,IF($C274&gt;0,($I268-$D274/$E273)-$K268,"HA")),IF($E273*(1-$I268)-$C274&lt;0,(($I268-(($E273*$I268+$C274+$D274)-$E273)/$E273)),"")),"")</f>
        <v/>
      </c>
      <c r="M268" s="550" t="e">
        <f>$L268-$K270</f>
        <v>#VALUE!</v>
      </c>
      <c r="N268" s="347"/>
      <c r="O268" s="348"/>
      <c r="P268" s="356"/>
      <c r="Q268" s="338"/>
      <c r="R268" s="337"/>
      <c r="S268" s="339"/>
      <c r="T268" s="554" t="e">
        <f t="shared" si="62"/>
        <v>#VALUE!</v>
      </c>
      <c r="U268" s="446" t="e">
        <f t="shared" si="63"/>
        <v>#VALUE!</v>
      </c>
      <c r="V268" s="446">
        <f t="shared" si="64"/>
        <v>0</v>
      </c>
      <c r="W268" s="444">
        <f t="shared" si="65"/>
        <v>0</v>
      </c>
      <c r="X268" s="444">
        <f t="shared" si="66"/>
        <v>0</v>
      </c>
      <c r="Y268" s="25"/>
      <c r="Z268" s="25" t="s">
        <v>101</v>
      </c>
      <c r="AA268" s="25" t="s">
        <v>102</v>
      </c>
      <c r="AB268" s="348"/>
      <c r="AC268" s="367"/>
      <c r="AD268" s="367"/>
      <c r="AE268" s="367"/>
      <c r="AF268" s="367"/>
      <c r="AG268" s="367"/>
      <c r="AH268" s="367"/>
      <c r="AI268" s="367"/>
      <c r="AJ268" s="367"/>
      <c r="AK268" s="367"/>
      <c r="AL268" s="367"/>
      <c r="AM268" s="367"/>
      <c r="AN268" s="367"/>
      <c r="AO268" s="367"/>
      <c r="AP268" s="367"/>
      <c r="AQ268" s="367"/>
      <c r="AR268" s="367"/>
      <c r="AS268" s="367"/>
      <c r="AT268" s="367"/>
      <c r="AU268" s="367"/>
      <c r="AV268" s="367"/>
      <c r="AW268" s="367"/>
      <c r="AX268" s="367"/>
      <c r="AY268" s="367"/>
      <c r="AZ268" s="367"/>
      <c r="BA268" s="367"/>
      <c r="BB268" s="367"/>
      <c r="BC268" s="367"/>
      <c r="BD268" s="367"/>
      <c r="BE268" s="367"/>
      <c r="BF268" s="367"/>
      <c r="BG268" s="367"/>
      <c r="BH268" s="367"/>
    </row>
    <row r="269" spans="1:60" ht="15" customHeight="1">
      <c r="A269" s="513" t="s">
        <v>56</v>
      </c>
      <c r="B269" s="570">
        <f t="shared" si="67"/>
        <v>0</v>
      </c>
      <c r="C269" s="555">
        <f t="shared" si="61"/>
        <v>0</v>
      </c>
      <c r="D269" s="555"/>
      <c r="E269" s="556">
        <f>'1. Projektets omkostninger'!B269</f>
        <v>0</v>
      </c>
      <c r="F269" s="564"/>
      <c r="G269" s="432"/>
      <c r="H269" s="460"/>
      <c r="I269" s="539"/>
      <c r="J269" s="25"/>
      <c r="K269" s="540" t="e">
        <f>K270-(I268-K268)</f>
        <v>#VALUE!</v>
      </c>
      <c r="L269" s="25"/>
      <c r="M269" s="550"/>
      <c r="N269" s="347"/>
      <c r="O269" s="348"/>
      <c r="P269" s="356"/>
      <c r="Q269" s="338"/>
      <c r="R269" s="337"/>
      <c r="S269" s="339"/>
      <c r="T269" s="554" t="e">
        <f t="shared" si="62"/>
        <v>#VALUE!</v>
      </c>
      <c r="U269" s="446" t="e">
        <f t="shared" si="63"/>
        <v>#VALUE!</v>
      </c>
      <c r="V269" s="446">
        <f t="shared" si="64"/>
        <v>0</v>
      </c>
      <c r="W269" s="444">
        <f t="shared" si="65"/>
        <v>0</v>
      </c>
      <c r="X269" s="444">
        <f t="shared" si="66"/>
        <v>0</v>
      </c>
      <c r="Y269" s="348"/>
      <c r="Z269" s="25" t="s">
        <v>105</v>
      </c>
      <c r="AA269" s="25" t="s">
        <v>106</v>
      </c>
      <c r="AB269" s="25"/>
      <c r="AC269" s="367"/>
      <c r="AD269" s="367"/>
      <c r="AE269" s="367"/>
      <c r="AF269" s="367"/>
      <c r="AG269" s="367"/>
      <c r="AH269" s="367"/>
      <c r="AI269" s="367"/>
      <c r="AJ269" s="367"/>
      <c r="AK269" s="367"/>
      <c r="AL269" s="367"/>
      <c r="AM269" s="367"/>
      <c r="AN269" s="367"/>
      <c r="AO269" s="367"/>
      <c r="AP269" s="367"/>
      <c r="AQ269" s="367"/>
      <c r="AR269" s="367"/>
      <c r="AS269" s="367"/>
      <c r="AT269" s="367"/>
      <c r="AU269" s="367"/>
      <c r="AV269" s="367"/>
      <c r="AW269" s="367"/>
      <c r="AX269" s="367"/>
      <c r="AY269" s="367"/>
      <c r="AZ269" s="367"/>
      <c r="BA269" s="367"/>
      <c r="BB269" s="367"/>
      <c r="BC269" s="367"/>
      <c r="BD269" s="367"/>
      <c r="BE269" s="367"/>
      <c r="BF269" s="367"/>
      <c r="BG269" s="367"/>
      <c r="BH269" s="367"/>
    </row>
    <row r="270" spans="1:60" ht="15.75" customHeight="1">
      <c r="A270" s="513" t="s">
        <v>57</v>
      </c>
      <c r="B270" s="570">
        <f t="shared" si="67"/>
        <v>0</v>
      </c>
      <c r="C270" s="555">
        <f t="shared" si="61"/>
        <v>0</v>
      </c>
      <c r="D270" s="555"/>
      <c r="E270" s="556">
        <f>'1. Projektets omkostninger'!B271</f>
        <v>0</v>
      </c>
      <c r="F270" s="564"/>
      <c r="G270" s="432"/>
      <c r="H270" s="460"/>
      <c r="I270" s="96"/>
      <c r="J270" s="25" t="s">
        <v>156</v>
      </c>
      <c r="K270" s="540" t="e">
        <f>($I268-($D274/$E273))</f>
        <v>#VALUE!</v>
      </c>
      <c r="L270" s="25"/>
      <c r="M270" s="97"/>
      <c r="N270" s="347"/>
      <c r="O270" s="348"/>
      <c r="P270" s="356"/>
      <c r="Q270" s="338"/>
      <c r="R270" s="337"/>
      <c r="S270" s="339"/>
      <c r="T270" s="554" t="e">
        <f t="shared" si="62"/>
        <v>#VALUE!</v>
      </c>
      <c r="U270" s="446" t="e">
        <f t="shared" si="63"/>
        <v>#VALUE!</v>
      </c>
      <c r="V270" s="446">
        <f t="shared" si="64"/>
        <v>0</v>
      </c>
      <c r="W270" s="444">
        <f t="shared" si="65"/>
        <v>0</v>
      </c>
      <c r="X270" s="444">
        <f t="shared" si="66"/>
        <v>0</v>
      </c>
      <c r="Y270" s="348"/>
      <c r="Z270" s="25" t="s">
        <v>109</v>
      </c>
      <c r="AA270" s="25"/>
      <c r="AB270" s="25"/>
      <c r="AC270" s="367"/>
      <c r="AD270" s="367"/>
      <c r="AE270" s="367"/>
      <c r="AF270" s="367"/>
      <c r="AG270" s="367"/>
      <c r="AH270" s="367"/>
      <c r="AI270" s="367"/>
      <c r="AJ270" s="367"/>
      <c r="AK270" s="367"/>
      <c r="AL270" s="367"/>
      <c r="AM270" s="367"/>
      <c r="AN270" s="367"/>
      <c r="AO270" s="367"/>
      <c r="AP270" s="367"/>
      <c r="AQ270" s="367"/>
      <c r="AR270" s="367"/>
      <c r="AS270" s="367"/>
      <c r="AT270" s="367"/>
      <c r="AU270" s="367"/>
      <c r="AV270" s="367"/>
      <c r="AW270" s="367"/>
      <c r="AX270" s="367"/>
      <c r="AY270" s="367"/>
      <c r="AZ270" s="367"/>
      <c r="BA270" s="367"/>
      <c r="BB270" s="367"/>
      <c r="BC270" s="367"/>
      <c r="BD270" s="367"/>
      <c r="BE270" s="367"/>
      <c r="BF270" s="367"/>
      <c r="BG270" s="367"/>
      <c r="BH270" s="367"/>
    </row>
    <row r="271" spans="1:60" ht="15" customHeight="1">
      <c r="A271" s="504" t="s">
        <v>58</v>
      </c>
      <c r="B271" s="571">
        <f>SUM(B264+B265+B266+B267-B268-B269+B270)</f>
        <v>0</v>
      </c>
      <c r="C271" s="556">
        <f>SUM(C264+C265+C266+C267-C268-C269+C270)</f>
        <v>0</v>
      </c>
      <c r="D271" s="556"/>
      <c r="E271" s="556">
        <f>SUM(B271:C271)</f>
        <v>0</v>
      </c>
      <c r="F271" s="565"/>
      <c r="G271" s="432"/>
      <c r="H271" s="460"/>
      <c r="I271" s="541"/>
      <c r="J271" s="542"/>
      <c r="K271" s="543"/>
      <c r="L271" s="542"/>
      <c r="M271" s="551"/>
      <c r="N271" s="347"/>
      <c r="O271" s="92"/>
      <c r="P271" s="348"/>
      <c r="Q271" s="25"/>
      <c r="R271" s="25"/>
      <c r="S271" s="25"/>
      <c r="T271" s="554" t="e">
        <f t="shared" si="62"/>
        <v>#VALUE!</v>
      </c>
      <c r="U271" s="446" t="e">
        <f t="shared" si="63"/>
        <v>#VALUE!</v>
      </c>
      <c r="V271" s="446">
        <f t="shared" si="64"/>
        <v>0</v>
      </c>
      <c r="W271" s="444">
        <f t="shared" si="65"/>
        <v>0</v>
      </c>
      <c r="X271" s="444">
        <f t="shared" si="66"/>
        <v>0</v>
      </c>
      <c r="Y271" s="348"/>
      <c r="Z271" s="25" t="s">
        <v>112</v>
      </c>
      <c r="AA271" s="25"/>
      <c r="AB271" s="25"/>
      <c r="AC271" s="367"/>
      <c r="AD271" s="367"/>
      <c r="AE271" s="367"/>
      <c r="AF271" s="367"/>
      <c r="AG271" s="367"/>
      <c r="AH271" s="367"/>
      <c r="AI271" s="367"/>
      <c r="AJ271" s="367"/>
      <c r="AK271" s="367"/>
      <c r="AL271" s="367"/>
      <c r="AM271" s="367"/>
      <c r="AN271" s="367"/>
      <c r="AO271" s="367"/>
      <c r="AP271" s="367"/>
      <c r="AQ271" s="367"/>
      <c r="AR271" s="367"/>
      <c r="AS271" s="367"/>
      <c r="AT271" s="367"/>
      <c r="AU271" s="367"/>
      <c r="AV271" s="367"/>
      <c r="AW271" s="367"/>
      <c r="AX271" s="367"/>
      <c r="AY271" s="367"/>
      <c r="AZ271" s="367"/>
      <c r="BA271" s="367"/>
      <c r="BB271" s="367"/>
      <c r="BC271" s="367"/>
      <c r="BD271" s="367"/>
      <c r="BE271" s="367"/>
      <c r="BF271" s="367"/>
      <c r="BG271" s="367"/>
      <c r="BH271" s="367"/>
    </row>
    <row r="272" spans="1:60" ht="15.75" customHeight="1" thickBot="1">
      <c r="A272" s="514" t="s">
        <v>121</v>
      </c>
      <c r="B272" s="572">
        <f>IFERROR(IF(E272=0,0,X272),0)</f>
        <v>0</v>
      </c>
      <c r="C272" s="555">
        <f>IFERROR(E272-B272,0)</f>
        <v>0</v>
      </c>
      <c r="D272" s="555"/>
      <c r="E272" s="556">
        <f>'1. Projektets omkostninger'!B273</f>
        <v>0</v>
      </c>
      <c r="F272" s="564"/>
      <c r="G272" s="432"/>
      <c r="H272" s="460"/>
      <c r="I272" s="544"/>
      <c r="J272" s="545" t="s">
        <v>159</v>
      </c>
      <c r="K272" s="546" t="str">
        <f>IFERROR(IF(AND(OR($F259="Privat forsknings- og videnformidlingsinstitution",$F259="Offentlig forsknings- og videnformidlingsinstitution"),OR($B261="Anvendt forskning",$B261="Udvikling")),(IF($E273*(1-$I268)-$D274&lt;0,$I268-(($E273*$I268+$D274+$C274)-$E273)/$E273,"")),""),($I268-$D274/$E273))</f>
        <v/>
      </c>
      <c r="L272" s="547"/>
      <c r="M272" s="552"/>
      <c r="N272" s="347"/>
      <c r="O272" s="348"/>
      <c r="P272" s="348"/>
      <c r="Q272" s="25"/>
      <c r="R272" s="25"/>
      <c r="S272" s="25"/>
      <c r="T272" s="554" t="e">
        <f t="shared" si="62"/>
        <v>#VALUE!</v>
      </c>
      <c r="U272" s="446" t="e">
        <f t="shared" si="63"/>
        <v>#VALUE!</v>
      </c>
      <c r="V272" s="446">
        <f t="shared" si="64"/>
        <v>0</v>
      </c>
      <c r="W272" s="444">
        <f t="shared" si="65"/>
        <v>0</v>
      </c>
      <c r="X272" s="444">
        <f t="shared" si="66"/>
        <v>0</v>
      </c>
      <c r="Y272" s="348"/>
      <c r="Z272" s="25" t="s">
        <v>115</v>
      </c>
      <c r="AA272" s="25"/>
      <c r="AB272" s="25"/>
      <c r="AC272" s="367"/>
      <c r="AD272" s="367"/>
      <c r="AE272" s="367"/>
      <c r="AF272" s="367"/>
      <c r="AG272" s="367"/>
      <c r="AH272" s="367"/>
      <c r="AI272" s="367"/>
      <c r="AJ272" s="367"/>
      <c r="AK272" s="367"/>
      <c r="AL272" s="367"/>
      <c r="AM272" s="367"/>
      <c r="AN272" s="367"/>
      <c r="AO272" s="367"/>
      <c r="AP272" s="367"/>
      <c r="AQ272" s="367"/>
      <c r="AR272" s="367"/>
      <c r="AS272" s="367"/>
      <c r="AT272" s="367"/>
      <c r="AU272" s="367"/>
      <c r="AV272" s="367"/>
      <c r="AW272" s="367"/>
      <c r="AX272" s="367"/>
      <c r="AY272" s="367"/>
      <c r="AZ272" s="367"/>
      <c r="BA272" s="367"/>
      <c r="BB272" s="367"/>
      <c r="BC272" s="367"/>
      <c r="BD272" s="367"/>
      <c r="BE272" s="367"/>
      <c r="BF272" s="367"/>
      <c r="BG272" s="367"/>
      <c r="BH272" s="367"/>
    </row>
    <row r="273" spans="1:60" ht="15.75" customHeight="1" thickBot="1">
      <c r="A273" s="505" t="s">
        <v>93</v>
      </c>
      <c r="B273" s="580">
        <f>IF(B271+B272&lt;=0,0,B271+B272)</f>
        <v>0</v>
      </c>
      <c r="C273" s="580">
        <f>IF(C271+C272&lt;=0,0,C271+C272)</f>
        <v>0</v>
      </c>
      <c r="D273" s="580"/>
      <c r="E273" s="579">
        <f>SUM(E264+E265+E266+E267-E268-E269+E270)+E272</f>
        <v>0</v>
      </c>
      <c r="F273" s="566"/>
      <c r="G273" s="432" t="e">
        <f>B273/E273</f>
        <v>#DIV/0!</v>
      </c>
      <c r="H273" s="460"/>
      <c r="I273" s="445"/>
      <c r="J273" s="445"/>
      <c r="K273" s="347"/>
      <c r="L273" s="347"/>
      <c r="M273" s="347"/>
      <c r="N273" s="347"/>
      <c r="O273" s="92"/>
      <c r="P273" s="348"/>
      <c r="Q273" s="25"/>
      <c r="R273" s="25"/>
      <c r="S273" s="25"/>
      <c r="T273" s="554" t="e">
        <f t="shared" si="62"/>
        <v>#VALUE!</v>
      </c>
      <c r="U273" s="446" t="e">
        <f t="shared" si="63"/>
        <v>#VALUE!</v>
      </c>
      <c r="V273" s="446">
        <f t="shared" si="64"/>
        <v>0</v>
      </c>
      <c r="W273" s="444">
        <f t="shared" si="65"/>
        <v>0</v>
      </c>
      <c r="X273" s="444">
        <f t="shared" si="66"/>
        <v>0</v>
      </c>
      <c r="Y273" s="348"/>
      <c r="Z273" s="339"/>
      <c r="AA273" s="339"/>
      <c r="AB273" s="25"/>
      <c r="AC273" s="367"/>
      <c r="AD273" s="367"/>
      <c r="AE273" s="367"/>
      <c r="AF273" s="367"/>
      <c r="AG273" s="367"/>
      <c r="AH273" s="367"/>
      <c r="AI273" s="367"/>
      <c r="AJ273" s="367"/>
      <c r="AK273" s="367"/>
      <c r="AL273" s="367"/>
      <c r="AM273" s="367"/>
      <c r="AN273" s="367"/>
      <c r="AO273" s="367"/>
      <c r="AP273" s="367"/>
      <c r="AQ273" s="367"/>
      <c r="AR273" s="367"/>
      <c r="AS273" s="367"/>
      <c r="AT273" s="367"/>
      <c r="AU273" s="367"/>
      <c r="AV273" s="367"/>
      <c r="AW273" s="367"/>
      <c r="AX273" s="367"/>
      <c r="AY273" s="367"/>
      <c r="AZ273" s="367"/>
      <c r="BA273" s="367"/>
      <c r="BB273" s="367"/>
      <c r="BC273" s="367"/>
      <c r="BD273" s="367"/>
      <c r="BE273" s="367"/>
      <c r="BF273" s="367"/>
      <c r="BG273" s="367"/>
      <c r="BH273" s="367"/>
    </row>
    <row r="274" spans="1:60" ht="15.75" thickBot="1">
      <c r="A274" s="627" t="s">
        <v>124</v>
      </c>
      <c r="B274" s="529">
        <f>B273</f>
        <v>0</v>
      </c>
      <c r="C274" s="629">
        <f>'1. Projektets omkostninger'!B251</f>
        <v>0</v>
      </c>
      <c r="D274" s="629">
        <f>'1. Projektets omkostninger'!C251</f>
        <v>0</v>
      </c>
      <c r="E274" s="568"/>
      <c r="F274" s="567"/>
      <c r="G274" s="426"/>
      <c r="H274" s="426"/>
      <c r="I274" s="447"/>
      <c r="J274" s="447"/>
      <c r="K274" s="348"/>
      <c r="L274" s="348"/>
      <c r="M274" s="348"/>
      <c r="N274" s="348"/>
      <c r="O274" s="92"/>
      <c r="P274" s="348"/>
      <c r="Q274" s="25"/>
      <c r="R274" s="25"/>
      <c r="S274" s="25"/>
      <c r="T274" s="25"/>
      <c r="U274" s="25"/>
      <c r="V274" s="25"/>
      <c r="W274" s="25"/>
      <c r="X274" s="348"/>
      <c r="Y274" s="348"/>
      <c r="Z274" s="349"/>
      <c r="AA274" s="349"/>
      <c r="AB274" s="25"/>
      <c r="AC274" s="367"/>
      <c r="AD274" s="367"/>
      <c r="AE274" s="367"/>
      <c r="AF274" s="367"/>
      <c r="AG274" s="367"/>
      <c r="AH274" s="367"/>
      <c r="AI274" s="367"/>
      <c r="AJ274" s="367"/>
      <c r="AK274" s="367"/>
      <c r="AL274" s="367"/>
      <c r="AM274" s="367"/>
      <c r="AN274" s="367"/>
      <c r="AO274" s="367"/>
      <c r="AP274" s="367"/>
      <c r="AQ274" s="367"/>
      <c r="AR274" s="367"/>
      <c r="AS274" s="367"/>
      <c r="AT274" s="367"/>
      <c r="AU274" s="367"/>
      <c r="AV274" s="367"/>
      <c r="AW274" s="367"/>
      <c r="AX274" s="367"/>
      <c r="AY274" s="367"/>
      <c r="AZ274" s="367"/>
      <c r="BA274" s="367"/>
      <c r="BB274" s="367"/>
      <c r="BC274" s="367"/>
      <c r="BD274" s="367"/>
      <c r="BE274" s="367"/>
      <c r="BF274" s="367"/>
      <c r="BG274" s="367"/>
      <c r="BH274" s="367"/>
    </row>
    <row r="275" spans="1:60" ht="15.75" thickBot="1">
      <c r="A275" s="396"/>
      <c r="B275" s="397"/>
      <c r="C275" s="397"/>
      <c r="D275" s="397"/>
      <c r="E275" s="408"/>
      <c r="F275" s="407"/>
      <c r="G275" s="426"/>
      <c r="H275" s="426"/>
      <c r="I275" s="447"/>
      <c r="J275" s="468" t="s">
        <v>163</v>
      </c>
      <c r="K275" s="348"/>
      <c r="L275" s="348"/>
      <c r="M275" s="348"/>
      <c r="N275" s="348"/>
      <c r="O275" s="92"/>
      <c r="P275" s="348"/>
      <c r="Q275" s="25"/>
      <c r="R275" s="25"/>
      <c r="S275" s="25"/>
      <c r="T275" s="25"/>
      <c r="U275" s="25"/>
      <c r="V275" s="25"/>
      <c r="W275" s="25"/>
      <c r="X275" s="348"/>
      <c r="Y275" s="348"/>
      <c r="Z275" s="338"/>
      <c r="AA275" s="344"/>
      <c r="AB275" s="25"/>
      <c r="AC275" s="367"/>
      <c r="AD275" s="367"/>
      <c r="AE275" s="367"/>
      <c r="AF275" s="367"/>
      <c r="AG275" s="367"/>
      <c r="AH275" s="367"/>
      <c r="AI275" s="367"/>
      <c r="AJ275" s="367"/>
      <c r="AK275" s="367"/>
      <c r="AL275" s="367"/>
      <c r="AM275" s="367"/>
      <c r="AN275" s="367"/>
      <c r="AO275" s="367"/>
      <c r="AP275" s="367"/>
      <c r="AQ275" s="367"/>
      <c r="AR275" s="367"/>
      <c r="AS275" s="367"/>
      <c r="AT275" s="367"/>
      <c r="AU275" s="367"/>
      <c r="AV275" s="367"/>
      <c r="AW275" s="367"/>
      <c r="AX275" s="367"/>
      <c r="AY275" s="367"/>
      <c r="AZ275" s="367"/>
      <c r="BA275" s="367"/>
      <c r="BB275" s="367"/>
      <c r="BC275" s="367"/>
      <c r="BD275" s="367"/>
      <c r="BE275" s="367"/>
      <c r="BF275" s="367"/>
      <c r="BG275" s="367"/>
      <c r="BH275" s="367"/>
    </row>
    <row r="276" spans="1:60" ht="15">
      <c r="A276" s="399"/>
      <c r="B276" s="400"/>
      <c r="C276" s="400"/>
      <c r="D276" s="400"/>
      <c r="E276" s="640" t="s">
        <v>17</v>
      </c>
      <c r="F276" s="506" t="str">
        <f>I267</f>
        <v/>
      </c>
      <c r="G276" s="426"/>
      <c r="H276" s="426"/>
      <c r="I276" s="447"/>
      <c r="J276" s="469" t="b">
        <f>AND($F278&gt;0.3, OR($F259="Lille virksomhed", $F259="Mellemstor virksomhed", $F259="Stor virksomhed"))</f>
        <v>0</v>
      </c>
      <c r="K276" s="348"/>
      <c r="L276" s="348"/>
      <c r="M276" s="348"/>
      <c r="N276" s="348"/>
      <c r="O276" s="348"/>
      <c r="P276" s="92"/>
      <c r="Q276" s="25"/>
      <c r="R276" s="25"/>
      <c r="S276" s="25"/>
      <c r="T276" s="25"/>
      <c r="U276" s="25"/>
      <c r="V276" s="25"/>
      <c r="W276" s="25"/>
      <c r="X276" s="25"/>
      <c r="Y276" s="348"/>
      <c r="Z276" s="348"/>
      <c r="AA276" s="25"/>
      <c r="AB276" s="25"/>
      <c r="AC276" s="367"/>
      <c r="AD276" s="367"/>
      <c r="AE276" s="367"/>
      <c r="AF276" s="367"/>
      <c r="AG276" s="367"/>
      <c r="AH276" s="367"/>
      <c r="AI276" s="367"/>
      <c r="AJ276" s="367"/>
      <c r="AK276" s="367"/>
      <c r="AL276" s="367"/>
      <c r="AM276" s="367"/>
      <c r="AN276" s="367"/>
      <c r="AO276" s="367"/>
      <c r="AP276" s="367"/>
      <c r="AQ276" s="367"/>
      <c r="AR276" s="367"/>
      <c r="AS276" s="367"/>
      <c r="AT276" s="367"/>
      <c r="AU276" s="367"/>
      <c r="AV276" s="367"/>
      <c r="AW276" s="367"/>
      <c r="AX276" s="367"/>
      <c r="AY276" s="367"/>
      <c r="AZ276" s="367"/>
      <c r="BA276" s="367"/>
      <c r="BB276" s="367"/>
      <c r="BC276" s="367"/>
      <c r="BD276" s="367"/>
      <c r="BE276" s="367"/>
      <c r="BF276" s="367"/>
      <c r="BG276" s="367"/>
      <c r="BH276" s="367"/>
    </row>
    <row r="277" spans="1:60" ht="15">
      <c r="A277" s="399"/>
      <c r="B277" s="400"/>
      <c r="C277" s="400"/>
      <c r="D277" s="400"/>
      <c r="E277" s="641" t="s">
        <v>18</v>
      </c>
      <c r="F277" s="507" t="str">
        <f>IFERROR(IF(AND(OR($F259="Privat forsknings- og videnformidlingsinstitution",$F259="Offentlig forsknings- og videnformidlingsinstitution"),OR($B261="Anvendt forskning",$B261="Udvikling")),IF(K268="",K272,IF(K268&lt;=K272,K268,K272)),_xlfn.IFS(K268="",K270,K268&lt;=0,0,AND(K268&gt;0,K270&gt;0),K269)),"")</f>
        <v/>
      </c>
      <c r="G277" s="426"/>
      <c r="H277" s="426"/>
      <c r="I277" s="447"/>
      <c r="J277" s="469" t="b">
        <f>AND($F278&gt;0.44,OR($F259="Privat forsknings- og videnformidlingsinstitution",$F259="Offentlig forsknings- og videnformidlingsinstitution"))</f>
        <v>0</v>
      </c>
      <c r="K277" s="348"/>
      <c r="L277" s="348"/>
      <c r="M277" s="348"/>
      <c r="N277" s="348"/>
      <c r="O277" s="348"/>
      <c r="P277" s="92"/>
      <c r="Q277" s="25"/>
      <c r="R277" s="25"/>
      <c r="S277" s="25"/>
      <c r="T277" s="25"/>
      <c r="U277" s="25"/>
      <c r="V277" s="25"/>
      <c r="W277" s="25"/>
      <c r="X277" s="25"/>
      <c r="Y277" s="348"/>
      <c r="Z277" s="25"/>
      <c r="AA277" s="25"/>
      <c r="AB277" s="25"/>
      <c r="AC277" s="367"/>
      <c r="AD277" s="367"/>
      <c r="AE277" s="367"/>
      <c r="AF277" s="367"/>
      <c r="AG277" s="367"/>
      <c r="AH277" s="367"/>
      <c r="AI277" s="367"/>
      <c r="AJ277" s="367"/>
      <c r="AK277" s="367"/>
      <c r="AL277" s="367"/>
      <c r="AM277" s="367"/>
      <c r="AN277" s="367"/>
      <c r="AO277" s="367"/>
      <c r="AP277" s="367"/>
      <c r="AQ277" s="367"/>
      <c r="AR277" s="367"/>
      <c r="AS277" s="367"/>
      <c r="AT277" s="367"/>
      <c r="AU277" s="367"/>
      <c r="AV277" s="367"/>
      <c r="AW277" s="367"/>
      <c r="AX277" s="367"/>
      <c r="AY277" s="367"/>
      <c r="AZ277" s="367"/>
      <c r="BA277" s="367"/>
      <c r="BB277" s="367"/>
      <c r="BC277" s="367"/>
      <c r="BD277" s="367"/>
      <c r="BE277" s="367"/>
      <c r="BF277" s="367"/>
      <c r="BG277" s="367"/>
      <c r="BH277" s="367"/>
    </row>
    <row r="278" spans="1:60" ht="15.75" thickBot="1">
      <c r="A278" s="406"/>
      <c r="B278" s="403"/>
      <c r="C278" s="403"/>
      <c r="D278" s="403"/>
      <c r="E278" s="641" t="s">
        <v>168</v>
      </c>
      <c r="F278" s="508">
        <f>IF(E272="",0,IF(OR(F259="Privat Forsknings- og videnformidlingsinstitution",F259="Offentlig Forsknings- og videnformidlingsinstitution"),IF(E272=0,0,E272/E271),IF(E264=0,0,E272/E264)))</f>
        <v>0</v>
      </c>
      <c r="G278" s="426"/>
      <c r="H278" s="426"/>
      <c r="I278" s="447"/>
      <c r="J278" s="466"/>
      <c r="K278" s="348"/>
      <c r="L278" s="348"/>
      <c r="M278" s="348"/>
      <c r="N278" s="348"/>
      <c r="O278" s="348"/>
      <c r="P278" s="348"/>
      <c r="Q278" s="25"/>
      <c r="R278" s="25"/>
      <c r="S278" s="25"/>
      <c r="T278" s="25"/>
      <c r="U278" s="25"/>
      <c r="V278" s="25"/>
      <c r="W278" s="25"/>
      <c r="X278" s="25"/>
      <c r="Y278" s="25"/>
      <c r="Z278" s="25"/>
      <c r="AA278" s="25"/>
      <c r="AB278" s="25"/>
      <c r="AC278" s="367"/>
      <c r="AD278" s="367"/>
      <c r="AE278" s="367"/>
      <c r="AF278" s="367"/>
      <c r="AG278" s="367"/>
      <c r="AH278" s="367"/>
      <c r="AI278" s="367"/>
      <c r="AJ278" s="367"/>
      <c r="AK278" s="367"/>
      <c r="AL278" s="367"/>
      <c r="AM278" s="367"/>
      <c r="AN278" s="367"/>
      <c r="AO278" s="367"/>
      <c r="AP278" s="367"/>
      <c r="AQ278" s="367"/>
      <c r="AR278" s="367"/>
      <c r="AS278" s="367"/>
      <c r="AT278" s="367"/>
      <c r="AU278" s="367"/>
      <c r="AV278" s="367"/>
      <c r="AW278" s="367"/>
      <c r="AX278" s="367"/>
      <c r="AY278" s="367"/>
      <c r="AZ278" s="367"/>
      <c r="BA278" s="367"/>
      <c r="BB278" s="367"/>
      <c r="BC278" s="367"/>
      <c r="BD278" s="367"/>
      <c r="BE278" s="367"/>
      <c r="BF278" s="367"/>
      <c r="BG278" s="367"/>
      <c r="BH278" s="367"/>
    </row>
    <row r="279" spans="1:60" ht="15.75" thickBot="1">
      <c r="A279" s="438" t="s">
        <v>170</v>
      </c>
      <c r="B279" s="439">
        <f>IFERROR(E273/$E$16,0)</f>
        <v>0</v>
      </c>
      <c r="C279" s="403"/>
      <c r="D279" s="403"/>
      <c r="E279" s="409"/>
      <c r="F279" s="414"/>
      <c r="G279" s="426"/>
      <c r="H279" s="426"/>
      <c r="I279" s="447"/>
      <c r="J279" s="467"/>
      <c r="K279" s="348"/>
      <c r="L279" s="348"/>
      <c r="M279" s="348"/>
      <c r="N279" s="348"/>
      <c r="O279" s="348"/>
      <c r="P279" s="348"/>
      <c r="Q279" s="25"/>
      <c r="R279" s="25"/>
      <c r="S279" s="25"/>
      <c r="T279" s="25"/>
      <c r="U279" s="25"/>
      <c r="V279" s="25"/>
      <c r="W279" s="25"/>
      <c r="X279" s="25"/>
      <c r="Y279" s="25"/>
      <c r="Z279" s="25"/>
      <c r="AA279" s="25"/>
      <c r="AB279" s="25"/>
      <c r="AC279" s="367"/>
      <c r="AD279" s="367"/>
      <c r="AE279" s="367"/>
      <c r="AF279" s="367"/>
      <c r="AG279" s="367"/>
      <c r="AH279" s="367"/>
      <c r="AI279" s="367"/>
      <c r="AJ279" s="367"/>
      <c r="AK279" s="367"/>
      <c r="AL279" s="367"/>
      <c r="AM279" s="367"/>
      <c r="AN279" s="367"/>
      <c r="AO279" s="367"/>
      <c r="AP279" s="367"/>
      <c r="AQ279" s="367"/>
      <c r="AR279" s="367"/>
      <c r="AS279" s="367"/>
      <c r="AT279" s="367"/>
      <c r="AU279" s="367"/>
      <c r="AV279" s="367"/>
      <c r="AW279" s="367"/>
      <c r="AX279" s="367"/>
      <c r="AY279" s="367"/>
      <c r="AZ279" s="367"/>
      <c r="BA279" s="367"/>
      <c r="BB279" s="367"/>
      <c r="BC279" s="367"/>
      <c r="BD279" s="367"/>
      <c r="BE279" s="367"/>
      <c r="BF279" s="367"/>
      <c r="BG279" s="367"/>
      <c r="BH279" s="367"/>
    </row>
    <row r="280" spans="1:60" ht="15.75" thickBot="1">
      <c r="A280" s="401"/>
      <c r="B280" s="402"/>
      <c r="C280" s="367"/>
      <c r="D280" s="367"/>
      <c r="E280" s="409"/>
      <c r="F280" s="367"/>
      <c r="G280" s="426"/>
      <c r="H280" s="426"/>
      <c r="I280" s="447"/>
      <c r="J280" s="447"/>
      <c r="K280" s="348"/>
      <c r="L280" s="348"/>
      <c r="M280" s="348"/>
      <c r="N280" s="348"/>
      <c r="O280" s="348"/>
      <c r="P280" s="348"/>
      <c r="Q280" s="25"/>
      <c r="R280" s="25"/>
      <c r="S280" s="25"/>
      <c r="T280" s="25"/>
      <c r="U280" s="25"/>
      <c r="V280" s="25"/>
      <c r="W280" s="25"/>
      <c r="X280" s="25"/>
      <c r="Y280" s="25"/>
      <c r="Z280" s="25"/>
      <c r="AA280" s="25"/>
      <c r="AB280" s="25"/>
      <c r="AC280" s="367"/>
      <c r="AD280" s="367"/>
      <c r="AE280" s="367"/>
      <c r="AF280" s="367"/>
      <c r="AG280" s="367"/>
      <c r="AH280" s="367"/>
      <c r="AI280" s="367"/>
      <c r="AJ280" s="367"/>
      <c r="AK280" s="367"/>
      <c r="AL280" s="367"/>
      <c r="AM280" s="367"/>
      <c r="AN280" s="367"/>
      <c r="AO280" s="367"/>
      <c r="AP280" s="367"/>
      <c r="AQ280" s="367"/>
      <c r="AR280" s="367"/>
      <c r="AS280" s="367"/>
      <c r="AT280" s="367"/>
      <c r="AU280" s="367"/>
      <c r="AV280" s="367"/>
      <c r="AW280" s="367"/>
      <c r="AX280" s="367"/>
      <c r="AY280" s="367"/>
      <c r="AZ280" s="367"/>
      <c r="BA280" s="367"/>
      <c r="BB280" s="367"/>
      <c r="BC280" s="367"/>
      <c r="BD280" s="367"/>
      <c r="BE280" s="367"/>
      <c r="BF280" s="367"/>
      <c r="BG280" s="367"/>
      <c r="BH280" s="367"/>
    </row>
    <row r="281" spans="1:60" ht="15.75" hidden="1" thickBot="1">
      <c r="A281" s="401"/>
      <c r="B281" s="402"/>
      <c r="C281" s="367"/>
      <c r="D281" s="367"/>
      <c r="E281" s="409"/>
      <c r="F281" s="367"/>
      <c r="G281" s="426"/>
      <c r="H281" s="426"/>
      <c r="I281" s="447"/>
      <c r="J281" s="447"/>
      <c r="K281" s="348"/>
      <c r="L281" s="348"/>
      <c r="M281" s="348"/>
      <c r="N281" s="348"/>
      <c r="O281" s="348"/>
      <c r="P281" s="348"/>
      <c r="Q281" s="25"/>
      <c r="R281" s="25"/>
      <c r="S281" s="25"/>
      <c r="T281" s="25"/>
      <c r="U281" s="25"/>
      <c r="V281" s="25"/>
      <c r="W281" s="25"/>
      <c r="X281" s="25"/>
      <c r="Y281" s="25"/>
      <c r="Z281" s="25"/>
      <c r="AA281" s="25"/>
      <c r="AB281" s="25"/>
      <c r="AC281" s="367"/>
      <c r="AD281" s="367"/>
      <c r="AE281" s="367"/>
      <c r="AF281" s="367"/>
      <c r="AG281" s="367"/>
      <c r="AH281" s="367"/>
      <c r="AI281" s="367"/>
      <c r="AJ281" s="367"/>
      <c r="AK281" s="367"/>
      <c r="AL281" s="367"/>
      <c r="AM281" s="367"/>
      <c r="AN281" s="367"/>
      <c r="AO281" s="367"/>
      <c r="AP281" s="367"/>
      <c r="AQ281" s="367"/>
      <c r="AR281" s="367"/>
      <c r="AS281" s="367"/>
      <c r="AT281" s="367"/>
      <c r="AU281" s="367"/>
      <c r="AV281" s="367"/>
      <c r="AW281" s="367"/>
      <c r="AX281" s="367"/>
      <c r="AY281" s="367"/>
      <c r="AZ281" s="367"/>
      <c r="BA281" s="367"/>
      <c r="BB281" s="367"/>
      <c r="BC281" s="367"/>
      <c r="BD281" s="367"/>
      <c r="BE281" s="367"/>
      <c r="BF281" s="367"/>
      <c r="BG281" s="367"/>
      <c r="BH281" s="367"/>
    </row>
    <row r="282" spans="1:60" ht="15.75" hidden="1" thickBot="1">
      <c r="A282" s="401"/>
      <c r="B282" s="402"/>
      <c r="C282" s="367"/>
      <c r="D282" s="367"/>
      <c r="E282" s="409"/>
      <c r="F282" s="367"/>
      <c r="G282" s="426"/>
      <c r="H282" s="426"/>
      <c r="I282" s="447"/>
      <c r="J282" s="447"/>
      <c r="K282" s="348"/>
      <c r="L282" s="348"/>
      <c r="M282" s="348"/>
      <c r="N282" s="348"/>
      <c r="O282" s="348"/>
      <c r="P282" s="348"/>
      <c r="Q282" s="25"/>
      <c r="R282" s="25"/>
      <c r="S282" s="25"/>
      <c r="T282" s="25"/>
      <c r="U282" s="25"/>
      <c r="V282" s="25"/>
      <c r="W282" s="25"/>
      <c r="X282" s="25"/>
      <c r="Y282" s="25"/>
      <c r="Z282" s="25"/>
      <c r="AA282" s="25"/>
      <c r="AB282" s="340" t="s">
        <v>208</v>
      </c>
      <c r="AC282" s="367"/>
      <c r="AD282" s="367"/>
      <c r="AE282" s="367"/>
      <c r="AF282" s="367"/>
      <c r="AG282" s="367"/>
      <c r="AH282" s="367"/>
      <c r="AI282" s="367"/>
      <c r="AJ282" s="367"/>
      <c r="AK282" s="367"/>
      <c r="AL282" s="367"/>
      <c r="AM282" s="367"/>
      <c r="AN282" s="367"/>
      <c r="AO282" s="367"/>
      <c r="AP282" s="367"/>
      <c r="AQ282" s="367"/>
      <c r="AR282" s="367"/>
      <c r="AS282" s="367"/>
      <c r="AT282" s="367"/>
      <c r="AU282" s="367"/>
      <c r="AV282" s="367"/>
      <c r="AW282" s="367"/>
      <c r="AX282" s="367"/>
      <c r="AY282" s="367"/>
      <c r="AZ282" s="367"/>
      <c r="BA282" s="367"/>
      <c r="BB282" s="367"/>
      <c r="BC282" s="367"/>
      <c r="BD282" s="367"/>
      <c r="BE282" s="367"/>
      <c r="BF282" s="367"/>
      <c r="BG282" s="367"/>
      <c r="BH282" s="367"/>
    </row>
    <row r="283" spans="1:60" ht="15.75" hidden="1" thickBot="1">
      <c r="A283" s="401"/>
      <c r="B283" s="402"/>
      <c r="C283" s="367"/>
      <c r="D283" s="367"/>
      <c r="E283" s="409"/>
      <c r="F283" s="367"/>
      <c r="G283" s="426"/>
      <c r="H283" s="426"/>
      <c r="I283" s="447"/>
      <c r="J283" s="447"/>
      <c r="K283" s="348"/>
      <c r="L283" s="348"/>
      <c r="M283" s="348"/>
      <c r="N283" s="348"/>
      <c r="O283" s="348"/>
      <c r="P283" s="348"/>
      <c r="Q283" s="25"/>
      <c r="R283" s="25"/>
      <c r="S283" s="25"/>
      <c r="T283" s="25"/>
      <c r="U283" s="25"/>
      <c r="V283" s="25"/>
      <c r="W283" s="25"/>
      <c r="X283" s="25"/>
      <c r="Y283" s="25"/>
      <c r="Z283" s="25"/>
      <c r="AA283" s="25"/>
      <c r="AB283" s="25"/>
      <c r="AC283" s="367"/>
      <c r="AD283" s="367"/>
      <c r="AE283" s="367"/>
      <c r="AF283" s="367"/>
      <c r="AG283" s="367"/>
      <c r="AH283" s="367"/>
      <c r="AI283" s="367"/>
      <c r="AJ283" s="367"/>
      <c r="AK283" s="367"/>
      <c r="AL283" s="367"/>
      <c r="AM283" s="367"/>
      <c r="AN283" s="367"/>
      <c r="AO283" s="367"/>
      <c r="AP283" s="367"/>
      <c r="AQ283" s="367"/>
      <c r="AR283" s="367"/>
      <c r="AS283" s="367"/>
      <c r="AT283" s="367"/>
      <c r="AU283" s="367"/>
      <c r="AV283" s="367"/>
      <c r="AW283" s="367"/>
      <c r="AX283" s="367"/>
      <c r="AY283" s="367"/>
      <c r="AZ283" s="367"/>
      <c r="BA283" s="367"/>
      <c r="BB283" s="367"/>
      <c r="BC283" s="367"/>
      <c r="BD283" s="367"/>
      <c r="BE283" s="367"/>
      <c r="BF283" s="367"/>
      <c r="BG283" s="367"/>
      <c r="BH283" s="367"/>
    </row>
    <row r="284" spans="1:60" ht="15.75" hidden="1" thickBot="1">
      <c r="A284" s="401"/>
      <c r="B284" s="402"/>
      <c r="C284" s="367"/>
      <c r="D284" s="367"/>
      <c r="E284" s="409"/>
      <c r="F284" s="367"/>
      <c r="G284" s="426"/>
      <c r="H284" s="426"/>
      <c r="I284" s="447"/>
      <c r="J284" s="447"/>
      <c r="K284" s="348"/>
      <c r="L284" s="348"/>
      <c r="M284" s="348"/>
      <c r="N284" s="348"/>
      <c r="O284" s="348"/>
      <c r="P284" s="348"/>
      <c r="Q284" s="25"/>
      <c r="R284" s="25"/>
      <c r="S284" s="25"/>
      <c r="T284" s="25"/>
      <c r="U284" s="25"/>
      <c r="V284" s="25"/>
      <c r="W284" s="25"/>
      <c r="X284" s="25"/>
      <c r="Y284" s="25"/>
      <c r="Z284" s="25"/>
      <c r="AA284" s="25"/>
      <c r="AB284" s="25"/>
      <c r="AC284" s="367"/>
      <c r="AD284" s="367"/>
      <c r="AE284" s="367"/>
      <c r="AF284" s="367"/>
      <c r="AG284" s="367"/>
      <c r="AH284" s="367"/>
      <c r="AI284" s="367"/>
      <c r="AJ284" s="367"/>
      <c r="AK284" s="367"/>
      <c r="AL284" s="367"/>
      <c r="AM284" s="367"/>
      <c r="AN284" s="367"/>
      <c r="AO284" s="367"/>
      <c r="AP284" s="367"/>
      <c r="AQ284" s="367"/>
      <c r="AR284" s="367"/>
      <c r="AS284" s="367"/>
      <c r="AT284" s="367"/>
      <c r="AU284" s="367"/>
      <c r="AV284" s="367"/>
      <c r="AW284" s="367"/>
      <c r="AX284" s="367"/>
      <c r="AY284" s="367"/>
      <c r="AZ284" s="367"/>
      <c r="BA284" s="367"/>
      <c r="BB284" s="367"/>
      <c r="BC284" s="367"/>
      <c r="BD284" s="367"/>
      <c r="BE284" s="367"/>
      <c r="BF284" s="367"/>
      <c r="BG284" s="367"/>
      <c r="BH284" s="367"/>
    </row>
    <row r="285" spans="1:60" ht="15.75" hidden="1" thickBot="1">
      <c r="A285" s="401"/>
      <c r="B285" s="402"/>
      <c r="C285" s="367"/>
      <c r="D285" s="367"/>
      <c r="E285" s="409"/>
      <c r="F285" s="367"/>
      <c r="G285" s="426"/>
      <c r="H285" s="426"/>
      <c r="I285" s="447"/>
      <c r="J285" s="447"/>
      <c r="K285" s="348"/>
      <c r="L285" s="348"/>
      <c r="M285" s="348"/>
      <c r="N285" s="348"/>
      <c r="O285" s="348"/>
      <c r="P285" s="348"/>
      <c r="Q285" s="25"/>
      <c r="R285" s="25"/>
      <c r="S285" s="25"/>
      <c r="T285" s="25"/>
      <c r="U285" s="25"/>
      <c r="V285" s="25"/>
      <c r="W285" s="25"/>
      <c r="X285" s="25"/>
      <c r="Y285" s="25"/>
      <c r="Z285" s="25"/>
      <c r="AA285" s="25"/>
      <c r="AB285" s="25"/>
      <c r="AC285" s="367"/>
      <c r="AD285" s="367"/>
      <c r="AE285" s="367"/>
      <c r="AF285" s="367"/>
      <c r="AG285" s="367"/>
      <c r="AH285" s="367"/>
      <c r="AI285" s="367"/>
      <c r="AJ285" s="367"/>
      <c r="AK285" s="367"/>
      <c r="AL285" s="367"/>
      <c r="AM285" s="367"/>
      <c r="AN285" s="367"/>
      <c r="AO285" s="367"/>
      <c r="AP285" s="367"/>
      <c r="AQ285" s="367"/>
      <c r="AR285" s="367"/>
      <c r="AS285" s="367"/>
      <c r="AT285" s="367"/>
      <c r="AU285" s="367"/>
      <c r="AV285" s="367"/>
      <c r="AW285" s="367"/>
      <c r="AX285" s="367"/>
      <c r="AY285" s="367"/>
      <c r="AZ285" s="367"/>
      <c r="BA285" s="367"/>
      <c r="BB285" s="367"/>
      <c r="BC285" s="367"/>
      <c r="BD285" s="367"/>
      <c r="BE285" s="367"/>
      <c r="BF285" s="367"/>
      <c r="BG285" s="367"/>
      <c r="BH285" s="367"/>
    </row>
    <row r="286" spans="1:60" ht="15.75" hidden="1" thickBot="1">
      <c r="A286" s="401"/>
      <c r="B286" s="402"/>
      <c r="C286" s="367"/>
      <c r="D286" s="367"/>
      <c r="E286" s="409"/>
      <c r="F286" s="367"/>
      <c r="G286" s="426"/>
      <c r="H286" s="426"/>
      <c r="I286" s="447"/>
      <c r="J286" s="447"/>
      <c r="K286" s="348"/>
      <c r="L286" s="348"/>
      <c r="M286" s="348"/>
      <c r="N286" s="348"/>
      <c r="O286" s="348"/>
      <c r="P286" s="348"/>
      <c r="Q286" s="25"/>
      <c r="R286" s="25"/>
      <c r="S286" s="25"/>
      <c r="T286" s="25"/>
      <c r="U286" s="25"/>
      <c r="V286" s="25"/>
      <c r="W286" s="25"/>
      <c r="X286" s="25"/>
      <c r="Y286" s="25"/>
      <c r="Z286" s="25"/>
      <c r="AA286" s="25"/>
      <c r="AB286" s="25"/>
      <c r="AC286" s="367"/>
      <c r="AD286" s="367"/>
      <c r="AE286" s="367"/>
      <c r="AF286" s="367"/>
      <c r="AG286" s="367"/>
      <c r="AH286" s="367"/>
      <c r="AI286" s="367"/>
      <c r="AJ286" s="367"/>
      <c r="AK286" s="367"/>
      <c r="AL286" s="367"/>
      <c r="AM286" s="367"/>
      <c r="AN286" s="367"/>
      <c r="AO286" s="367"/>
      <c r="AP286" s="367"/>
      <c r="AQ286" s="367"/>
      <c r="AR286" s="367"/>
      <c r="AS286" s="367"/>
      <c r="AT286" s="367"/>
      <c r="AU286" s="367"/>
      <c r="AV286" s="367"/>
      <c r="AW286" s="367"/>
      <c r="AX286" s="367"/>
      <c r="AY286" s="367"/>
      <c r="AZ286" s="367"/>
      <c r="BA286" s="367"/>
      <c r="BB286" s="367"/>
      <c r="BC286" s="367"/>
      <c r="BD286" s="367"/>
      <c r="BE286" s="367"/>
      <c r="BF286" s="367"/>
      <c r="BG286" s="367"/>
      <c r="BH286" s="367"/>
    </row>
    <row r="287" spans="1:60" ht="15.75" hidden="1" thickBot="1">
      <c r="A287" s="401"/>
      <c r="B287" s="402"/>
      <c r="C287" s="367"/>
      <c r="D287" s="367"/>
      <c r="E287" s="409"/>
      <c r="F287" s="367"/>
      <c r="G287" s="426"/>
      <c r="H287" s="426"/>
      <c r="I287" s="447"/>
      <c r="J287" s="447"/>
      <c r="K287" s="348"/>
      <c r="L287" s="348"/>
      <c r="M287" s="348"/>
      <c r="N287" s="348"/>
      <c r="O287" s="348"/>
      <c r="P287" s="348"/>
      <c r="Q287" s="25"/>
      <c r="R287" s="25"/>
      <c r="S287" s="25"/>
      <c r="T287" s="25"/>
      <c r="U287" s="25"/>
      <c r="V287" s="25"/>
      <c r="W287" s="25"/>
      <c r="X287" s="25"/>
      <c r="Y287" s="25"/>
      <c r="Z287" s="25"/>
      <c r="AA287" s="25"/>
      <c r="AB287" s="25"/>
      <c r="AC287" s="367"/>
      <c r="AD287" s="367"/>
      <c r="AE287" s="367"/>
      <c r="AF287" s="367"/>
      <c r="AG287" s="367"/>
      <c r="AH287" s="367"/>
      <c r="AI287" s="367"/>
      <c r="AJ287" s="367"/>
      <c r="AK287" s="367"/>
      <c r="AL287" s="367"/>
      <c r="AM287" s="367"/>
      <c r="AN287" s="367"/>
      <c r="AO287" s="367"/>
      <c r="AP287" s="367"/>
      <c r="AQ287" s="367"/>
      <c r="AR287" s="367"/>
      <c r="AS287" s="367"/>
      <c r="AT287" s="367"/>
      <c r="AU287" s="367"/>
      <c r="AV287" s="367"/>
      <c r="AW287" s="367"/>
      <c r="AX287" s="367"/>
      <c r="AY287" s="367"/>
      <c r="AZ287" s="367"/>
      <c r="BA287" s="367"/>
      <c r="BB287" s="367"/>
      <c r="BC287" s="367"/>
      <c r="BD287" s="367"/>
      <c r="BE287" s="367"/>
      <c r="BF287" s="367"/>
      <c r="BG287" s="367"/>
      <c r="BH287" s="367"/>
    </row>
    <row r="288" spans="1:60" ht="15.75" hidden="1" thickBot="1">
      <c r="A288" s="401"/>
      <c r="B288" s="402"/>
      <c r="C288" s="367"/>
      <c r="D288" s="367"/>
      <c r="E288" s="409"/>
      <c r="F288" s="367"/>
      <c r="G288" s="426"/>
      <c r="H288" s="426"/>
      <c r="I288" s="447"/>
      <c r="J288" s="447"/>
      <c r="K288" s="348"/>
      <c r="L288" s="348"/>
      <c r="M288" s="348"/>
      <c r="N288" s="348"/>
      <c r="O288" s="348"/>
      <c r="P288" s="348"/>
      <c r="Q288" s="25"/>
      <c r="R288" s="25"/>
      <c r="S288" s="25"/>
      <c r="T288" s="25"/>
      <c r="U288" s="25"/>
      <c r="V288" s="25"/>
      <c r="W288" s="25"/>
      <c r="X288" s="25"/>
      <c r="Y288" s="25"/>
      <c r="Z288" s="25"/>
      <c r="AA288" s="25"/>
      <c r="AB288" s="340" t="s">
        <v>98</v>
      </c>
      <c r="AC288" s="367"/>
      <c r="AD288" s="367"/>
      <c r="AE288" s="367"/>
      <c r="AF288" s="367"/>
      <c r="AG288" s="367"/>
      <c r="AH288" s="367"/>
      <c r="AI288" s="367"/>
      <c r="AJ288" s="367"/>
      <c r="AK288" s="367"/>
      <c r="AL288" s="367"/>
      <c r="AM288" s="367"/>
      <c r="AN288" s="367"/>
      <c r="AO288" s="367"/>
      <c r="AP288" s="367"/>
      <c r="AQ288" s="367"/>
      <c r="AR288" s="367"/>
      <c r="AS288" s="367"/>
      <c r="AT288" s="367"/>
      <c r="AU288" s="367"/>
      <c r="AV288" s="367"/>
      <c r="AW288" s="367"/>
      <c r="AX288" s="367"/>
      <c r="AY288" s="367"/>
      <c r="AZ288" s="367"/>
      <c r="BA288" s="367"/>
      <c r="BB288" s="367"/>
      <c r="BC288" s="367"/>
      <c r="BD288" s="367"/>
      <c r="BE288" s="367"/>
      <c r="BF288" s="367"/>
      <c r="BG288" s="367"/>
      <c r="BH288" s="367"/>
    </row>
    <row r="289" spans="1:60" ht="15.75" thickTop="1">
      <c r="A289" s="639" t="s">
        <v>127</v>
      </c>
      <c r="B289" s="387" t="str">
        <f>IF('1. Projektets omkostninger'!B279="","",'1. Projektets omkostninger'!B279)</f>
        <v/>
      </c>
      <c r="C289" s="388" t="s">
        <v>69</v>
      </c>
      <c r="D289" s="388"/>
      <c r="E289" s="386" t="s">
        <v>128</v>
      </c>
      <c r="F289" s="387" t="str">
        <f>IF('1. Projektets omkostninger'!D279="","",'1. Projektets omkostninger'!D279)</f>
        <v/>
      </c>
      <c r="G289" s="428"/>
      <c r="H289" s="461"/>
      <c r="I289" s="447"/>
      <c r="J289" s="447"/>
      <c r="K289" s="348"/>
      <c r="L289" s="348"/>
      <c r="M289" s="348"/>
      <c r="N289" s="348"/>
      <c r="O289" s="348"/>
      <c r="P289" s="348"/>
      <c r="Q289" s="342"/>
      <c r="R289" s="343"/>
      <c r="S289" s="344"/>
      <c r="T289" s="339"/>
      <c r="U289" s="25"/>
      <c r="V289" s="25"/>
      <c r="W289" s="442"/>
      <c r="X289" s="25"/>
      <c r="Y289" s="25"/>
      <c r="Z289" s="348"/>
      <c r="AA289" s="25"/>
      <c r="AC289" s="367"/>
      <c r="AD289" s="367"/>
      <c r="AE289" s="367"/>
      <c r="AF289" s="367"/>
      <c r="AG289" s="367"/>
      <c r="AH289" s="367"/>
      <c r="AI289" s="367"/>
      <c r="AJ289" s="367"/>
      <c r="AK289" s="367"/>
      <c r="AL289" s="367"/>
      <c r="AM289" s="367"/>
      <c r="AN289" s="367"/>
      <c r="AO289" s="367"/>
      <c r="AP289" s="367"/>
      <c r="AQ289" s="367"/>
      <c r="AR289" s="367"/>
      <c r="AS289" s="367"/>
      <c r="AT289" s="367"/>
      <c r="AU289" s="367"/>
      <c r="AV289" s="367"/>
      <c r="AW289" s="367"/>
      <c r="AX289" s="367"/>
      <c r="AY289" s="367"/>
      <c r="AZ289" s="367"/>
      <c r="BA289" s="367"/>
      <c r="BB289" s="367"/>
      <c r="BC289" s="367"/>
      <c r="BD289" s="367"/>
      <c r="BE289" s="367"/>
      <c r="BF289" s="367"/>
      <c r="BG289" s="367"/>
      <c r="BH289" s="367"/>
    </row>
    <row r="290" spans="1:60" ht="15">
      <c r="A290" s="380" t="s">
        <v>132</v>
      </c>
      <c r="B290" s="463" t="str">
        <f>IF('1. Projektets omkostninger'!C279="","",'1. Projektets omkostninger'!C279)</f>
        <v/>
      </c>
      <c r="C290" s="391"/>
      <c r="D290" s="391"/>
      <c r="E290" s="389" t="s">
        <v>6</v>
      </c>
      <c r="F290" s="390" t="str">
        <f>IF(ISBLANK($F$20),"Projektform skal vælges ved hovedansøger",$F$20)</f>
        <v/>
      </c>
      <c r="G290" s="428"/>
      <c r="H290" s="461"/>
      <c r="I290" s="447"/>
      <c r="J290" s="447"/>
      <c r="K290" s="348"/>
      <c r="L290" s="348"/>
      <c r="M290" s="348"/>
      <c r="N290" s="348"/>
      <c r="O290" s="348"/>
      <c r="P290" s="348"/>
      <c r="Q290" s="342"/>
      <c r="R290" s="343"/>
      <c r="S290" s="442"/>
      <c r="T290" s="339"/>
      <c r="U290" s="25"/>
      <c r="V290" s="25"/>
      <c r="W290" s="442"/>
      <c r="X290" s="443"/>
      <c r="Y290" s="25"/>
      <c r="Z290" s="348"/>
      <c r="AA290" s="25"/>
      <c r="AC290" s="367"/>
      <c r="AD290" s="367"/>
      <c r="AE290" s="367"/>
      <c r="AF290" s="367"/>
      <c r="AG290" s="367"/>
      <c r="AH290" s="367"/>
      <c r="AI290" s="367"/>
      <c r="AJ290" s="367"/>
      <c r="AK290" s="367"/>
      <c r="AL290" s="367"/>
      <c r="AM290" s="367"/>
      <c r="AN290" s="367"/>
      <c r="AO290" s="367"/>
      <c r="AP290" s="367"/>
      <c r="AQ290" s="367"/>
      <c r="AR290" s="367"/>
      <c r="AS290" s="367"/>
      <c r="AT290" s="367"/>
      <c r="AU290" s="367"/>
      <c r="AV290" s="367"/>
      <c r="AW290" s="367"/>
      <c r="AX290" s="367"/>
      <c r="AY290" s="367"/>
      <c r="AZ290" s="367"/>
      <c r="BA290" s="367"/>
      <c r="BB290" s="367"/>
      <c r="BC290" s="367"/>
      <c r="BD290" s="367"/>
      <c r="BE290" s="367"/>
      <c r="BF290" s="367"/>
      <c r="BG290" s="367"/>
      <c r="BH290" s="367"/>
    </row>
    <row r="291" spans="1:60" ht="15">
      <c r="A291" s="380" t="s">
        <v>134</v>
      </c>
      <c r="B291" s="390" t="str">
        <f>IF('1. Projektets omkostninger'!E279="","",'1. Projektets omkostninger'!E279)</f>
        <v/>
      </c>
      <c r="C291" s="426" t="s">
        <v>135</v>
      </c>
      <c r="D291" s="389"/>
      <c r="E291" s="437" t="s">
        <v>148</v>
      </c>
      <c r="F291" s="435"/>
      <c r="G291" s="428"/>
      <c r="H291" s="462"/>
      <c r="I291" s="447"/>
      <c r="J291" s="447"/>
      <c r="K291" s="348"/>
      <c r="L291" s="348"/>
      <c r="M291" s="348"/>
      <c r="N291" s="348"/>
      <c r="O291" s="348"/>
      <c r="P291" s="348"/>
      <c r="Q291" s="358"/>
      <c r="R291" s="345"/>
      <c r="S291" s="442"/>
      <c r="T291" s="340" t="s">
        <v>208</v>
      </c>
      <c r="U291" s="340" t="s">
        <v>208</v>
      </c>
      <c r="V291" s="340" t="s">
        <v>208</v>
      </c>
      <c r="W291" s="340" t="s">
        <v>208</v>
      </c>
      <c r="X291" s="340" t="s">
        <v>208</v>
      </c>
      <c r="Y291" s="340" t="s">
        <v>208</v>
      </c>
      <c r="Z291" s="340" t="s">
        <v>208</v>
      </c>
      <c r="AA291" s="340" t="s">
        <v>208</v>
      </c>
      <c r="AB291" s="340" t="s">
        <v>98</v>
      </c>
      <c r="AC291" s="367"/>
      <c r="AD291" s="367"/>
      <c r="AE291" s="367"/>
      <c r="AF291" s="367"/>
      <c r="AG291" s="367"/>
      <c r="AH291" s="367"/>
      <c r="AI291" s="367"/>
      <c r="AJ291" s="367"/>
      <c r="AK291" s="367"/>
      <c r="AL291" s="367"/>
      <c r="AM291" s="367"/>
      <c r="AN291" s="367"/>
      <c r="AO291" s="367"/>
      <c r="AP291" s="367"/>
      <c r="AQ291" s="367"/>
      <c r="AR291" s="367"/>
      <c r="AS291" s="367"/>
      <c r="AT291" s="367"/>
      <c r="AU291" s="367"/>
      <c r="AV291" s="367"/>
      <c r="AW291" s="367"/>
      <c r="AX291" s="367"/>
      <c r="AY291" s="367"/>
      <c r="AZ291" s="367"/>
      <c r="BA291" s="367"/>
      <c r="BB291" s="367"/>
      <c r="BC291" s="367"/>
      <c r="BD291" s="367"/>
      <c r="BE291" s="367"/>
      <c r="BF291" s="367"/>
      <c r="BG291" s="367"/>
      <c r="BH291" s="367"/>
    </row>
    <row r="292" spans="1:60" ht="15">
      <c r="A292" s="434" t="s">
        <v>175</v>
      </c>
      <c r="B292" s="434" t="str">
        <f>IF('1. Projektets omkostninger'!A279="","",'1. Projektets omkostninger'!A279)</f>
        <v/>
      </c>
      <c r="C292" s="434" t="str">
        <f>IF('1. Projektets omkostninger'!$A279="","",'1. Projektets omkostninger'!$A279)</f>
        <v/>
      </c>
      <c r="D292" s="389"/>
      <c r="E292" s="437"/>
      <c r="F292" s="436"/>
      <c r="G292" s="426"/>
      <c r="H292" s="426"/>
      <c r="I292" s="452"/>
      <c r="J292" s="447"/>
      <c r="K292" s="348"/>
      <c r="L292" s="348"/>
      <c r="M292" s="348"/>
      <c r="N292" s="348"/>
      <c r="O292" s="348"/>
      <c r="P292" s="348"/>
      <c r="Q292" s="358"/>
      <c r="R292" s="345"/>
      <c r="S292" s="442"/>
      <c r="T292" s="339" t="s">
        <v>177</v>
      </c>
      <c r="U292" s="25" t="s">
        <v>178</v>
      </c>
      <c r="V292" s="348" t="s">
        <v>179</v>
      </c>
      <c r="W292" s="348" t="s">
        <v>180</v>
      </c>
      <c r="X292" s="348" t="s">
        <v>181</v>
      </c>
      <c r="Y292" s="25"/>
      <c r="Z292" s="346" t="s">
        <v>144</v>
      </c>
      <c r="AA292" s="346" t="s">
        <v>97</v>
      </c>
      <c r="AB292" s="348" t="s">
        <v>103</v>
      </c>
      <c r="AC292" s="367"/>
      <c r="AD292" s="367"/>
      <c r="AE292" s="367"/>
      <c r="AF292" s="367"/>
      <c r="AG292" s="367"/>
      <c r="AH292" s="367"/>
      <c r="AI292" s="367"/>
      <c r="AJ292" s="367"/>
      <c r="AK292" s="367"/>
      <c r="AL292" s="367"/>
      <c r="AM292" s="367"/>
      <c r="AN292" s="367"/>
      <c r="AO292" s="367"/>
      <c r="AP292" s="367"/>
      <c r="AQ292" s="367"/>
      <c r="AR292" s="367"/>
      <c r="AS292" s="367"/>
      <c r="AT292" s="367"/>
      <c r="AU292" s="367"/>
      <c r="AV292" s="367"/>
      <c r="AW292" s="367"/>
      <c r="AX292" s="367"/>
      <c r="AY292" s="367"/>
      <c r="AZ292" s="367"/>
      <c r="BA292" s="367"/>
      <c r="BB292" s="367"/>
      <c r="BC292" s="367"/>
      <c r="BD292" s="367"/>
      <c r="BE292" s="367"/>
      <c r="BF292" s="367"/>
      <c r="BG292" s="367"/>
      <c r="BH292" s="367"/>
    </row>
    <row r="293" spans="1:60" ht="15.75" thickBot="1">
      <c r="A293" s="395"/>
      <c r="B293" s="384" t="s">
        <v>90</v>
      </c>
      <c r="C293" s="384" t="s">
        <v>91</v>
      </c>
      <c r="D293" s="384" t="s">
        <v>92</v>
      </c>
      <c r="E293" s="384" t="s">
        <v>93</v>
      </c>
      <c r="F293" s="385" t="s">
        <v>94</v>
      </c>
      <c r="G293" s="429"/>
      <c r="H293" s="426"/>
      <c r="I293" s="447"/>
      <c r="J293" s="447"/>
      <c r="K293" s="348"/>
      <c r="L293" s="348"/>
      <c r="M293" s="348"/>
      <c r="N293" s="348"/>
      <c r="O293" s="348"/>
      <c r="P293" s="352"/>
      <c r="Q293" s="359"/>
      <c r="R293" s="339"/>
      <c r="S293" s="339"/>
      <c r="T293" s="25"/>
      <c r="U293" s="25"/>
      <c r="V293" s="348"/>
      <c r="W293" s="348"/>
      <c r="X293" s="25"/>
      <c r="Y293" s="442"/>
      <c r="Z293" s="346"/>
      <c r="AA293" s="346"/>
      <c r="AB293" s="348" t="s">
        <v>107</v>
      </c>
      <c r="AC293" s="367"/>
      <c r="AD293" s="367"/>
      <c r="AE293" s="367"/>
      <c r="AF293" s="367"/>
      <c r="AG293" s="367"/>
      <c r="AH293" s="367"/>
      <c r="AI293" s="367"/>
      <c r="AJ293" s="367"/>
      <c r="AK293" s="367"/>
      <c r="AL293" s="367"/>
      <c r="AM293" s="367"/>
      <c r="AN293" s="367"/>
      <c r="AO293" s="367"/>
      <c r="AP293" s="367"/>
      <c r="AQ293" s="367"/>
      <c r="AR293" s="367"/>
      <c r="AS293" s="367"/>
      <c r="AT293" s="367"/>
      <c r="AU293" s="367"/>
      <c r="AV293" s="367"/>
      <c r="AW293" s="367"/>
      <c r="AX293" s="367"/>
      <c r="AY293" s="367"/>
      <c r="AZ293" s="367"/>
      <c r="BA293" s="367"/>
      <c r="BB293" s="367"/>
      <c r="BC293" s="367"/>
      <c r="BD293" s="367"/>
      <c r="BE293" s="367"/>
      <c r="BF293" s="367"/>
      <c r="BG293" s="367"/>
      <c r="BH293" s="367"/>
    </row>
    <row r="294" spans="1:60" ht="15" customHeight="1">
      <c r="A294" s="512" t="s">
        <v>99</v>
      </c>
      <c r="B294" s="569">
        <f>IFERROR(IF(E294=0,0,X294),0)</f>
        <v>0</v>
      </c>
      <c r="C294" s="558">
        <f t="shared" ref="C294:C300" si="68">IFERROR(E294-B294,0)</f>
        <v>0</v>
      </c>
      <c r="D294" s="558"/>
      <c r="E294" s="562">
        <f>'1. Projektets omkostninger'!B287</f>
        <v>0</v>
      </c>
      <c r="F294" s="563">
        <f>SUM('1. Projektets omkostninger'!D286:AV286)</f>
        <v>0</v>
      </c>
      <c r="G294" s="425"/>
      <c r="H294" s="460"/>
      <c r="I294" s="93"/>
      <c r="J294" s="94"/>
      <c r="K294" s="94"/>
      <c r="L294" s="94"/>
      <c r="M294" s="95"/>
      <c r="N294" s="347"/>
      <c r="O294" s="348"/>
      <c r="P294" s="355"/>
      <c r="Q294" s="338"/>
      <c r="R294" s="339"/>
      <c r="S294" s="339"/>
      <c r="T294" s="554" t="e">
        <f>((I$298-((E$303*I$298+C$304)-E$303)/E$303))*E294</f>
        <v>#VALUE!</v>
      </c>
      <c r="U294" s="446" t="e">
        <f>IF(AND(OR($F$289="Privat forsknings- og videnformidlingsinstitution",$F$289="Offentlig forsknings- og videnformidlingsinstitution"),OR($B$291="Anvendt forskning",$B$291="Udvikling")),IF($K$302="",$I$298*$E294,$K$302*$E294),IF($K$298="",$K$300*$E294,$K$299*$E294))</f>
        <v>#VALUE!</v>
      </c>
      <c r="V294" s="446">
        <f>IFERROR(IF(E294=0,0,E294*K$298),0)</f>
        <v>0</v>
      </c>
      <c r="W294" s="444">
        <f>IF(E294=0,0,E294*I$298)</f>
        <v>0</v>
      </c>
      <c r="X294" s="444">
        <f>IF(AND(D$304=0,C$304=0),W294,IF(AND(D$304&gt;0,C$304=0),U294,IF(AND(D$304&gt;0,$C$304&gt;0,U294=0),0,IF(AND(V294&lt;&gt;0,V294&lt;U294),V294,U294))))</f>
        <v>0</v>
      </c>
      <c r="Y294" s="25"/>
      <c r="Z294" s="339" t="str">
        <f>CONCATENATE(F289," - ",AA294)</f>
        <v xml:space="preserve"> - </v>
      </c>
      <c r="AA294" s="25" t="str">
        <f>F290</f>
        <v/>
      </c>
      <c r="AB294" s="348" t="s">
        <v>110</v>
      </c>
      <c r="AC294" s="367"/>
      <c r="AD294" s="367"/>
      <c r="AE294" s="367"/>
      <c r="AF294" s="367"/>
      <c r="AG294" s="367"/>
      <c r="AH294" s="367"/>
      <c r="AI294" s="367"/>
      <c r="AJ294" s="367"/>
      <c r="AK294" s="367"/>
      <c r="AL294" s="367"/>
      <c r="AM294" s="367"/>
      <c r="AN294" s="367"/>
      <c r="AO294" s="367"/>
      <c r="AP294" s="367"/>
      <c r="AQ294" s="367"/>
      <c r="AR294" s="367"/>
      <c r="AS294" s="367"/>
      <c r="AT294" s="367"/>
      <c r="AU294" s="367"/>
      <c r="AV294" s="367"/>
      <c r="AW294" s="367"/>
      <c r="AX294" s="367"/>
      <c r="AY294" s="367"/>
      <c r="AZ294" s="367"/>
      <c r="BA294" s="367"/>
      <c r="BB294" s="367"/>
      <c r="BC294" s="367"/>
      <c r="BD294" s="367"/>
      <c r="BE294" s="367"/>
      <c r="BF294" s="367"/>
      <c r="BG294" s="367"/>
      <c r="BH294" s="367"/>
    </row>
    <row r="295" spans="1:60" ht="15" customHeight="1">
      <c r="A295" s="513" t="s">
        <v>50</v>
      </c>
      <c r="B295" s="570">
        <f>IFERROR(IF(E295=0,0,X295),0)</f>
        <v>0</v>
      </c>
      <c r="C295" s="555">
        <f t="shared" si="68"/>
        <v>0</v>
      </c>
      <c r="D295" s="555"/>
      <c r="E295" s="556">
        <f>'1. Projektets omkostninger'!B291</f>
        <v>0</v>
      </c>
      <c r="F295" s="564"/>
      <c r="G295" s="431"/>
      <c r="H295" s="460"/>
      <c r="I295" s="96"/>
      <c r="J295" s="25"/>
      <c r="K295" s="25"/>
      <c r="L295" s="25"/>
      <c r="M295" s="97"/>
      <c r="N295" s="347"/>
      <c r="O295" s="348"/>
      <c r="P295" s="356"/>
      <c r="Q295" s="338"/>
      <c r="R295" s="337"/>
      <c r="S295" s="339"/>
      <c r="T295" s="554" t="e">
        <f t="shared" ref="T295:T303" si="69">((I$298-((E$303*I$298+C$304)-E$303)/E$303))*E295</f>
        <v>#VALUE!</v>
      </c>
      <c r="U295" s="446" t="e">
        <f t="shared" ref="U295:U303" si="70">IF(AND(OR($F$289="Privat forsknings- og videnformidlingsinstitution",$F$289="Offentlig forsknings- og videnformidlingsinstitution"),OR($B$291="Anvendt forskning",$B$291="Udvikling")),IF($K$302="",$I$298*$E295,$K$302*$E295),IF($K$298="",$K$300*$E295,$K$299*$E295))</f>
        <v>#VALUE!</v>
      </c>
      <c r="V295" s="446">
        <f t="shared" ref="V295:V303" si="71">IFERROR(IF(E295=0,0,E295*K$298),0)</f>
        <v>0</v>
      </c>
      <c r="W295" s="444">
        <f t="shared" ref="W295:W303" si="72">IF(E295=0,0,E295*I$298)</f>
        <v>0</v>
      </c>
      <c r="X295" s="444">
        <f t="shared" ref="X295:X303" si="73">IF(AND(D$304=0,C$304=0),W295,IF(AND(D$304&gt;0,C$304=0),U295,IF(AND(D$304&gt;0,$C$304&gt;0,U295=0),0,IF(AND(V295&lt;&gt;0,V295&lt;U295),V295,U295))))</f>
        <v>0</v>
      </c>
      <c r="Y295" s="25"/>
      <c r="Z295" s="339"/>
      <c r="AA295" s="339"/>
      <c r="AB295" s="348" t="s">
        <v>113</v>
      </c>
      <c r="AC295" s="367"/>
      <c r="AD295" s="367"/>
      <c r="AE295" s="367"/>
      <c r="AF295" s="367"/>
      <c r="AG295" s="367"/>
      <c r="AH295" s="367"/>
      <c r="AI295" s="367"/>
      <c r="AJ295" s="367"/>
      <c r="AK295" s="367"/>
      <c r="AL295" s="367"/>
      <c r="AM295" s="367"/>
      <c r="AN295" s="367"/>
      <c r="AO295" s="367"/>
      <c r="AP295" s="367"/>
      <c r="AQ295" s="367"/>
      <c r="AR295" s="367"/>
      <c r="AS295" s="367"/>
      <c r="AT295" s="367"/>
      <c r="AU295" s="367"/>
      <c r="AV295" s="367"/>
      <c r="AW295" s="367"/>
      <c r="AX295" s="367"/>
      <c r="AY295" s="367"/>
      <c r="AZ295" s="367"/>
      <c r="BA295" s="367"/>
      <c r="BB295" s="367"/>
      <c r="BC295" s="367"/>
      <c r="BD295" s="367"/>
      <c r="BE295" s="367"/>
      <c r="BF295" s="367"/>
      <c r="BG295" s="367"/>
      <c r="BH295" s="367"/>
    </row>
    <row r="296" spans="1:60" ht="15" customHeight="1">
      <c r="A296" s="513" t="s">
        <v>51</v>
      </c>
      <c r="B296" s="570">
        <f t="shared" ref="B296:B300" si="74">IFERROR(IF(E296=0,0,X296),0)</f>
        <v>0</v>
      </c>
      <c r="C296" s="555">
        <f t="shared" si="68"/>
        <v>0</v>
      </c>
      <c r="D296" s="555"/>
      <c r="E296" s="556">
        <f>'1. Projektets omkostninger'!B293</f>
        <v>0</v>
      </c>
      <c r="F296" s="564"/>
      <c r="G296" s="432"/>
      <c r="H296" s="460"/>
      <c r="I296" s="535" t="s">
        <v>148</v>
      </c>
      <c r="J296" s="25"/>
      <c r="K296" s="25"/>
      <c r="L296" s="25"/>
      <c r="M296" s="97"/>
      <c r="N296" s="347"/>
      <c r="O296" s="348"/>
      <c r="P296" s="356"/>
      <c r="Q296" s="338"/>
      <c r="R296" s="337"/>
      <c r="S296" s="339"/>
      <c r="T296" s="554" t="e">
        <f t="shared" si="69"/>
        <v>#VALUE!</v>
      </c>
      <c r="U296" s="446" t="e">
        <f t="shared" si="70"/>
        <v>#VALUE!</v>
      </c>
      <c r="V296" s="446">
        <f t="shared" si="71"/>
        <v>0</v>
      </c>
      <c r="W296" s="444">
        <f t="shared" si="72"/>
        <v>0</v>
      </c>
      <c r="X296" s="444">
        <f t="shared" si="73"/>
        <v>0</v>
      </c>
      <c r="Y296" s="25"/>
      <c r="Z296" s="339"/>
      <c r="AA296" s="339"/>
      <c r="AB296" s="348" t="s">
        <v>116</v>
      </c>
      <c r="AC296" s="367"/>
      <c r="AD296" s="367"/>
      <c r="AE296" s="367"/>
      <c r="AF296" s="367"/>
      <c r="AG296" s="367"/>
      <c r="AH296" s="367"/>
      <c r="AI296" s="367"/>
      <c r="AJ296" s="367"/>
      <c r="AK296" s="367"/>
      <c r="AL296" s="367"/>
      <c r="AM296" s="367"/>
      <c r="AN296" s="367"/>
      <c r="AO296" s="367"/>
      <c r="AP296" s="367"/>
      <c r="AQ296" s="367"/>
      <c r="AR296" s="367"/>
      <c r="AS296" s="367"/>
      <c r="AT296" s="367"/>
      <c r="AU296" s="367"/>
      <c r="AV296" s="367"/>
      <c r="AW296" s="367"/>
      <c r="AX296" s="367"/>
      <c r="AY296" s="367"/>
      <c r="AZ296" s="367"/>
      <c r="BA296" s="367"/>
      <c r="BB296" s="367"/>
      <c r="BC296" s="367"/>
      <c r="BD296" s="367"/>
      <c r="BE296" s="367"/>
      <c r="BF296" s="367"/>
      <c r="BG296" s="367"/>
      <c r="BH296" s="367"/>
    </row>
    <row r="297" spans="1:60" ht="15" customHeight="1" thickBot="1">
      <c r="A297" s="513" t="s">
        <v>53</v>
      </c>
      <c r="B297" s="570">
        <f t="shared" si="74"/>
        <v>0</v>
      </c>
      <c r="C297" s="555">
        <f t="shared" si="68"/>
        <v>0</v>
      </c>
      <c r="D297" s="555"/>
      <c r="E297" s="556">
        <f>'1. Projektets omkostninger'!B295</f>
        <v>0</v>
      </c>
      <c r="F297" s="564"/>
      <c r="G297" s="432"/>
      <c r="H297" s="460"/>
      <c r="I297" s="536" t="str">
        <f>IFERROR(VLOOKUP(B291,'6. Liste over tilskudsprocenter'!$A:$K,MATCH(CONCATENATE(F289," - ",F290),'6. Liste over tilskudsprocenter'!$A$1:$K$1,0),FALSE),"")</f>
        <v/>
      </c>
      <c r="J297" s="340"/>
      <c r="K297" s="537" t="s">
        <v>150</v>
      </c>
      <c r="L297" s="538"/>
      <c r="M297" s="97" t="s">
        <v>151</v>
      </c>
      <c r="N297" s="347"/>
      <c r="O297" s="348"/>
      <c r="P297" s="356"/>
      <c r="Q297" s="338"/>
      <c r="R297" s="337"/>
      <c r="S297" s="339"/>
      <c r="T297" s="554" t="e">
        <f t="shared" si="69"/>
        <v>#VALUE!</v>
      </c>
      <c r="U297" s="446" t="e">
        <f t="shared" si="70"/>
        <v>#VALUE!</v>
      </c>
      <c r="V297" s="446">
        <f t="shared" si="71"/>
        <v>0</v>
      </c>
      <c r="W297" s="444">
        <f t="shared" si="72"/>
        <v>0</v>
      </c>
      <c r="X297" s="444">
        <f t="shared" si="73"/>
        <v>0</v>
      </c>
      <c r="Y297" s="25"/>
      <c r="Z297" s="339"/>
      <c r="AA297" s="339"/>
      <c r="AB297" s="348" t="s">
        <v>118</v>
      </c>
      <c r="AC297" s="367"/>
      <c r="AD297" s="367"/>
      <c r="AE297" s="367"/>
      <c r="AF297" s="367"/>
      <c r="AG297" s="367"/>
      <c r="AH297" s="367"/>
      <c r="AI297" s="367"/>
      <c r="AJ297" s="367"/>
      <c r="AK297" s="367"/>
      <c r="AL297" s="367"/>
      <c r="AM297" s="367"/>
      <c r="AN297" s="367"/>
      <c r="AO297" s="367"/>
      <c r="AP297" s="367"/>
      <c r="AQ297" s="367"/>
      <c r="AR297" s="367"/>
      <c r="AS297" s="367"/>
      <c r="AT297" s="367"/>
      <c r="AU297" s="367"/>
      <c r="AV297" s="367"/>
      <c r="AW297" s="367"/>
      <c r="AX297" s="367"/>
      <c r="AY297" s="367"/>
      <c r="AZ297" s="367"/>
      <c r="BA297" s="367"/>
      <c r="BB297" s="367"/>
      <c r="BC297" s="367"/>
      <c r="BD297" s="367"/>
      <c r="BE297" s="367"/>
      <c r="BF297" s="367"/>
      <c r="BG297" s="367"/>
      <c r="BH297" s="367"/>
    </row>
    <row r="298" spans="1:60" ht="15" customHeight="1">
      <c r="A298" s="513" t="s">
        <v>54</v>
      </c>
      <c r="B298" s="570">
        <f t="shared" si="74"/>
        <v>0</v>
      </c>
      <c r="C298" s="555">
        <f t="shared" si="68"/>
        <v>0</v>
      </c>
      <c r="D298" s="555"/>
      <c r="E298" s="556">
        <f>'1. Projektets omkostninger'!B297</f>
        <v>0</v>
      </c>
      <c r="F298" s="564"/>
      <c r="G298" s="432"/>
      <c r="H298" s="460"/>
      <c r="I298" s="539" t="str">
        <f>IFERROR(VLOOKUP(B291,'6. Liste over tilskudsprocenter'!$A:$K,MATCH(CONCATENATE(F289," - ",F290),'6. Liste over tilskudsprocenter'!$A$1:$K$1,0),FALSE),"")</f>
        <v/>
      </c>
      <c r="J298" s="338" t="s">
        <v>153</v>
      </c>
      <c r="K298" s="454" t="str">
        <f>IFERROR(IF($E303*(1-$I298)-$C304&lt;0,$K300-(($E303*$K300+$C304)-$E303)/$E303,""),"")</f>
        <v/>
      </c>
      <c r="L298" s="25" t="str">
        <f>IFERROR(IF($D304&lt;&gt;0,IF($D304=$E303,0,IF($C304&gt;0,($I298-$D304/$E303)-$K298,"HA")),IF($E303*(1-$I298)-$C304&lt;0,(($I298-(($E303*$I298+$C304+$D304)-$E303)/$E303)),"")),"")</f>
        <v/>
      </c>
      <c r="M298" s="550" t="e">
        <f>$L298-$K300</f>
        <v>#VALUE!</v>
      </c>
      <c r="N298" s="347"/>
      <c r="O298" s="348"/>
      <c r="P298" s="356"/>
      <c r="Q298" s="338"/>
      <c r="R298" s="337"/>
      <c r="S298" s="339"/>
      <c r="T298" s="554" t="e">
        <f t="shared" si="69"/>
        <v>#VALUE!</v>
      </c>
      <c r="U298" s="446" t="e">
        <f t="shared" si="70"/>
        <v>#VALUE!</v>
      </c>
      <c r="V298" s="446">
        <f t="shared" si="71"/>
        <v>0</v>
      </c>
      <c r="W298" s="444">
        <f t="shared" si="72"/>
        <v>0</v>
      </c>
      <c r="X298" s="444">
        <f t="shared" si="73"/>
        <v>0</v>
      </c>
      <c r="Y298" s="25"/>
      <c r="Z298" s="25" t="s">
        <v>101</v>
      </c>
      <c r="AA298" s="25" t="s">
        <v>102</v>
      </c>
      <c r="AB298" s="348"/>
      <c r="AC298" s="367"/>
      <c r="AD298" s="367"/>
      <c r="AE298" s="367"/>
      <c r="AF298" s="367"/>
      <c r="AG298" s="367"/>
      <c r="AH298" s="367"/>
      <c r="AI298" s="367"/>
      <c r="AJ298" s="367"/>
      <c r="AK298" s="367"/>
      <c r="AL298" s="367"/>
      <c r="AM298" s="367"/>
      <c r="AN298" s="367"/>
      <c r="AO298" s="367"/>
      <c r="AP298" s="367"/>
      <c r="AQ298" s="367"/>
      <c r="AR298" s="367"/>
      <c r="AS298" s="367"/>
      <c r="AT298" s="367"/>
      <c r="AU298" s="367"/>
      <c r="AV298" s="367"/>
      <c r="AW298" s="367"/>
      <c r="AX298" s="367"/>
      <c r="AY298" s="367"/>
      <c r="AZ298" s="367"/>
      <c r="BA298" s="367"/>
      <c r="BB298" s="367"/>
      <c r="BC298" s="367"/>
      <c r="BD298" s="367"/>
      <c r="BE298" s="367"/>
      <c r="BF298" s="367"/>
      <c r="BG298" s="367"/>
      <c r="BH298" s="367"/>
    </row>
    <row r="299" spans="1:60" ht="15" customHeight="1">
      <c r="A299" s="513" t="s">
        <v>56</v>
      </c>
      <c r="B299" s="570">
        <f t="shared" si="74"/>
        <v>0</v>
      </c>
      <c r="C299" s="555">
        <f t="shared" si="68"/>
        <v>0</v>
      </c>
      <c r="D299" s="555"/>
      <c r="E299" s="556">
        <f>'1. Projektets omkostninger'!B299</f>
        <v>0</v>
      </c>
      <c r="F299" s="564"/>
      <c r="G299" s="432"/>
      <c r="H299" s="460"/>
      <c r="I299" s="539"/>
      <c r="J299" s="25"/>
      <c r="K299" s="540" t="e">
        <f>K300-(I298-K298)</f>
        <v>#VALUE!</v>
      </c>
      <c r="L299" s="25"/>
      <c r="M299" s="550"/>
      <c r="N299" s="347"/>
      <c r="O299" s="348"/>
      <c r="P299" s="356"/>
      <c r="Q299" s="338"/>
      <c r="R299" s="337"/>
      <c r="S299" s="339"/>
      <c r="T299" s="554" t="e">
        <f t="shared" si="69"/>
        <v>#VALUE!</v>
      </c>
      <c r="U299" s="446" t="e">
        <f t="shared" si="70"/>
        <v>#VALUE!</v>
      </c>
      <c r="V299" s="446">
        <f t="shared" si="71"/>
        <v>0</v>
      </c>
      <c r="W299" s="444">
        <f t="shared" si="72"/>
        <v>0</v>
      </c>
      <c r="X299" s="444">
        <f t="shared" si="73"/>
        <v>0</v>
      </c>
      <c r="Y299" s="348"/>
      <c r="Z299" s="25" t="s">
        <v>105</v>
      </c>
      <c r="AA299" s="25" t="s">
        <v>106</v>
      </c>
      <c r="AB299" s="25"/>
      <c r="AC299" s="367"/>
      <c r="AD299" s="367"/>
      <c r="AE299" s="367"/>
      <c r="AF299" s="367"/>
      <c r="AG299" s="367"/>
      <c r="AH299" s="367"/>
      <c r="AI299" s="367"/>
      <c r="AJ299" s="367"/>
      <c r="AK299" s="367"/>
      <c r="AL299" s="367"/>
      <c r="AM299" s="367"/>
      <c r="AN299" s="367"/>
      <c r="AO299" s="367"/>
      <c r="AP299" s="367"/>
      <c r="AQ299" s="367"/>
      <c r="AR299" s="367"/>
      <c r="AS299" s="367"/>
      <c r="AT299" s="367"/>
      <c r="AU299" s="367"/>
      <c r="AV299" s="367"/>
      <c r="AW299" s="367"/>
      <c r="AX299" s="367"/>
      <c r="AY299" s="367"/>
      <c r="AZ299" s="367"/>
      <c r="BA299" s="367"/>
      <c r="BB299" s="367"/>
      <c r="BC299" s="367"/>
      <c r="BD299" s="367"/>
      <c r="BE299" s="367"/>
      <c r="BF299" s="367"/>
      <c r="BG299" s="367"/>
      <c r="BH299" s="367"/>
    </row>
    <row r="300" spans="1:60" ht="15.75" customHeight="1">
      <c r="A300" s="513" t="s">
        <v>57</v>
      </c>
      <c r="B300" s="570">
        <f t="shared" si="74"/>
        <v>0</v>
      </c>
      <c r="C300" s="555">
        <f t="shared" si="68"/>
        <v>0</v>
      </c>
      <c r="D300" s="555"/>
      <c r="E300" s="556">
        <f>'1. Projektets omkostninger'!B301</f>
        <v>0</v>
      </c>
      <c r="F300" s="564"/>
      <c r="G300" s="432"/>
      <c r="H300" s="460"/>
      <c r="I300" s="96"/>
      <c r="J300" s="25" t="s">
        <v>156</v>
      </c>
      <c r="K300" s="540" t="e">
        <f>($I298-($D304/$E303))</f>
        <v>#VALUE!</v>
      </c>
      <c r="L300" s="25"/>
      <c r="M300" s="97"/>
      <c r="N300" s="347"/>
      <c r="O300" s="348"/>
      <c r="P300" s="356"/>
      <c r="Q300" s="338"/>
      <c r="R300" s="337"/>
      <c r="S300" s="339"/>
      <c r="T300" s="554" t="e">
        <f t="shared" si="69"/>
        <v>#VALUE!</v>
      </c>
      <c r="U300" s="446" t="e">
        <f t="shared" si="70"/>
        <v>#VALUE!</v>
      </c>
      <c r="V300" s="446">
        <f t="shared" si="71"/>
        <v>0</v>
      </c>
      <c r="W300" s="444">
        <f t="shared" si="72"/>
        <v>0</v>
      </c>
      <c r="X300" s="444">
        <f t="shared" si="73"/>
        <v>0</v>
      </c>
      <c r="Y300" s="348"/>
      <c r="Z300" s="25" t="s">
        <v>109</v>
      </c>
      <c r="AA300" s="25"/>
      <c r="AB300" s="25"/>
      <c r="AC300" s="367"/>
      <c r="AD300" s="367"/>
      <c r="AE300" s="367"/>
      <c r="AF300" s="367"/>
      <c r="AG300" s="367"/>
      <c r="AH300" s="367"/>
      <c r="AI300" s="367"/>
      <c r="AJ300" s="367"/>
      <c r="AK300" s="367"/>
      <c r="AL300" s="367"/>
      <c r="AM300" s="367"/>
      <c r="AN300" s="367"/>
      <c r="AO300" s="367"/>
      <c r="AP300" s="367"/>
      <c r="AQ300" s="367"/>
      <c r="AR300" s="367"/>
      <c r="AS300" s="367"/>
      <c r="AT300" s="367"/>
      <c r="AU300" s="367"/>
      <c r="AV300" s="367"/>
      <c r="AW300" s="367"/>
      <c r="AX300" s="367"/>
      <c r="AY300" s="367"/>
      <c r="AZ300" s="367"/>
      <c r="BA300" s="367"/>
      <c r="BB300" s="367"/>
      <c r="BC300" s="367"/>
      <c r="BD300" s="367"/>
      <c r="BE300" s="367"/>
      <c r="BF300" s="367"/>
      <c r="BG300" s="367"/>
      <c r="BH300" s="367"/>
    </row>
    <row r="301" spans="1:60" ht="15" customHeight="1">
      <c r="A301" s="504" t="s">
        <v>58</v>
      </c>
      <c r="B301" s="571">
        <f>SUM(B294+B295+B296+B297-B298-B299+B300)</f>
        <v>0</v>
      </c>
      <c r="C301" s="556">
        <f>SUM(C294+C295+C296+C297-C298-C299+C300)</f>
        <v>0</v>
      </c>
      <c r="D301" s="556"/>
      <c r="E301" s="556">
        <f>SUM(B301:C301)</f>
        <v>0</v>
      </c>
      <c r="F301" s="565"/>
      <c r="G301" s="432"/>
      <c r="H301" s="460"/>
      <c r="I301" s="541"/>
      <c r="J301" s="542"/>
      <c r="K301" s="543"/>
      <c r="L301" s="542"/>
      <c r="M301" s="551"/>
      <c r="N301" s="347"/>
      <c r="O301" s="92"/>
      <c r="P301" s="348"/>
      <c r="Q301" s="25"/>
      <c r="R301" s="25"/>
      <c r="S301" s="25"/>
      <c r="T301" s="554" t="e">
        <f t="shared" si="69"/>
        <v>#VALUE!</v>
      </c>
      <c r="U301" s="446" t="e">
        <f t="shared" si="70"/>
        <v>#VALUE!</v>
      </c>
      <c r="V301" s="446">
        <f t="shared" si="71"/>
        <v>0</v>
      </c>
      <c r="W301" s="444">
        <f t="shared" si="72"/>
        <v>0</v>
      </c>
      <c r="X301" s="444">
        <f t="shared" si="73"/>
        <v>0</v>
      </c>
      <c r="Y301" s="348"/>
      <c r="Z301" s="25" t="s">
        <v>112</v>
      </c>
      <c r="AA301" s="25"/>
      <c r="AB301" s="25"/>
      <c r="AC301" s="367"/>
      <c r="AD301" s="367"/>
      <c r="AE301" s="367"/>
      <c r="AF301" s="367"/>
      <c r="AG301" s="367"/>
      <c r="AH301" s="367"/>
      <c r="AI301" s="367"/>
      <c r="AJ301" s="367"/>
      <c r="AK301" s="367"/>
      <c r="AL301" s="367"/>
      <c r="AM301" s="367"/>
      <c r="AN301" s="367"/>
      <c r="AO301" s="367"/>
      <c r="AP301" s="367"/>
      <c r="AQ301" s="367"/>
      <c r="AR301" s="367"/>
      <c r="AS301" s="367"/>
      <c r="AT301" s="367"/>
      <c r="AU301" s="367"/>
      <c r="AV301" s="367"/>
      <c r="AW301" s="367"/>
      <c r="AX301" s="367"/>
      <c r="AY301" s="367"/>
      <c r="AZ301" s="367"/>
      <c r="BA301" s="367"/>
      <c r="BB301" s="367"/>
      <c r="BC301" s="367"/>
      <c r="BD301" s="367"/>
      <c r="BE301" s="367"/>
      <c r="BF301" s="367"/>
      <c r="BG301" s="367"/>
      <c r="BH301" s="367"/>
    </row>
    <row r="302" spans="1:60" ht="15.75" customHeight="1" thickBot="1">
      <c r="A302" s="514" t="s">
        <v>121</v>
      </c>
      <c r="B302" s="572">
        <f>IFERROR(IF(E302=0,0,X302),0)</f>
        <v>0</v>
      </c>
      <c r="C302" s="555">
        <f>IFERROR(E302-B302,0)</f>
        <v>0</v>
      </c>
      <c r="D302" s="555"/>
      <c r="E302" s="556">
        <f>'1. Projektets omkostninger'!B303</f>
        <v>0</v>
      </c>
      <c r="F302" s="564"/>
      <c r="G302" s="432"/>
      <c r="H302" s="460"/>
      <c r="I302" s="544"/>
      <c r="J302" s="545" t="s">
        <v>159</v>
      </c>
      <c r="K302" s="546" t="str">
        <f>IFERROR(IF(AND(OR($F289="Privat forsknings- og videnformidlingsinstitution",$F289="Offentlig forsknings- og videnformidlingsinstitution"),OR($B291="Anvendt forskning",$B291="Udvikling")),(IF($E303*(1-$I298)-$D304&lt;0,$I298-(($E303*$I298+$D304+$C304)-$E303)/$E303,"")),""),($I298-$D304/$E303))</f>
        <v/>
      </c>
      <c r="L302" s="547"/>
      <c r="M302" s="552"/>
      <c r="N302" s="347"/>
      <c r="O302" s="348"/>
      <c r="P302" s="348"/>
      <c r="Q302" s="25"/>
      <c r="R302" s="25"/>
      <c r="S302" s="25"/>
      <c r="T302" s="554" t="e">
        <f t="shared" si="69"/>
        <v>#VALUE!</v>
      </c>
      <c r="U302" s="446" t="e">
        <f t="shared" si="70"/>
        <v>#VALUE!</v>
      </c>
      <c r="V302" s="446">
        <f t="shared" si="71"/>
        <v>0</v>
      </c>
      <c r="W302" s="444">
        <f t="shared" si="72"/>
        <v>0</v>
      </c>
      <c r="X302" s="444">
        <f t="shared" si="73"/>
        <v>0</v>
      </c>
      <c r="Y302" s="348"/>
      <c r="Z302" s="25" t="s">
        <v>115</v>
      </c>
      <c r="AA302" s="25"/>
      <c r="AB302" s="25"/>
      <c r="AC302" s="367"/>
      <c r="AD302" s="367"/>
      <c r="AE302" s="367"/>
      <c r="AF302" s="367"/>
      <c r="AG302" s="367"/>
      <c r="AH302" s="367"/>
      <c r="AI302" s="367"/>
      <c r="AJ302" s="367"/>
      <c r="AK302" s="367"/>
      <c r="AL302" s="367"/>
      <c r="AM302" s="367"/>
      <c r="AN302" s="367"/>
      <c r="AO302" s="367"/>
      <c r="AP302" s="367"/>
      <c r="AQ302" s="367"/>
      <c r="AR302" s="367"/>
      <c r="AS302" s="367"/>
      <c r="AT302" s="367"/>
      <c r="AU302" s="367"/>
      <c r="AV302" s="367"/>
      <c r="AW302" s="367"/>
      <c r="AX302" s="367"/>
      <c r="AY302" s="367"/>
      <c r="AZ302" s="367"/>
      <c r="BA302" s="367"/>
      <c r="BB302" s="367"/>
      <c r="BC302" s="367"/>
      <c r="BD302" s="367"/>
      <c r="BE302" s="367"/>
      <c r="BF302" s="367"/>
      <c r="BG302" s="367"/>
      <c r="BH302" s="367"/>
    </row>
    <row r="303" spans="1:60" ht="15.75" customHeight="1" thickBot="1">
      <c r="A303" s="505" t="s">
        <v>93</v>
      </c>
      <c r="B303" s="580">
        <f>IF(B301+B302&lt;=0,0,B301+B302)</f>
        <v>0</v>
      </c>
      <c r="C303" s="580">
        <f>IF(C301+C302&lt;=0,0,C301+C302)</f>
        <v>0</v>
      </c>
      <c r="D303" s="580"/>
      <c r="E303" s="579">
        <f>SUM(E294+E295+E296+E297-E298-E299+E300)+E302</f>
        <v>0</v>
      </c>
      <c r="F303" s="566"/>
      <c r="G303" s="432"/>
      <c r="H303" s="460"/>
      <c r="I303" s="445"/>
      <c r="J303" s="445"/>
      <c r="K303" s="347"/>
      <c r="L303" s="347"/>
      <c r="M303" s="347"/>
      <c r="N303" s="347"/>
      <c r="O303" s="92"/>
      <c r="P303" s="348"/>
      <c r="Q303" s="25"/>
      <c r="R303" s="25"/>
      <c r="S303" s="25"/>
      <c r="T303" s="554" t="e">
        <f t="shared" si="69"/>
        <v>#VALUE!</v>
      </c>
      <c r="U303" s="446" t="e">
        <f t="shared" si="70"/>
        <v>#VALUE!</v>
      </c>
      <c r="V303" s="446">
        <f t="shared" si="71"/>
        <v>0</v>
      </c>
      <c r="W303" s="444">
        <f t="shared" si="72"/>
        <v>0</v>
      </c>
      <c r="X303" s="444">
        <f t="shared" si="73"/>
        <v>0</v>
      </c>
      <c r="Y303" s="348"/>
      <c r="Z303" s="339"/>
      <c r="AA303" s="339"/>
      <c r="AB303" s="25"/>
      <c r="AC303" s="367"/>
      <c r="AD303" s="367"/>
      <c r="AE303" s="367"/>
      <c r="AF303" s="367"/>
      <c r="AG303" s="367"/>
      <c r="AH303" s="367"/>
      <c r="AI303" s="367"/>
      <c r="AJ303" s="367"/>
      <c r="AK303" s="367"/>
      <c r="AL303" s="367"/>
      <c r="AM303" s="367"/>
      <c r="AN303" s="367"/>
      <c r="AO303" s="367"/>
      <c r="AP303" s="367"/>
      <c r="AQ303" s="367"/>
      <c r="AR303" s="367"/>
      <c r="AS303" s="367"/>
      <c r="AT303" s="367"/>
      <c r="AU303" s="367"/>
      <c r="AV303" s="367"/>
      <c r="AW303" s="367"/>
      <c r="AX303" s="367"/>
      <c r="AY303" s="367"/>
      <c r="AZ303" s="367"/>
      <c r="BA303" s="367"/>
      <c r="BB303" s="367"/>
      <c r="BC303" s="367"/>
      <c r="BD303" s="367"/>
      <c r="BE303" s="367"/>
      <c r="BF303" s="367"/>
      <c r="BG303" s="367"/>
      <c r="BH303" s="367"/>
    </row>
    <row r="304" spans="1:60" ht="15.75" thickBot="1">
      <c r="A304" s="627" t="s">
        <v>124</v>
      </c>
      <c r="B304" s="529">
        <f>B303</f>
        <v>0</v>
      </c>
      <c r="C304" s="629">
        <f>'1. Projektets omkostninger'!B281</f>
        <v>0</v>
      </c>
      <c r="D304" s="629">
        <f>'1. Projektets omkostninger'!C281</f>
        <v>0</v>
      </c>
      <c r="E304" s="568"/>
      <c r="F304" s="567"/>
      <c r="G304" s="426"/>
      <c r="H304" s="426"/>
      <c r="I304" s="447"/>
      <c r="J304" s="447"/>
      <c r="K304" s="348"/>
      <c r="L304" s="348"/>
      <c r="M304" s="348"/>
      <c r="N304" s="348"/>
      <c r="O304" s="92"/>
      <c r="P304" s="348"/>
      <c r="Q304" s="25"/>
      <c r="R304" s="25"/>
      <c r="S304" s="25"/>
      <c r="T304" s="25"/>
      <c r="U304" s="25"/>
      <c r="V304" s="25"/>
      <c r="W304" s="25"/>
      <c r="X304" s="348"/>
      <c r="Y304" s="348"/>
      <c r="Z304" s="349"/>
      <c r="AA304" s="349"/>
      <c r="AB304" s="25"/>
      <c r="AC304" s="367"/>
      <c r="AD304" s="367"/>
      <c r="AE304" s="367"/>
      <c r="AF304" s="367"/>
      <c r="AG304" s="367"/>
      <c r="AH304" s="367"/>
      <c r="AI304" s="367"/>
      <c r="AJ304" s="367"/>
      <c r="AK304" s="367"/>
      <c r="AL304" s="367"/>
      <c r="AM304" s="367"/>
      <c r="AN304" s="367"/>
      <c r="AO304" s="367"/>
      <c r="AP304" s="367"/>
      <c r="AQ304" s="367"/>
      <c r="AR304" s="367"/>
      <c r="AS304" s="367"/>
      <c r="AT304" s="367"/>
      <c r="AU304" s="367"/>
      <c r="AV304" s="367"/>
      <c r="AW304" s="367"/>
      <c r="AX304" s="367"/>
      <c r="AY304" s="367"/>
      <c r="AZ304" s="367"/>
      <c r="BA304" s="367"/>
      <c r="BB304" s="367"/>
      <c r="BC304" s="367"/>
      <c r="BD304" s="367"/>
      <c r="BE304" s="367"/>
      <c r="BF304" s="367"/>
      <c r="BG304" s="367"/>
      <c r="BH304" s="367"/>
    </row>
    <row r="305" spans="1:60" ht="15.75" thickBot="1">
      <c r="A305" s="396"/>
      <c r="B305" s="397"/>
      <c r="C305" s="397"/>
      <c r="D305" s="397"/>
      <c r="E305" s="408"/>
      <c r="F305" s="407"/>
      <c r="G305" s="426"/>
      <c r="H305" s="426"/>
      <c r="I305" s="447"/>
      <c r="J305" s="468" t="s">
        <v>163</v>
      </c>
      <c r="K305" s="348"/>
      <c r="L305" s="348"/>
      <c r="M305" s="348"/>
      <c r="N305" s="348"/>
      <c r="O305" s="92"/>
      <c r="P305" s="348"/>
      <c r="Q305" s="25"/>
      <c r="R305" s="25"/>
      <c r="S305" s="25"/>
      <c r="T305" s="25"/>
      <c r="U305" s="25"/>
      <c r="V305" s="25"/>
      <c r="W305" s="25"/>
      <c r="X305" s="348"/>
      <c r="Y305" s="348"/>
      <c r="Z305" s="338"/>
      <c r="AA305" s="344"/>
      <c r="AB305" s="25"/>
      <c r="AC305" s="367"/>
      <c r="AD305" s="367"/>
      <c r="AE305" s="367"/>
      <c r="AF305" s="367"/>
      <c r="AG305" s="367"/>
      <c r="AH305" s="367"/>
      <c r="AI305" s="367"/>
      <c r="AJ305" s="367"/>
      <c r="AK305" s="367"/>
      <c r="AL305" s="367"/>
      <c r="AM305" s="367"/>
      <c r="AN305" s="367"/>
      <c r="AO305" s="367"/>
      <c r="AP305" s="367"/>
      <c r="AQ305" s="367"/>
      <c r="AR305" s="367"/>
      <c r="AS305" s="367"/>
      <c r="AT305" s="367"/>
      <c r="AU305" s="367"/>
      <c r="AV305" s="367"/>
      <c r="AW305" s="367"/>
      <c r="AX305" s="367"/>
      <c r="AY305" s="367"/>
      <c r="AZ305" s="367"/>
      <c r="BA305" s="367"/>
      <c r="BB305" s="367"/>
      <c r="BC305" s="367"/>
      <c r="BD305" s="367"/>
      <c r="BE305" s="367"/>
      <c r="BF305" s="367"/>
      <c r="BG305" s="367"/>
      <c r="BH305" s="367"/>
    </row>
    <row r="306" spans="1:60" ht="15">
      <c r="A306" s="399"/>
      <c r="B306" s="400"/>
      <c r="C306" s="400"/>
      <c r="D306" s="400"/>
      <c r="E306" s="640" t="s">
        <v>17</v>
      </c>
      <c r="F306" s="506" t="str">
        <f>I297</f>
        <v/>
      </c>
      <c r="G306" s="426"/>
      <c r="H306" s="426"/>
      <c r="I306" s="447"/>
      <c r="J306" s="469" t="b">
        <f>AND($F308&gt;0.3, OR($F289="Lille virksomhed", $F289="Mellemstor virksomhed", $F289="Stor virksomhed"))</f>
        <v>0</v>
      </c>
      <c r="K306" s="348"/>
      <c r="L306" s="348"/>
      <c r="M306" s="348"/>
      <c r="N306" s="348"/>
      <c r="O306" s="348"/>
      <c r="P306" s="92"/>
      <c r="Q306" s="25"/>
      <c r="R306" s="25"/>
      <c r="S306" s="25"/>
      <c r="T306" s="25"/>
      <c r="U306" s="25"/>
      <c r="V306" s="25"/>
      <c r="W306" s="25"/>
      <c r="X306" s="25"/>
      <c r="Y306" s="348"/>
      <c r="Z306" s="348"/>
      <c r="AA306" s="25"/>
      <c r="AB306" s="25"/>
      <c r="AC306" s="367"/>
      <c r="AD306" s="367"/>
      <c r="AE306" s="367"/>
      <c r="AF306" s="367"/>
      <c r="AG306" s="367"/>
      <c r="AH306" s="367"/>
      <c r="AI306" s="367"/>
      <c r="AJ306" s="367"/>
      <c r="AK306" s="367"/>
      <c r="AL306" s="367"/>
      <c r="AM306" s="367"/>
      <c r="AN306" s="367"/>
      <c r="AO306" s="367"/>
      <c r="AP306" s="367"/>
      <c r="AQ306" s="367"/>
      <c r="AR306" s="367"/>
      <c r="AS306" s="367"/>
      <c r="AT306" s="367"/>
      <c r="AU306" s="367"/>
      <c r="AV306" s="367"/>
      <c r="AW306" s="367"/>
      <c r="AX306" s="367"/>
      <c r="AY306" s="367"/>
      <c r="AZ306" s="367"/>
      <c r="BA306" s="367"/>
      <c r="BB306" s="367"/>
      <c r="BC306" s="367"/>
      <c r="BD306" s="367"/>
      <c r="BE306" s="367"/>
      <c r="BF306" s="367"/>
      <c r="BG306" s="367"/>
      <c r="BH306" s="367"/>
    </row>
    <row r="307" spans="1:60" ht="15">
      <c r="A307" s="399"/>
      <c r="B307" s="400"/>
      <c r="C307" s="400"/>
      <c r="D307" s="400"/>
      <c r="E307" s="641" t="s">
        <v>18</v>
      </c>
      <c r="F307" s="507" t="str">
        <f>IFERROR(IF(AND(OR($F289="Privat forsknings- og videnformidlingsinstitution",$F289="Offentlig forsknings- og videnformidlingsinstitution"),OR($B291="Anvendt forskning",$B291="Udvikling")),IF(K298="",K302,IF(K298&lt;=K302,K298,K302)),_xlfn.IFS(K298="",K300,K298&lt;=0,0,AND(K298&gt;0,K300&gt;0),K299)),"")</f>
        <v/>
      </c>
      <c r="G307" s="426"/>
      <c r="H307" s="426"/>
      <c r="I307" s="447"/>
      <c r="J307" s="469" t="b">
        <f>AND($F308&gt;0.44,OR($F289="Privat forsknings- og videnformidlingsinstitution",$F289="Offentlig forsknings- og videnformidlingsinstitution"))</f>
        <v>0</v>
      </c>
      <c r="K307" s="348"/>
      <c r="L307" s="348"/>
      <c r="M307" s="348"/>
      <c r="N307" s="348"/>
      <c r="O307" s="348"/>
      <c r="P307" s="92"/>
      <c r="Q307" s="25"/>
      <c r="R307" s="25"/>
      <c r="S307" s="25"/>
      <c r="T307" s="25"/>
      <c r="U307" s="25"/>
      <c r="V307" s="25"/>
      <c r="W307" s="25"/>
      <c r="X307" s="25"/>
      <c r="Y307" s="348"/>
      <c r="Z307" s="25"/>
      <c r="AA307" s="25"/>
      <c r="AB307" s="25"/>
      <c r="AC307" s="367"/>
      <c r="AD307" s="367"/>
      <c r="AE307" s="367"/>
      <c r="AF307" s="367"/>
      <c r="AG307" s="367"/>
      <c r="AH307" s="367"/>
      <c r="AI307" s="367"/>
      <c r="AJ307" s="367"/>
      <c r="AK307" s="367"/>
      <c r="AL307" s="367"/>
      <c r="AM307" s="367"/>
      <c r="AN307" s="367"/>
      <c r="AO307" s="367"/>
      <c r="AP307" s="367"/>
      <c r="AQ307" s="367"/>
      <c r="AR307" s="367"/>
      <c r="AS307" s="367"/>
      <c r="AT307" s="367"/>
      <c r="AU307" s="367"/>
      <c r="AV307" s="367"/>
      <c r="AW307" s="367"/>
      <c r="AX307" s="367"/>
      <c r="AY307" s="367"/>
      <c r="AZ307" s="367"/>
      <c r="BA307" s="367"/>
      <c r="BB307" s="367"/>
      <c r="BC307" s="367"/>
      <c r="BD307" s="367"/>
      <c r="BE307" s="367"/>
      <c r="BF307" s="367"/>
      <c r="BG307" s="367"/>
      <c r="BH307" s="367"/>
    </row>
    <row r="308" spans="1:60" ht="15.75" thickBot="1">
      <c r="A308" s="406"/>
      <c r="B308" s="403"/>
      <c r="C308" s="403"/>
      <c r="D308" s="403"/>
      <c r="E308" s="641" t="s">
        <v>168</v>
      </c>
      <c r="F308" s="508">
        <f>IF(E302="",0,IF(OR(F289="Privat Forsknings- og videnformidlingsinstitution",F289="Offentlig Forsknings- og videnformidlingsinstitution"),IF(E302=0,0,E302/E301),IF(E294=0,0,E302/E294)))</f>
        <v>0</v>
      </c>
      <c r="G308" s="426"/>
      <c r="H308" s="426"/>
      <c r="I308" s="447"/>
      <c r="J308" s="466"/>
      <c r="K308" s="348"/>
      <c r="L308" s="348"/>
      <c r="M308" s="348"/>
      <c r="N308" s="348"/>
      <c r="O308" s="348"/>
      <c r="P308" s="348"/>
      <c r="Q308" s="25"/>
      <c r="R308" s="25"/>
      <c r="S308" s="25"/>
      <c r="T308" s="25"/>
      <c r="U308" s="25"/>
      <c r="V308" s="25"/>
      <c r="W308" s="25"/>
      <c r="X308" s="25"/>
      <c r="Y308" s="25"/>
      <c r="Z308" s="25"/>
      <c r="AA308" s="25"/>
      <c r="AB308" s="25"/>
      <c r="AC308" s="367"/>
      <c r="AD308" s="367"/>
      <c r="AE308" s="367"/>
      <c r="AF308" s="367"/>
      <c r="AG308" s="367"/>
      <c r="AH308" s="367"/>
      <c r="AI308" s="367"/>
      <c r="AJ308" s="367"/>
      <c r="AK308" s="367"/>
      <c r="AL308" s="367"/>
      <c r="AM308" s="367"/>
      <c r="AN308" s="367"/>
      <c r="AO308" s="367"/>
      <c r="AP308" s="367"/>
      <c r="AQ308" s="367"/>
      <c r="AR308" s="367"/>
      <c r="AS308" s="367"/>
      <c r="AT308" s="367"/>
      <c r="AU308" s="367"/>
      <c r="AV308" s="367"/>
      <c r="AW308" s="367"/>
      <c r="AX308" s="367"/>
      <c r="AY308" s="367"/>
      <c r="AZ308" s="367"/>
      <c r="BA308" s="367"/>
      <c r="BB308" s="367"/>
      <c r="BC308" s="367"/>
      <c r="BD308" s="367"/>
      <c r="BE308" s="367"/>
      <c r="BF308" s="367"/>
      <c r="BG308" s="367"/>
      <c r="BH308" s="367"/>
    </row>
    <row r="309" spans="1:60" ht="15.75" thickBot="1">
      <c r="A309" s="438" t="s">
        <v>170</v>
      </c>
      <c r="B309" s="439">
        <f>IFERROR(E303/$E$16,0)</f>
        <v>0</v>
      </c>
      <c r="C309" s="403"/>
      <c r="D309" s="403"/>
      <c r="E309" s="409"/>
      <c r="F309" s="414"/>
      <c r="G309" s="426"/>
      <c r="H309" s="426"/>
      <c r="I309" s="447"/>
      <c r="J309" s="467"/>
      <c r="K309" s="348"/>
      <c r="L309" s="348"/>
      <c r="M309" s="348"/>
      <c r="N309" s="348"/>
      <c r="O309" s="348"/>
      <c r="P309" s="348"/>
      <c r="Q309" s="25"/>
      <c r="R309" s="25"/>
      <c r="S309" s="25"/>
      <c r="T309" s="25"/>
      <c r="U309" s="25"/>
      <c r="V309" s="25"/>
      <c r="W309" s="25"/>
      <c r="X309" s="25"/>
      <c r="Y309" s="25"/>
      <c r="Z309" s="25"/>
      <c r="AA309" s="25"/>
      <c r="AB309" s="25"/>
      <c r="AC309" s="367"/>
      <c r="AD309" s="367"/>
      <c r="AE309" s="367"/>
      <c r="AF309" s="367"/>
      <c r="AG309" s="367"/>
      <c r="AH309" s="367"/>
      <c r="AI309" s="367"/>
      <c r="AJ309" s="367"/>
      <c r="AK309" s="367"/>
      <c r="AL309" s="367"/>
      <c r="AM309" s="367"/>
      <c r="AN309" s="367"/>
      <c r="AO309" s="367"/>
      <c r="AP309" s="367"/>
      <c r="AQ309" s="367"/>
      <c r="AR309" s="367"/>
      <c r="AS309" s="367"/>
      <c r="AT309" s="367"/>
      <c r="AU309" s="367"/>
      <c r="AV309" s="367"/>
      <c r="AW309" s="367"/>
      <c r="AX309" s="367"/>
      <c r="AY309" s="367"/>
      <c r="AZ309" s="367"/>
      <c r="BA309" s="367"/>
      <c r="BB309" s="367"/>
      <c r="BC309" s="367"/>
      <c r="BD309" s="367"/>
      <c r="BE309" s="367"/>
      <c r="BF309" s="367"/>
      <c r="BG309" s="367"/>
      <c r="BH309" s="367"/>
    </row>
    <row r="310" spans="1:60" ht="15.75" thickBot="1">
      <c r="A310" s="401"/>
      <c r="B310" s="402"/>
      <c r="C310" s="367"/>
      <c r="D310" s="367"/>
      <c r="E310" s="409"/>
      <c r="F310" s="367"/>
      <c r="G310" s="426"/>
      <c r="H310" s="426"/>
      <c r="I310" s="447"/>
      <c r="J310" s="447"/>
      <c r="K310" s="348"/>
      <c r="L310" s="348"/>
      <c r="M310" s="348"/>
      <c r="N310" s="348"/>
      <c r="O310" s="348"/>
      <c r="P310" s="348"/>
      <c r="Q310" s="25"/>
      <c r="R310" s="25"/>
      <c r="S310" s="25"/>
      <c r="T310" s="25"/>
      <c r="U310" s="25"/>
      <c r="V310" s="25"/>
      <c r="W310" s="25"/>
      <c r="X310" s="25"/>
      <c r="Y310" s="25"/>
      <c r="Z310" s="25"/>
      <c r="AA310" s="25"/>
      <c r="AB310" s="25"/>
      <c r="AC310" s="367"/>
      <c r="AD310" s="367"/>
      <c r="AE310" s="367"/>
      <c r="AF310" s="367"/>
      <c r="AG310" s="367"/>
      <c r="AH310" s="367"/>
      <c r="AI310" s="367"/>
      <c r="AJ310" s="367"/>
      <c r="AK310" s="367"/>
      <c r="AL310" s="367"/>
      <c r="AM310" s="367"/>
      <c r="AN310" s="367"/>
      <c r="AO310" s="367"/>
      <c r="AP310" s="367"/>
      <c r="AQ310" s="367"/>
      <c r="AR310" s="367"/>
      <c r="AS310" s="367"/>
      <c r="AT310" s="367"/>
      <c r="AU310" s="367"/>
      <c r="AV310" s="367"/>
      <c r="AW310" s="367"/>
      <c r="AX310" s="367"/>
      <c r="AY310" s="367"/>
      <c r="AZ310" s="367"/>
      <c r="BA310" s="367"/>
      <c r="BB310" s="367"/>
      <c r="BC310" s="367"/>
      <c r="BD310" s="367"/>
      <c r="BE310" s="367"/>
      <c r="BF310" s="367"/>
      <c r="BG310" s="367"/>
      <c r="BH310" s="367"/>
    </row>
    <row r="311" spans="1:60" ht="15.75" hidden="1" thickBot="1">
      <c r="A311" s="401"/>
      <c r="B311" s="402"/>
      <c r="C311" s="367"/>
      <c r="D311" s="367"/>
      <c r="E311" s="409"/>
      <c r="F311" s="367"/>
      <c r="G311" s="426"/>
      <c r="H311" s="426"/>
      <c r="I311" s="447"/>
      <c r="J311" s="447"/>
      <c r="K311" s="348"/>
      <c r="L311" s="348"/>
      <c r="M311" s="348"/>
      <c r="N311" s="348"/>
      <c r="O311" s="348"/>
      <c r="P311" s="348"/>
      <c r="Q311" s="25"/>
      <c r="R311" s="25"/>
      <c r="S311" s="25"/>
      <c r="T311" s="25"/>
      <c r="U311" s="25"/>
      <c r="V311" s="25"/>
      <c r="W311" s="25"/>
      <c r="X311" s="25"/>
      <c r="Y311" s="25"/>
      <c r="Z311" s="25"/>
      <c r="AA311" s="25"/>
      <c r="AB311" s="25"/>
      <c r="AC311" s="367"/>
      <c r="AD311" s="367"/>
      <c r="AE311" s="367"/>
      <c r="AF311" s="367"/>
      <c r="AG311" s="367"/>
      <c r="AH311" s="367"/>
      <c r="AI311" s="367"/>
      <c r="AJ311" s="367"/>
      <c r="AK311" s="367"/>
      <c r="AL311" s="367"/>
      <c r="AM311" s="367"/>
      <c r="AN311" s="367"/>
      <c r="AO311" s="367"/>
      <c r="AP311" s="367"/>
      <c r="AQ311" s="367"/>
      <c r="AR311" s="367"/>
      <c r="AS311" s="367"/>
      <c r="AT311" s="367"/>
      <c r="AU311" s="367"/>
      <c r="AV311" s="367"/>
      <c r="AW311" s="367"/>
      <c r="AX311" s="367"/>
      <c r="AY311" s="367"/>
      <c r="AZ311" s="367"/>
      <c r="BA311" s="367"/>
      <c r="BB311" s="367"/>
      <c r="BC311" s="367"/>
      <c r="BD311" s="367"/>
      <c r="BE311" s="367"/>
      <c r="BF311" s="367"/>
      <c r="BG311" s="367"/>
      <c r="BH311" s="367"/>
    </row>
    <row r="312" spans="1:60" ht="15.75" hidden="1" thickBot="1">
      <c r="A312" s="401"/>
      <c r="B312" s="402"/>
      <c r="C312" s="367"/>
      <c r="D312" s="367"/>
      <c r="E312" s="409"/>
      <c r="F312" s="367"/>
      <c r="G312" s="426"/>
      <c r="H312" s="426"/>
      <c r="I312" s="447"/>
      <c r="J312" s="447"/>
      <c r="K312" s="348"/>
      <c r="L312" s="348"/>
      <c r="M312" s="348"/>
      <c r="N312" s="348"/>
      <c r="O312" s="348"/>
      <c r="P312" s="348"/>
      <c r="Q312" s="25"/>
      <c r="R312" s="25"/>
      <c r="S312" s="25"/>
      <c r="T312" s="25"/>
      <c r="U312" s="25"/>
      <c r="V312" s="25"/>
      <c r="W312" s="25"/>
      <c r="X312" s="25"/>
      <c r="Y312" s="25"/>
      <c r="Z312" s="25"/>
      <c r="AA312" s="25"/>
      <c r="AB312" s="340" t="s">
        <v>209</v>
      </c>
      <c r="AC312" s="367"/>
      <c r="AD312" s="367"/>
      <c r="AE312" s="367"/>
      <c r="AF312" s="367"/>
      <c r="AG312" s="367"/>
      <c r="AH312" s="367"/>
      <c r="AI312" s="367"/>
      <c r="AJ312" s="367"/>
      <c r="AK312" s="367"/>
      <c r="AL312" s="367"/>
      <c r="AM312" s="367"/>
      <c r="AN312" s="367"/>
      <c r="AO312" s="367"/>
      <c r="AP312" s="367"/>
      <c r="AQ312" s="367"/>
      <c r="AR312" s="367"/>
      <c r="AS312" s="367"/>
      <c r="AT312" s="367"/>
      <c r="AU312" s="367"/>
      <c r="AV312" s="367"/>
      <c r="AW312" s="367"/>
      <c r="AX312" s="367"/>
      <c r="AY312" s="367"/>
      <c r="AZ312" s="367"/>
      <c r="BA312" s="367"/>
      <c r="BB312" s="367"/>
      <c r="BC312" s="367"/>
      <c r="BD312" s="367"/>
      <c r="BE312" s="367"/>
      <c r="BF312" s="367"/>
      <c r="BG312" s="367"/>
      <c r="BH312" s="367"/>
    </row>
    <row r="313" spans="1:60" ht="15.75" hidden="1" thickBot="1">
      <c r="A313" s="401"/>
      <c r="B313" s="402"/>
      <c r="C313" s="367"/>
      <c r="D313" s="367"/>
      <c r="E313" s="409"/>
      <c r="F313" s="367"/>
      <c r="G313" s="426"/>
      <c r="H313" s="426"/>
      <c r="I313" s="447"/>
      <c r="J313" s="447"/>
      <c r="K313" s="348"/>
      <c r="L313" s="348"/>
      <c r="M313" s="348"/>
      <c r="N313" s="348"/>
      <c r="O313" s="348"/>
      <c r="P313" s="348"/>
      <c r="Q313" s="25"/>
      <c r="R313" s="25"/>
      <c r="S313" s="25"/>
      <c r="T313" s="25"/>
      <c r="U313" s="25"/>
      <c r="V313" s="25"/>
      <c r="W313" s="25"/>
      <c r="X313" s="25"/>
      <c r="Y313" s="25"/>
      <c r="Z313" s="25"/>
      <c r="AA313" s="25"/>
      <c r="AB313" s="25"/>
      <c r="AC313" s="367"/>
      <c r="AD313" s="367"/>
      <c r="AE313" s="367"/>
      <c r="AF313" s="367"/>
      <c r="AG313" s="367"/>
      <c r="AH313" s="367"/>
      <c r="AI313" s="367"/>
      <c r="AJ313" s="367"/>
      <c r="AK313" s="367"/>
      <c r="AL313" s="367"/>
      <c r="AM313" s="367"/>
      <c r="AN313" s="367"/>
      <c r="AO313" s="367"/>
      <c r="AP313" s="367"/>
      <c r="AQ313" s="367"/>
      <c r="AR313" s="367"/>
      <c r="AS313" s="367"/>
      <c r="AT313" s="367"/>
      <c r="AU313" s="367"/>
      <c r="AV313" s="367"/>
      <c r="AW313" s="367"/>
      <c r="AX313" s="367"/>
      <c r="AY313" s="367"/>
      <c r="AZ313" s="367"/>
      <c r="BA313" s="367"/>
      <c r="BB313" s="367"/>
      <c r="BC313" s="367"/>
      <c r="BD313" s="367"/>
      <c r="BE313" s="367"/>
      <c r="BF313" s="367"/>
      <c r="BG313" s="367"/>
      <c r="BH313" s="367"/>
    </row>
    <row r="314" spans="1:60" ht="15.75" hidden="1" thickBot="1">
      <c r="A314" s="401"/>
      <c r="B314" s="402"/>
      <c r="C314" s="367"/>
      <c r="D314" s="367"/>
      <c r="E314" s="409"/>
      <c r="F314" s="367"/>
      <c r="G314" s="426"/>
      <c r="H314" s="426"/>
      <c r="I314" s="447"/>
      <c r="J314" s="447"/>
      <c r="K314" s="348"/>
      <c r="L314" s="348"/>
      <c r="M314" s="348"/>
      <c r="N314" s="348"/>
      <c r="O314" s="348"/>
      <c r="P314" s="348"/>
      <c r="Q314" s="25"/>
      <c r="R314" s="25"/>
      <c r="S314" s="25"/>
      <c r="T314" s="25"/>
      <c r="U314" s="25"/>
      <c r="V314" s="25"/>
      <c r="W314" s="25"/>
      <c r="X314" s="25"/>
      <c r="Y314" s="25"/>
      <c r="Z314" s="25"/>
      <c r="AA314" s="25"/>
      <c r="AB314" s="25"/>
      <c r="AC314" s="367"/>
      <c r="AD314" s="367"/>
      <c r="AE314" s="367"/>
      <c r="AF314" s="367"/>
      <c r="AG314" s="367"/>
      <c r="AH314" s="367"/>
      <c r="AI314" s="367"/>
      <c r="AJ314" s="367"/>
      <c r="AK314" s="367"/>
      <c r="AL314" s="367"/>
      <c r="AM314" s="367"/>
      <c r="AN314" s="367"/>
      <c r="AO314" s="367"/>
      <c r="AP314" s="367"/>
      <c r="AQ314" s="367"/>
      <c r="AR314" s="367"/>
      <c r="AS314" s="367"/>
      <c r="AT314" s="367"/>
      <c r="AU314" s="367"/>
      <c r="AV314" s="367"/>
      <c r="AW314" s="367"/>
      <c r="AX314" s="367"/>
      <c r="AY314" s="367"/>
      <c r="AZ314" s="367"/>
      <c r="BA314" s="367"/>
      <c r="BB314" s="367"/>
      <c r="BC314" s="367"/>
      <c r="BD314" s="367"/>
      <c r="BE314" s="367"/>
      <c r="BF314" s="367"/>
      <c r="BG314" s="367"/>
      <c r="BH314" s="367"/>
    </row>
    <row r="315" spans="1:60" ht="15.75" hidden="1" thickBot="1">
      <c r="A315" s="401"/>
      <c r="B315" s="402"/>
      <c r="C315" s="367"/>
      <c r="D315" s="367"/>
      <c r="E315" s="409"/>
      <c r="F315" s="367"/>
      <c r="G315" s="426"/>
      <c r="H315" s="426"/>
      <c r="I315" s="447"/>
      <c r="J315" s="447"/>
      <c r="K315" s="348"/>
      <c r="L315" s="348"/>
      <c r="M315" s="348"/>
      <c r="N315" s="348"/>
      <c r="O315" s="348"/>
      <c r="P315" s="348"/>
      <c r="Q315" s="25"/>
      <c r="R315" s="25"/>
      <c r="S315" s="25"/>
      <c r="T315" s="25"/>
      <c r="U315" s="25"/>
      <c r="V315" s="25"/>
      <c r="W315" s="25"/>
      <c r="X315" s="25"/>
      <c r="Y315" s="25"/>
      <c r="Z315" s="25"/>
      <c r="AA315" s="25"/>
      <c r="AB315" s="25"/>
      <c r="AC315" s="367"/>
      <c r="AD315" s="367"/>
      <c r="AE315" s="367"/>
      <c r="AF315" s="367"/>
      <c r="AG315" s="367"/>
      <c r="AH315" s="367"/>
      <c r="AI315" s="367"/>
      <c r="AJ315" s="367"/>
      <c r="AK315" s="367"/>
      <c r="AL315" s="367"/>
      <c r="AM315" s="367"/>
      <c r="AN315" s="367"/>
      <c r="AO315" s="367"/>
      <c r="AP315" s="367"/>
      <c r="AQ315" s="367"/>
      <c r="AR315" s="367"/>
      <c r="AS315" s="367"/>
      <c r="AT315" s="367"/>
      <c r="AU315" s="367"/>
      <c r="AV315" s="367"/>
      <c r="AW315" s="367"/>
      <c r="AX315" s="367"/>
      <c r="AY315" s="367"/>
      <c r="AZ315" s="367"/>
      <c r="BA315" s="367"/>
      <c r="BB315" s="367"/>
      <c r="BC315" s="367"/>
      <c r="BD315" s="367"/>
      <c r="BE315" s="367"/>
      <c r="BF315" s="367"/>
      <c r="BG315" s="367"/>
      <c r="BH315" s="367"/>
    </row>
    <row r="316" spans="1:60" ht="15.75" hidden="1" thickBot="1">
      <c r="A316" s="401"/>
      <c r="B316" s="402"/>
      <c r="C316" s="367"/>
      <c r="D316" s="367"/>
      <c r="E316" s="409"/>
      <c r="F316" s="367"/>
      <c r="G316" s="426"/>
      <c r="H316" s="426"/>
      <c r="I316" s="447"/>
      <c r="J316" s="447"/>
      <c r="K316" s="348"/>
      <c r="L316" s="348"/>
      <c r="M316" s="348"/>
      <c r="N316" s="348"/>
      <c r="O316" s="348"/>
      <c r="P316" s="348"/>
      <c r="Q316" s="25"/>
      <c r="R316" s="25"/>
      <c r="S316" s="25"/>
      <c r="T316" s="25"/>
      <c r="U316" s="25"/>
      <c r="V316" s="25"/>
      <c r="W316" s="25"/>
      <c r="X316" s="25"/>
      <c r="Y316" s="25"/>
      <c r="Z316" s="25"/>
      <c r="AA316" s="25"/>
      <c r="AB316" s="25"/>
      <c r="AC316" s="367"/>
      <c r="AD316" s="367"/>
      <c r="AE316" s="367"/>
      <c r="AF316" s="367"/>
      <c r="AG316" s="367"/>
      <c r="AH316" s="367"/>
      <c r="AI316" s="367"/>
      <c r="AJ316" s="367"/>
      <c r="AK316" s="367"/>
      <c r="AL316" s="367"/>
      <c r="AM316" s="367"/>
      <c r="AN316" s="367"/>
      <c r="AO316" s="367"/>
      <c r="AP316" s="367"/>
      <c r="AQ316" s="367"/>
      <c r="AR316" s="367"/>
      <c r="AS316" s="367"/>
      <c r="AT316" s="367"/>
      <c r="AU316" s="367"/>
      <c r="AV316" s="367"/>
      <c r="AW316" s="367"/>
      <c r="AX316" s="367"/>
      <c r="AY316" s="367"/>
      <c r="AZ316" s="367"/>
      <c r="BA316" s="367"/>
      <c r="BB316" s="367"/>
      <c r="BC316" s="367"/>
      <c r="BD316" s="367"/>
      <c r="BE316" s="367"/>
      <c r="BF316" s="367"/>
      <c r="BG316" s="367"/>
      <c r="BH316" s="367"/>
    </row>
    <row r="317" spans="1:60" ht="15.75" hidden="1" thickBot="1">
      <c r="A317" s="401"/>
      <c r="B317" s="402"/>
      <c r="C317" s="367"/>
      <c r="D317" s="367"/>
      <c r="E317" s="409"/>
      <c r="F317" s="367"/>
      <c r="G317" s="426"/>
      <c r="H317" s="426"/>
      <c r="I317" s="447"/>
      <c r="J317" s="447"/>
      <c r="K317" s="348"/>
      <c r="L317" s="348"/>
      <c r="M317" s="348"/>
      <c r="N317" s="348"/>
      <c r="O317" s="348"/>
      <c r="P317" s="348"/>
      <c r="Q317" s="25"/>
      <c r="R317" s="25"/>
      <c r="S317" s="25"/>
      <c r="T317" s="25"/>
      <c r="U317" s="25"/>
      <c r="V317" s="25"/>
      <c r="W317" s="25"/>
      <c r="X317" s="25"/>
      <c r="Y317" s="25"/>
      <c r="Z317" s="25"/>
      <c r="AA317" s="25"/>
      <c r="AB317" s="25"/>
      <c r="AC317" s="367"/>
      <c r="AD317" s="367"/>
      <c r="AE317" s="367"/>
      <c r="AF317" s="367"/>
      <c r="AG317" s="367"/>
      <c r="AH317" s="367"/>
      <c r="AI317" s="367"/>
      <c r="AJ317" s="367"/>
      <c r="AK317" s="367"/>
      <c r="AL317" s="367"/>
      <c r="AM317" s="367"/>
      <c r="AN317" s="367"/>
      <c r="AO317" s="367"/>
      <c r="AP317" s="367"/>
      <c r="AQ317" s="367"/>
      <c r="AR317" s="367"/>
      <c r="AS317" s="367"/>
      <c r="AT317" s="367"/>
      <c r="AU317" s="367"/>
      <c r="AV317" s="367"/>
      <c r="AW317" s="367"/>
      <c r="AX317" s="367"/>
      <c r="AY317" s="367"/>
      <c r="AZ317" s="367"/>
      <c r="BA317" s="367"/>
      <c r="BB317" s="367"/>
      <c r="BC317" s="367"/>
      <c r="BD317" s="367"/>
      <c r="BE317" s="367"/>
      <c r="BF317" s="367"/>
      <c r="BG317" s="367"/>
      <c r="BH317" s="367"/>
    </row>
    <row r="318" spans="1:60" ht="15.75" hidden="1" thickBot="1">
      <c r="A318" s="401"/>
      <c r="B318" s="402"/>
      <c r="C318" s="367"/>
      <c r="D318" s="367"/>
      <c r="E318" s="409"/>
      <c r="F318" s="367"/>
      <c r="G318" s="426"/>
      <c r="H318" s="426"/>
      <c r="I318" s="447"/>
      <c r="J318" s="447"/>
      <c r="K318" s="348"/>
      <c r="L318" s="348"/>
      <c r="M318" s="348"/>
      <c r="N318" s="348"/>
      <c r="O318" s="348"/>
      <c r="P318" s="348"/>
      <c r="Q318" s="25"/>
      <c r="R318" s="25"/>
      <c r="S318" s="25"/>
      <c r="T318" s="25"/>
      <c r="U318" s="25"/>
      <c r="V318" s="25"/>
      <c r="W318" s="25"/>
      <c r="X318" s="25"/>
      <c r="Y318" s="25"/>
      <c r="Z318" s="25"/>
      <c r="AA318" s="25"/>
      <c r="AB318" s="340" t="s">
        <v>98</v>
      </c>
      <c r="AC318" s="367"/>
      <c r="AD318" s="367"/>
      <c r="AE318" s="367"/>
      <c r="AF318" s="367"/>
      <c r="AG318" s="367"/>
      <c r="AH318" s="367"/>
      <c r="AI318" s="367"/>
      <c r="AJ318" s="367"/>
      <c r="AK318" s="367"/>
      <c r="AL318" s="367"/>
      <c r="AM318" s="367"/>
      <c r="AN318" s="367"/>
      <c r="AO318" s="367"/>
      <c r="AP318" s="367"/>
      <c r="AQ318" s="367"/>
      <c r="AR318" s="367"/>
      <c r="AS318" s="367"/>
      <c r="AT318" s="367"/>
      <c r="AU318" s="367"/>
      <c r="AV318" s="367"/>
      <c r="AW318" s="367"/>
      <c r="AX318" s="367"/>
      <c r="AY318" s="367"/>
      <c r="AZ318" s="367"/>
      <c r="BA318" s="367"/>
      <c r="BB318" s="367"/>
      <c r="BC318" s="367"/>
      <c r="BD318" s="367"/>
      <c r="BE318" s="367"/>
      <c r="BF318" s="367"/>
      <c r="BG318" s="367"/>
      <c r="BH318" s="367"/>
    </row>
    <row r="319" spans="1:60" ht="15.75" thickTop="1">
      <c r="A319" s="639" t="s">
        <v>127</v>
      </c>
      <c r="B319" s="387" t="str">
        <f>IF('1. Projektets omkostninger'!B309="","",'1. Projektets omkostninger'!B309)</f>
        <v/>
      </c>
      <c r="C319" s="388" t="s">
        <v>70</v>
      </c>
      <c r="D319" s="388"/>
      <c r="E319" s="386" t="s">
        <v>128</v>
      </c>
      <c r="F319" s="387" t="str">
        <f>IF('1. Projektets omkostninger'!D309="","",'1. Projektets omkostninger'!D309)</f>
        <v/>
      </c>
      <c r="G319" s="433"/>
      <c r="H319" s="461"/>
      <c r="I319" s="447"/>
      <c r="J319" s="447"/>
      <c r="K319" s="348"/>
      <c r="L319" s="348"/>
      <c r="M319" s="348"/>
      <c r="N319" s="348"/>
      <c r="O319" s="348"/>
      <c r="P319" s="348"/>
      <c r="Q319" s="342"/>
      <c r="R319" s="343"/>
      <c r="S319" s="344"/>
      <c r="T319" s="339"/>
      <c r="U319" s="25"/>
      <c r="V319" s="25"/>
      <c r="W319" s="442"/>
      <c r="X319" s="25"/>
      <c r="Y319" s="25"/>
      <c r="Z319" s="348"/>
      <c r="AA319" s="25"/>
      <c r="AB319" s="348"/>
      <c r="AC319" s="367"/>
      <c r="AD319" s="367"/>
      <c r="AE319" s="367"/>
      <c r="AF319" s="367"/>
      <c r="AG319" s="367"/>
      <c r="AH319" s="367"/>
      <c r="AI319" s="367"/>
      <c r="AJ319" s="367"/>
      <c r="AK319" s="367"/>
      <c r="AL319" s="367"/>
      <c r="AM319" s="367"/>
      <c r="AN319" s="367"/>
      <c r="AO319" s="367"/>
      <c r="AP319" s="367"/>
      <c r="AQ319" s="367"/>
      <c r="AR319" s="367"/>
      <c r="AS319" s="367"/>
      <c r="AT319" s="367"/>
      <c r="AU319" s="367"/>
      <c r="AV319" s="367"/>
      <c r="AW319" s="367"/>
      <c r="AX319" s="367"/>
      <c r="AY319" s="367"/>
      <c r="AZ319" s="367"/>
      <c r="BA319" s="367"/>
      <c r="BB319" s="367"/>
      <c r="BC319" s="367"/>
      <c r="BD319" s="367"/>
      <c r="BE319" s="367"/>
      <c r="BF319" s="367"/>
      <c r="BG319" s="367"/>
      <c r="BH319" s="367"/>
    </row>
    <row r="320" spans="1:60" ht="15">
      <c r="A320" s="380" t="s">
        <v>132</v>
      </c>
      <c r="B320" s="463" t="str">
        <f>IF('1. Projektets omkostninger'!C309="","",'1. Projektets omkostninger'!C309)</f>
        <v/>
      </c>
      <c r="C320" s="391"/>
      <c r="D320" s="391"/>
      <c r="E320" s="389" t="s">
        <v>6</v>
      </c>
      <c r="F320" s="390" t="str">
        <f>IF(ISBLANK($F$20),"Projektform skal vælges ved hovedansøger",$F$20)</f>
        <v/>
      </c>
      <c r="G320" s="433"/>
      <c r="H320" s="461"/>
      <c r="I320" s="447"/>
      <c r="J320" s="447"/>
      <c r="K320" s="348"/>
      <c r="L320" s="348"/>
      <c r="M320" s="348"/>
      <c r="N320" s="348"/>
      <c r="O320" s="348"/>
      <c r="P320" s="348"/>
      <c r="Q320" s="342"/>
      <c r="R320" s="343"/>
      <c r="S320" s="442"/>
      <c r="T320" s="339"/>
      <c r="U320" s="25"/>
      <c r="V320" s="25"/>
      <c r="W320" s="442"/>
      <c r="X320" s="443"/>
      <c r="Y320" s="25"/>
      <c r="Z320" s="348"/>
      <c r="AA320" s="25"/>
      <c r="AB320" s="348"/>
      <c r="AC320" s="367"/>
      <c r="AD320" s="367"/>
      <c r="AE320" s="367"/>
      <c r="AF320" s="367"/>
      <c r="AG320" s="367"/>
      <c r="AH320" s="367"/>
      <c r="AI320" s="367"/>
      <c r="AJ320" s="367"/>
      <c r="AK320" s="367"/>
      <c r="AL320" s="367"/>
      <c r="AM320" s="367"/>
      <c r="AN320" s="367"/>
      <c r="AO320" s="367"/>
      <c r="AP320" s="367"/>
      <c r="AQ320" s="367"/>
      <c r="AR320" s="367"/>
      <c r="AS320" s="367"/>
      <c r="AT320" s="367"/>
      <c r="AU320" s="367"/>
      <c r="AV320" s="367"/>
      <c r="AW320" s="367"/>
      <c r="AX320" s="367"/>
      <c r="AY320" s="367"/>
      <c r="AZ320" s="367"/>
      <c r="BA320" s="367"/>
      <c r="BB320" s="367"/>
      <c r="BC320" s="367"/>
      <c r="BD320" s="367"/>
      <c r="BE320" s="367"/>
      <c r="BF320" s="367"/>
      <c r="BG320" s="367"/>
      <c r="BH320" s="367"/>
    </row>
    <row r="321" spans="1:60" ht="15">
      <c r="A321" s="380" t="s">
        <v>134</v>
      </c>
      <c r="B321" s="390" t="str">
        <f>IF('1. Projektets omkostninger'!E309="","",'1. Projektets omkostninger'!E309)</f>
        <v/>
      </c>
      <c r="C321" s="426" t="s">
        <v>135</v>
      </c>
      <c r="D321" s="389"/>
      <c r="E321" s="437" t="s">
        <v>148</v>
      </c>
      <c r="F321" s="435"/>
      <c r="G321" s="428"/>
      <c r="H321" s="462"/>
      <c r="I321" s="447"/>
      <c r="J321" s="447"/>
      <c r="K321" s="348"/>
      <c r="L321" s="348"/>
      <c r="M321" s="348"/>
      <c r="N321" s="348"/>
      <c r="O321" s="348"/>
      <c r="P321" s="348"/>
      <c r="Q321" s="358"/>
      <c r="R321" s="345"/>
      <c r="S321" s="442"/>
      <c r="T321" s="340" t="s">
        <v>209</v>
      </c>
      <c r="U321" s="340" t="s">
        <v>209</v>
      </c>
      <c r="V321" s="340" t="s">
        <v>209</v>
      </c>
      <c r="W321" s="340" t="s">
        <v>209</v>
      </c>
      <c r="X321" s="340" t="s">
        <v>209</v>
      </c>
      <c r="Y321" s="340" t="s">
        <v>209</v>
      </c>
      <c r="Z321" s="340" t="s">
        <v>209</v>
      </c>
      <c r="AA321" s="340" t="s">
        <v>209</v>
      </c>
      <c r="AB321" s="348"/>
      <c r="AC321" s="367"/>
      <c r="AD321" s="367"/>
      <c r="AE321" s="367"/>
      <c r="AF321" s="367"/>
      <c r="AG321" s="367"/>
      <c r="AH321" s="367"/>
      <c r="AI321" s="367"/>
      <c r="AJ321" s="367"/>
      <c r="AK321" s="367"/>
      <c r="AL321" s="367"/>
      <c r="AM321" s="367"/>
      <c r="AN321" s="367"/>
      <c r="AO321" s="367"/>
      <c r="AP321" s="367"/>
      <c r="AQ321" s="367"/>
      <c r="AR321" s="367"/>
      <c r="AS321" s="367"/>
      <c r="AT321" s="367"/>
      <c r="AU321" s="367"/>
      <c r="AV321" s="367"/>
      <c r="AW321" s="367"/>
      <c r="AX321" s="367"/>
      <c r="AY321" s="367"/>
      <c r="AZ321" s="367"/>
      <c r="BA321" s="367"/>
      <c r="BB321" s="367"/>
      <c r="BC321" s="367"/>
      <c r="BD321" s="367"/>
      <c r="BE321" s="367"/>
      <c r="BF321" s="367"/>
      <c r="BG321" s="367"/>
      <c r="BH321" s="367"/>
    </row>
    <row r="322" spans="1:60" ht="15">
      <c r="A322" s="434" t="s">
        <v>175</v>
      </c>
      <c r="B322" s="434" t="str">
        <f>IF('1. Projektets omkostninger'!A309="","",'1. Projektets omkostninger'!A309)</f>
        <v/>
      </c>
      <c r="C322" s="434" t="str">
        <f>IF('1. Projektets omkostninger'!$A309="","",'1. Projektets omkostninger'!$A309)</f>
        <v/>
      </c>
      <c r="D322" s="389"/>
      <c r="E322" s="437"/>
      <c r="F322" s="436"/>
      <c r="G322" s="426"/>
      <c r="H322" s="426"/>
      <c r="I322" s="452"/>
      <c r="J322" s="447"/>
      <c r="K322" s="348"/>
      <c r="L322" s="348"/>
      <c r="M322" s="348"/>
      <c r="N322" s="348"/>
      <c r="O322" s="348"/>
      <c r="P322" s="348"/>
      <c r="Q322" s="358"/>
      <c r="R322" s="345"/>
      <c r="S322" s="442"/>
      <c r="T322" s="339" t="s">
        <v>177</v>
      </c>
      <c r="U322" s="25" t="s">
        <v>178</v>
      </c>
      <c r="V322" s="348" t="s">
        <v>179</v>
      </c>
      <c r="W322" s="348" t="s">
        <v>180</v>
      </c>
      <c r="X322" s="348" t="s">
        <v>181</v>
      </c>
      <c r="Y322" s="25"/>
      <c r="Z322" s="346" t="s">
        <v>144</v>
      </c>
      <c r="AA322" s="346" t="s">
        <v>97</v>
      </c>
      <c r="AB322" s="340" t="s">
        <v>98</v>
      </c>
      <c r="AC322" s="367"/>
      <c r="AD322" s="367"/>
      <c r="AE322" s="367"/>
      <c r="AF322" s="367"/>
      <c r="AG322" s="367"/>
      <c r="AH322" s="367"/>
      <c r="AI322" s="367"/>
      <c r="AJ322" s="367"/>
      <c r="AK322" s="367"/>
      <c r="AL322" s="367"/>
      <c r="AM322" s="367"/>
      <c r="AN322" s="367"/>
      <c r="AO322" s="367"/>
      <c r="AP322" s="367"/>
      <c r="AQ322" s="367"/>
      <c r="AR322" s="367"/>
      <c r="AS322" s="367"/>
      <c r="AT322" s="367"/>
      <c r="AU322" s="367"/>
      <c r="AV322" s="367"/>
      <c r="AW322" s="367"/>
      <c r="AX322" s="367"/>
      <c r="AY322" s="367"/>
      <c r="AZ322" s="367"/>
      <c r="BA322" s="367"/>
      <c r="BB322" s="367"/>
      <c r="BC322" s="367"/>
      <c r="BD322" s="367"/>
      <c r="BE322" s="367"/>
      <c r="BF322" s="367"/>
      <c r="BG322" s="367"/>
      <c r="BH322" s="367"/>
    </row>
    <row r="323" spans="1:60" ht="15.75" thickBot="1">
      <c r="A323" s="395"/>
      <c r="B323" s="384" t="s">
        <v>90</v>
      </c>
      <c r="C323" s="384" t="s">
        <v>91</v>
      </c>
      <c r="D323" s="384" t="s">
        <v>92</v>
      </c>
      <c r="E323" s="384" t="s">
        <v>93</v>
      </c>
      <c r="F323" s="385" t="s">
        <v>94</v>
      </c>
      <c r="G323" s="429"/>
      <c r="H323" s="426"/>
      <c r="I323" s="447"/>
      <c r="J323" s="447"/>
      <c r="K323" s="348"/>
      <c r="L323" s="348"/>
      <c r="M323" s="348"/>
      <c r="N323" s="348"/>
      <c r="O323" s="348"/>
      <c r="P323" s="352"/>
      <c r="Q323" s="359"/>
      <c r="R323" s="339"/>
      <c r="S323" s="339"/>
      <c r="T323" s="25"/>
      <c r="U323" s="25"/>
      <c r="V323" s="348"/>
      <c r="W323" s="348"/>
      <c r="X323" s="25"/>
      <c r="Y323" s="442"/>
      <c r="Z323" s="346"/>
      <c r="AA323" s="346"/>
      <c r="AB323" s="348" t="s">
        <v>103</v>
      </c>
      <c r="AC323" s="367"/>
      <c r="AD323" s="367"/>
      <c r="AE323" s="367"/>
      <c r="AF323" s="367"/>
      <c r="AG323" s="367"/>
      <c r="AH323" s="367"/>
      <c r="AI323" s="367"/>
      <c r="AJ323" s="367"/>
      <c r="AK323" s="367"/>
      <c r="AL323" s="367"/>
      <c r="AM323" s="367"/>
      <c r="AN323" s="367"/>
      <c r="AO323" s="367"/>
      <c r="AP323" s="367"/>
      <c r="AQ323" s="367"/>
      <c r="AR323" s="367"/>
      <c r="AS323" s="367"/>
      <c r="AT323" s="367"/>
      <c r="AU323" s="367"/>
      <c r="AV323" s="367"/>
      <c r="AW323" s="367"/>
      <c r="AX323" s="367"/>
      <c r="AY323" s="367"/>
      <c r="AZ323" s="367"/>
      <c r="BA323" s="367"/>
      <c r="BB323" s="367"/>
      <c r="BC323" s="367"/>
      <c r="BD323" s="367"/>
      <c r="BE323" s="367"/>
      <c r="BF323" s="367"/>
      <c r="BG323" s="367"/>
      <c r="BH323" s="367"/>
    </row>
    <row r="324" spans="1:60" ht="15" customHeight="1">
      <c r="A324" s="512" t="s">
        <v>99</v>
      </c>
      <c r="B324" s="569">
        <f>IFERROR(IF(E324=0,0,X324),0)</f>
        <v>0</v>
      </c>
      <c r="C324" s="558">
        <f t="shared" ref="C324:C330" si="75">IFERROR(E324-B324,0)</f>
        <v>0</v>
      </c>
      <c r="D324" s="558"/>
      <c r="E324" s="562">
        <f>'1. Projektets omkostninger'!B317</f>
        <v>0</v>
      </c>
      <c r="F324" s="563">
        <f>SUM('1. Projektets omkostninger'!D316:AV316)</f>
        <v>0</v>
      </c>
      <c r="G324" s="432"/>
      <c r="H324" s="460"/>
      <c r="I324" s="93"/>
      <c r="J324" s="94"/>
      <c r="K324" s="94"/>
      <c r="L324" s="94"/>
      <c r="M324" s="95"/>
      <c r="N324" s="347"/>
      <c r="O324" s="348"/>
      <c r="P324" s="355"/>
      <c r="Q324" s="338"/>
      <c r="R324" s="339"/>
      <c r="S324" s="339"/>
      <c r="T324" s="554" t="e">
        <f>((I$328-((E$333*I$328+C$334)-E$333)/E$333))*E324</f>
        <v>#VALUE!</v>
      </c>
      <c r="U324" s="446" t="e">
        <f>IF(AND(OR($F$319="Privat forsknings- og videnformidlingsinstitution",$F$319="Offentlig forsknings- og videnformidlingsinstitution"),OR($B$321="Anvendt forskning",$B$321="Udvikling")),IF($K$332="",$I$328*$E324,$K$332*$E324),IF($K$328="",$K$330*$E324,$K$329*$E324))</f>
        <v>#VALUE!</v>
      </c>
      <c r="V324" s="446">
        <f>IFERROR(IF(E324=0,0,E324*K$328),0)</f>
        <v>0</v>
      </c>
      <c r="W324" s="444">
        <f>IF(E324=0,0,E324*I$328)</f>
        <v>0</v>
      </c>
      <c r="X324" s="444">
        <f>IF(AND(D$334=0,C$334=0),W324,IF(AND(D$334&gt;0,C$334=0),U324,IF(AND(D$334&gt;0,C$334&gt;0,U324=0),0,IF(AND(V324&lt;&gt;0,V324&lt;U324),V324,U324))))</f>
        <v>0</v>
      </c>
      <c r="Y324" s="25"/>
      <c r="Z324" s="339" t="str">
        <f>CONCATENATE(F319," - ",AA324)</f>
        <v xml:space="preserve"> - </v>
      </c>
      <c r="AA324" s="25" t="str">
        <f>F320</f>
        <v/>
      </c>
      <c r="AB324" s="348" t="s">
        <v>107</v>
      </c>
      <c r="AC324" s="367"/>
      <c r="AD324" s="367"/>
      <c r="AE324" s="367"/>
      <c r="AF324" s="367"/>
      <c r="AG324" s="367"/>
      <c r="AH324" s="367"/>
      <c r="AI324" s="367"/>
      <c r="AJ324" s="367"/>
      <c r="AK324" s="367"/>
      <c r="AL324" s="367"/>
      <c r="AM324" s="367"/>
      <c r="AN324" s="367"/>
      <c r="AO324" s="367"/>
      <c r="AP324" s="367"/>
      <c r="AQ324" s="367"/>
      <c r="AR324" s="367"/>
      <c r="AS324" s="367"/>
      <c r="AT324" s="367"/>
      <c r="AU324" s="367"/>
      <c r="AV324" s="367"/>
      <c r="AW324" s="367"/>
      <c r="AX324" s="367"/>
      <c r="AY324" s="367"/>
      <c r="AZ324" s="367"/>
      <c r="BA324" s="367"/>
      <c r="BB324" s="367"/>
      <c r="BC324" s="367"/>
      <c r="BD324" s="367"/>
      <c r="BE324" s="367"/>
      <c r="BF324" s="367"/>
      <c r="BG324" s="367"/>
      <c r="BH324" s="367"/>
    </row>
    <row r="325" spans="1:60" ht="15" customHeight="1">
      <c r="A325" s="513" t="s">
        <v>50</v>
      </c>
      <c r="B325" s="570">
        <f>IFERROR(IF(E325=0,0,X325),0)</f>
        <v>0</v>
      </c>
      <c r="C325" s="555">
        <f t="shared" si="75"/>
        <v>0</v>
      </c>
      <c r="D325" s="555"/>
      <c r="E325" s="556">
        <f>'1. Projektets omkostninger'!B321</f>
        <v>0</v>
      </c>
      <c r="F325" s="564"/>
      <c r="G325" s="432"/>
      <c r="H325" s="460"/>
      <c r="I325" s="96"/>
      <c r="J325" s="25"/>
      <c r="K325" s="25"/>
      <c r="L325" s="25"/>
      <c r="M325" s="97"/>
      <c r="N325" s="347"/>
      <c r="O325" s="348"/>
      <c r="P325" s="356"/>
      <c r="Q325" s="338"/>
      <c r="R325" s="337"/>
      <c r="S325" s="339"/>
      <c r="T325" s="554" t="e">
        <f t="shared" ref="T325:T333" si="76">((I$328-((E$333*I$328+C$334)-E$333)/E$333))*E325</f>
        <v>#VALUE!</v>
      </c>
      <c r="U325" s="446" t="e">
        <f t="shared" ref="U325:U333" si="77">IF(AND(OR($F$319="Privat forsknings- og videnformidlingsinstitution",$F$319="Offentlig forsknings- og videnformidlingsinstitution"),OR($B$321="Anvendt forskning",$B$321="Udvikling")),IF($K$332="",$I$328*$E325,$K$332*$E325),IF($K$328="",$K$330*$E325,$K$329*$E325))</f>
        <v>#VALUE!</v>
      </c>
      <c r="V325" s="446">
        <f t="shared" ref="V325:V333" si="78">IFERROR(IF(E325=0,0,E325*K$328),0)</f>
        <v>0</v>
      </c>
      <c r="W325" s="444">
        <f t="shared" ref="W325:W333" si="79">IF(E325=0,0,E325*I$328)</f>
        <v>0</v>
      </c>
      <c r="X325" s="444">
        <f t="shared" ref="X325:X333" si="80">IF(AND(D$334=0,C$334=0),W325,IF(AND(D$334&gt;0,C$334=0),U325,IF(AND(D$334&gt;0,C$334&gt;0,U325=0),0,IF(AND(V325&lt;&gt;0,V325&lt;U325),V325,U325))))</f>
        <v>0</v>
      </c>
      <c r="Y325" s="25"/>
      <c r="Z325" s="339"/>
      <c r="AA325" s="339"/>
      <c r="AB325" s="348" t="s">
        <v>110</v>
      </c>
      <c r="AC325" s="367"/>
      <c r="AD325" s="367"/>
      <c r="AE325" s="367"/>
      <c r="AF325" s="367"/>
      <c r="AG325" s="367"/>
      <c r="AH325" s="367"/>
      <c r="AI325" s="367"/>
      <c r="AJ325" s="367"/>
      <c r="AK325" s="367"/>
      <c r="AL325" s="367"/>
      <c r="AM325" s="367"/>
      <c r="AN325" s="367"/>
      <c r="AO325" s="367"/>
      <c r="AP325" s="367"/>
      <c r="AQ325" s="367"/>
      <c r="AR325" s="367"/>
      <c r="AS325" s="367"/>
      <c r="AT325" s="367"/>
      <c r="AU325" s="367"/>
      <c r="AV325" s="367"/>
      <c r="AW325" s="367"/>
      <c r="AX325" s="367"/>
      <c r="AY325" s="367"/>
      <c r="AZ325" s="367"/>
      <c r="BA325" s="367"/>
      <c r="BB325" s="367"/>
      <c r="BC325" s="367"/>
      <c r="BD325" s="367"/>
      <c r="BE325" s="367"/>
      <c r="BF325" s="367"/>
      <c r="BG325" s="367"/>
      <c r="BH325" s="367"/>
    </row>
    <row r="326" spans="1:60" ht="15" customHeight="1">
      <c r="A326" s="513" t="s">
        <v>51</v>
      </c>
      <c r="B326" s="570">
        <f t="shared" ref="B326:B330" si="81">IFERROR(IF(E326=0,0,X326),0)</f>
        <v>0</v>
      </c>
      <c r="C326" s="555">
        <f t="shared" si="75"/>
        <v>0</v>
      </c>
      <c r="D326" s="555"/>
      <c r="E326" s="556">
        <f>'1. Projektets omkostninger'!B323</f>
        <v>0</v>
      </c>
      <c r="F326" s="564"/>
      <c r="G326" s="432"/>
      <c r="H326" s="460"/>
      <c r="I326" s="535" t="s">
        <v>148</v>
      </c>
      <c r="J326" s="25"/>
      <c r="K326" s="25"/>
      <c r="L326" s="25"/>
      <c r="M326" s="97"/>
      <c r="N326" s="347"/>
      <c r="O326" s="348"/>
      <c r="P326" s="356"/>
      <c r="Q326" s="338"/>
      <c r="R326" s="337"/>
      <c r="S326" s="339"/>
      <c r="T326" s="554" t="e">
        <f t="shared" si="76"/>
        <v>#VALUE!</v>
      </c>
      <c r="U326" s="446" t="e">
        <f t="shared" si="77"/>
        <v>#VALUE!</v>
      </c>
      <c r="V326" s="446">
        <f t="shared" si="78"/>
        <v>0</v>
      </c>
      <c r="W326" s="444">
        <f t="shared" si="79"/>
        <v>0</v>
      </c>
      <c r="X326" s="444">
        <f t="shared" si="80"/>
        <v>0</v>
      </c>
      <c r="Y326" s="25"/>
      <c r="Z326" s="339"/>
      <c r="AA326" s="339"/>
      <c r="AB326" s="348" t="s">
        <v>113</v>
      </c>
      <c r="AC326" s="367"/>
      <c r="AD326" s="367"/>
      <c r="AE326" s="367"/>
      <c r="AF326" s="367"/>
      <c r="AG326" s="367"/>
      <c r="AH326" s="367"/>
      <c r="AI326" s="367"/>
      <c r="AJ326" s="367"/>
      <c r="AK326" s="367"/>
      <c r="AL326" s="367"/>
      <c r="AM326" s="367"/>
      <c r="AN326" s="367"/>
      <c r="AO326" s="367"/>
      <c r="AP326" s="367"/>
      <c r="AQ326" s="367"/>
      <c r="AR326" s="367"/>
      <c r="AS326" s="367"/>
      <c r="AT326" s="367"/>
      <c r="AU326" s="367"/>
      <c r="AV326" s="367"/>
      <c r="AW326" s="367"/>
      <c r="AX326" s="367"/>
      <c r="AY326" s="367"/>
      <c r="AZ326" s="367"/>
      <c r="BA326" s="367"/>
      <c r="BB326" s="367"/>
      <c r="BC326" s="367"/>
      <c r="BD326" s="367"/>
      <c r="BE326" s="367"/>
      <c r="BF326" s="367"/>
      <c r="BG326" s="367"/>
      <c r="BH326" s="367"/>
    </row>
    <row r="327" spans="1:60" ht="15" customHeight="1" thickBot="1">
      <c r="A327" s="513" t="s">
        <v>53</v>
      </c>
      <c r="B327" s="570">
        <f t="shared" si="81"/>
        <v>0</v>
      </c>
      <c r="C327" s="555">
        <f t="shared" si="75"/>
        <v>0</v>
      </c>
      <c r="D327" s="555"/>
      <c r="E327" s="556">
        <f>'1. Projektets omkostninger'!B325</f>
        <v>0</v>
      </c>
      <c r="F327" s="564"/>
      <c r="G327" s="432"/>
      <c r="H327" s="460"/>
      <c r="I327" s="536" t="str">
        <f>IFERROR(VLOOKUP(B321,'6. Liste over tilskudsprocenter'!$A:$K,MATCH(CONCATENATE(F319," - ",F320),'6. Liste over tilskudsprocenter'!$A$1:$K$1,0),FALSE),"")</f>
        <v/>
      </c>
      <c r="J327" s="340"/>
      <c r="K327" s="537" t="s">
        <v>150</v>
      </c>
      <c r="L327" s="538"/>
      <c r="M327" s="97" t="s">
        <v>151</v>
      </c>
      <c r="N327" s="347"/>
      <c r="O327" s="348"/>
      <c r="P327" s="356"/>
      <c r="Q327" s="338"/>
      <c r="R327" s="337"/>
      <c r="S327" s="339"/>
      <c r="T327" s="554" t="e">
        <f t="shared" si="76"/>
        <v>#VALUE!</v>
      </c>
      <c r="U327" s="446" t="e">
        <f t="shared" si="77"/>
        <v>#VALUE!</v>
      </c>
      <c r="V327" s="446">
        <f t="shared" si="78"/>
        <v>0</v>
      </c>
      <c r="W327" s="444">
        <f t="shared" si="79"/>
        <v>0</v>
      </c>
      <c r="X327" s="444">
        <f t="shared" si="80"/>
        <v>0</v>
      </c>
      <c r="Y327" s="25"/>
      <c r="Z327" s="339"/>
      <c r="AA327" s="339"/>
      <c r="AB327" s="348" t="s">
        <v>116</v>
      </c>
      <c r="AC327" s="367"/>
      <c r="AD327" s="367"/>
      <c r="AE327" s="367"/>
      <c r="AF327" s="367"/>
      <c r="AG327" s="367"/>
      <c r="AH327" s="367"/>
      <c r="AI327" s="367"/>
      <c r="AJ327" s="367"/>
      <c r="AK327" s="367"/>
      <c r="AL327" s="367"/>
      <c r="AM327" s="367"/>
      <c r="AN327" s="367"/>
      <c r="AO327" s="367"/>
      <c r="AP327" s="367"/>
      <c r="AQ327" s="367"/>
      <c r="AR327" s="367"/>
      <c r="AS327" s="367"/>
      <c r="AT327" s="367"/>
      <c r="AU327" s="367"/>
      <c r="AV327" s="367"/>
      <c r="AW327" s="367"/>
      <c r="AX327" s="367"/>
      <c r="AY327" s="367"/>
      <c r="AZ327" s="367"/>
      <c r="BA327" s="367"/>
      <c r="BB327" s="367"/>
      <c r="BC327" s="367"/>
      <c r="BD327" s="367"/>
      <c r="BE327" s="367"/>
      <c r="BF327" s="367"/>
      <c r="BG327" s="367"/>
      <c r="BH327" s="367"/>
    </row>
    <row r="328" spans="1:60" ht="15" customHeight="1">
      <c r="A328" s="513" t="s">
        <v>54</v>
      </c>
      <c r="B328" s="570">
        <f t="shared" si="81"/>
        <v>0</v>
      </c>
      <c r="C328" s="555">
        <f t="shared" si="75"/>
        <v>0</v>
      </c>
      <c r="D328" s="555"/>
      <c r="E328" s="556">
        <f>'1. Projektets omkostninger'!B327</f>
        <v>0</v>
      </c>
      <c r="F328" s="564"/>
      <c r="G328" s="432"/>
      <c r="H328" s="460"/>
      <c r="I328" s="539" t="str">
        <f>IFERROR(VLOOKUP(B321,'6. Liste over tilskudsprocenter'!$A:$K,MATCH(CONCATENATE(F319," - ",F320),'6. Liste over tilskudsprocenter'!$A$1:$K$1,0),FALSE),"")</f>
        <v/>
      </c>
      <c r="J328" s="338" t="s">
        <v>153</v>
      </c>
      <c r="K328" s="454" t="str">
        <f>IFERROR(IF($E333*(1-$I328)-$C334&lt;0,$K330-(($E333*$K330+$C334)-$E333)/$E333,""),"")</f>
        <v/>
      </c>
      <c r="L328" s="25" t="str">
        <f>IFERROR(IF($D334&lt;&gt;0,IF($D334=$E333,0,IF($C334&gt;0,($I328-$D334/$E333)-$K328,"HA")),IF($E333*(1-$I328)-$C334&lt;0,(($I328-(($E333*$I328+$C334+$D334)-$E333)/$E333)),"")),"")</f>
        <v/>
      </c>
      <c r="M328" s="550" t="e">
        <f>$L328-$K330</f>
        <v>#VALUE!</v>
      </c>
      <c r="N328" s="347"/>
      <c r="O328" s="348"/>
      <c r="P328" s="356"/>
      <c r="Q328" s="338"/>
      <c r="R328" s="337"/>
      <c r="S328" s="339"/>
      <c r="T328" s="554" t="e">
        <f t="shared" si="76"/>
        <v>#VALUE!</v>
      </c>
      <c r="U328" s="446" t="e">
        <f t="shared" si="77"/>
        <v>#VALUE!</v>
      </c>
      <c r="V328" s="446">
        <f t="shared" si="78"/>
        <v>0</v>
      </c>
      <c r="W328" s="444">
        <f t="shared" si="79"/>
        <v>0</v>
      </c>
      <c r="X328" s="444">
        <f t="shared" si="80"/>
        <v>0</v>
      </c>
      <c r="Y328" s="25"/>
      <c r="Z328" s="25" t="s">
        <v>101</v>
      </c>
      <c r="AA328" s="25" t="s">
        <v>102</v>
      </c>
      <c r="AB328" s="348" t="s">
        <v>118</v>
      </c>
      <c r="AC328" s="367"/>
      <c r="AD328" s="367"/>
      <c r="AE328" s="367"/>
      <c r="AF328" s="367"/>
      <c r="AG328" s="367"/>
      <c r="AH328" s="367"/>
      <c r="AI328" s="367"/>
      <c r="AJ328" s="367"/>
      <c r="AK328" s="367"/>
      <c r="AL328" s="367"/>
      <c r="AM328" s="367"/>
      <c r="AN328" s="367"/>
      <c r="AO328" s="367"/>
      <c r="AP328" s="367"/>
      <c r="AQ328" s="367"/>
      <c r="AR328" s="367"/>
      <c r="AS328" s="367"/>
      <c r="AT328" s="367"/>
      <c r="AU328" s="367"/>
      <c r="AV328" s="367"/>
      <c r="AW328" s="367"/>
      <c r="AX328" s="367"/>
      <c r="AY328" s="367"/>
      <c r="AZ328" s="367"/>
      <c r="BA328" s="367"/>
      <c r="BB328" s="367"/>
      <c r="BC328" s="367"/>
      <c r="BD328" s="367"/>
      <c r="BE328" s="367"/>
      <c r="BF328" s="367"/>
      <c r="BG328" s="367"/>
      <c r="BH328" s="367"/>
    </row>
    <row r="329" spans="1:60" ht="15" customHeight="1">
      <c r="A329" s="513" t="s">
        <v>56</v>
      </c>
      <c r="B329" s="570">
        <f t="shared" si="81"/>
        <v>0</v>
      </c>
      <c r="C329" s="555">
        <f t="shared" si="75"/>
        <v>0</v>
      </c>
      <c r="D329" s="555"/>
      <c r="E329" s="556">
        <f>'1. Projektets omkostninger'!B329</f>
        <v>0</v>
      </c>
      <c r="F329" s="564"/>
      <c r="G329" s="432"/>
      <c r="H329" s="460"/>
      <c r="I329" s="539"/>
      <c r="J329" s="25"/>
      <c r="K329" s="540" t="e">
        <f>K330-(I328-K328)</f>
        <v>#VALUE!</v>
      </c>
      <c r="L329" s="25"/>
      <c r="M329" s="550"/>
      <c r="N329" s="347"/>
      <c r="O329" s="348"/>
      <c r="P329" s="356"/>
      <c r="Q329" s="338"/>
      <c r="R329" s="337"/>
      <c r="S329" s="339"/>
      <c r="T329" s="554" t="e">
        <f t="shared" si="76"/>
        <v>#VALUE!</v>
      </c>
      <c r="U329" s="446" t="e">
        <f t="shared" si="77"/>
        <v>#VALUE!</v>
      </c>
      <c r="V329" s="446">
        <f t="shared" si="78"/>
        <v>0</v>
      </c>
      <c r="W329" s="444">
        <f t="shared" si="79"/>
        <v>0</v>
      </c>
      <c r="X329" s="444">
        <f t="shared" si="80"/>
        <v>0</v>
      </c>
      <c r="Y329" s="348"/>
      <c r="Z329" s="25" t="s">
        <v>105</v>
      </c>
      <c r="AA329" s="25" t="s">
        <v>106</v>
      </c>
      <c r="AB329" s="25"/>
      <c r="AC329" s="367"/>
      <c r="AD329" s="367"/>
      <c r="AE329" s="367"/>
      <c r="AF329" s="367"/>
      <c r="AG329" s="367"/>
      <c r="AH329" s="367"/>
      <c r="AI329" s="367"/>
      <c r="AJ329" s="367"/>
      <c r="AK329" s="367"/>
      <c r="AL329" s="367"/>
      <c r="AM329" s="367"/>
      <c r="AN329" s="367"/>
      <c r="AO329" s="367"/>
      <c r="AP329" s="367"/>
      <c r="AQ329" s="367"/>
      <c r="AR329" s="367"/>
      <c r="AS329" s="367"/>
      <c r="AT329" s="367"/>
      <c r="AU329" s="367"/>
      <c r="AV329" s="367"/>
      <c r="AW329" s="367"/>
      <c r="AX329" s="367"/>
      <c r="AY329" s="367"/>
      <c r="AZ329" s="367"/>
      <c r="BA329" s="367"/>
      <c r="BB329" s="367"/>
      <c r="BC329" s="367"/>
      <c r="BD329" s="367"/>
      <c r="BE329" s="367"/>
      <c r="BF329" s="367"/>
      <c r="BG329" s="367"/>
      <c r="BH329" s="367"/>
    </row>
    <row r="330" spans="1:60" ht="15.75" customHeight="1">
      <c r="A330" s="513" t="s">
        <v>57</v>
      </c>
      <c r="B330" s="570">
        <f t="shared" si="81"/>
        <v>0</v>
      </c>
      <c r="C330" s="555">
        <f t="shared" si="75"/>
        <v>0</v>
      </c>
      <c r="D330" s="555"/>
      <c r="E330" s="556">
        <f>'1. Projektets omkostninger'!B331</f>
        <v>0</v>
      </c>
      <c r="F330" s="564"/>
      <c r="G330" s="432"/>
      <c r="H330" s="460"/>
      <c r="I330" s="96"/>
      <c r="J330" s="25" t="s">
        <v>156</v>
      </c>
      <c r="K330" s="540" t="e">
        <f>($I328-($D334/$E333))</f>
        <v>#VALUE!</v>
      </c>
      <c r="L330" s="25"/>
      <c r="M330" s="97"/>
      <c r="N330" s="347"/>
      <c r="O330" s="348"/>
      <c r="P330" s="356"/>
      <c r="Q330" s="338"/>
      <c r="R330" s="337"/>
      <c r="S330" s="339"/>
      <c r="T330" s="554" t="e">
        <f t="shared" si="76"/>
        <v>#VALUE!</v>
      </c>
      <c r="U330" s="446" t="e">
        <f t="shared" si="77"/>
        <v>#VALUE!</v>
      </c>
      <c r="V330" s="446">
        <f t="shared" si="78"/>
        <v>0</v>
      </c>
      <c r="W330" s="444">
        <f t="shared" si="79"/>
        <v>0</v>
      </c>
      <c r="X330" s="444">
        <f t="shared" si="80"/>
        <v>0</v>
      </c>
      <c r="Y330" s="348"/>
      <c r="Z330" s="25" t="s">
        <v>109</v>
      </c>
      <c r="AA330" s="25"/>
      <c r="AB330" s="25"/>
      <c r="AC330" s="367"/>
      <c r="AD330" s="367"/>
      <c r="AE330" s="367"/>
      <c r="AF330" s="367"/>
      <c r="AG330" s="367"/>
      <c r="AH330" s="367"/>
      <c r="AI330" s="367"/>
      <c r="AJ330" s="367"/>
      <c r="AK330" s="367"/>
      <c r="AL330" s="367"/>
      <c r="AM330" s="367"/>
      <c r="AN330" s="367"/>
      <c r="AO330" s="367"/>
      <c r="AP330" s="367"/>
      <c r="AQ330" s="367"/>
      <c r="AR330" s="367"/>
      <c r="AS330" s="367"/>
      <c r="AT330" s="367"/>
      <c r="AU330" s="367"/>
      <c r="AV330" s="367"/>
      <c r="AW330" s="367"/>
      <c r="AX330" s="367"/>
      <c r="AY330" s="367"/>
      <c r="AZ330" s="367"/>
      <c r="BA330" s="367"/>
      <c r="BB330" s="367"/>
      <c r="BC330" s="367"/>
      <c r="BD330" s="367"/>
      <c r="BE330" s="367"/>
      <c r="BF330" s="367"/>
      <c r="BG330" s="367"/>
      <c r="BH330" s="367"/>
    </row>
    <row r="331" spans="1:60" ht="15" customHeight="1">
      <c r="A331" s="504" t="s">
        <v>58</v>
      </c>
      <c r="B331" s="571">
        <f>SUM(B324+B325+B326+B327-B328-B329+B330)</f>
        <v>0</v>
      </c>
      <c r="C331" s="556">
        <f>SUM(C324+C325+C326+C327-C328-C329+C330)</f>
        <v>0</v>
      </c>
      <c r="D331" s="556"/>
      <c r="E331" s="556">
        <f>SUM(B331:C331)</f>
        <v>0</v>
      </c>
      <c r="F331" s="565"/>
      <c r="G331" s="432"/>
      <c r="H331" s="460"/>
      <c r="I331" s="541"/>
      <c r="J331" s="542"/>
      <c r="K331" s="543"/>
      <c r="L331" s="542"/>
      <c r="M331" s="551"/>
      <c r="N331" s="347"/>
      <c r="O331" s="92"/>
      <c r="P331" s="348"/>
      <c r="Q331" s="25"/>
      <c r="R331" s="25"/>
      <c r="S331" s="25"/>
      <c r="T331" s="554" t="e">
        <f t="shared" si="76"/>
        <v>#VALUE!</v>
      </c>
      <c r="U331" s="446" t="e">
        <f t="shared" si="77"/>
        <v>#VALUE!</v>
      </c>
      <c r="V331" s="446">
        <f t="shared" si="78"/>
        <v>0</v>
      </c>
      <c r="W331" s="444">
        <f t="shared" si="79"/>
        <v>0</v>
      </c>
      <c r="X331" s="444">
        <f t="shared" si="80"/>
        <v>0</v>
      </c>
      <c r="Y331" s="348"/>
      <c r="Z331" s="25" t="s">
        <v>112</v>
      </c>
      <c r="AA331" s="25"/>
      <c r="AB331" s="25"/>
      <c r="AC331" s="367"/>
      <c r="AD331" s="367"/>
      <c r="AE331" s="367"/>
      <c r="AF331" s="367"/>
      <c r="AG331" s="367"/>
      <c r="AH331" s="367"/>
      <c r="AI331" s="367"/>
      <c r="AJ331" s="367"/>
      <c r="AK331" s="367"/>
      <c r="AL331" s="367"/>
      <c r="AM331" s="367"/>
      <c r="AN331" s="367"/>
      <c r="AO331" s="367"/>
      <c r="AP331" s="367"/>
      <c r="AQ331" s="367"/>
      <c r="AR331" s="367"/>
      <c r="AS331" s="367"/>
      <c r="AT331" s="367"/>
      <c r="AU331" s="367"/>
      <c r="AV331" s="367"/>
      <c r="AW331" s="367"/>
      <c r="AX331" s="367"/>
      <c r="AY331" s="367"/>
      <c r="AZ331" s="367"/>
      <c r="BA331" s="367"/>
      <c r="BB331" s="367"/>
      <c r="BC331" s="367"/>
      <c r="BD331" s="367"/>
      <c r="BE331" s="367"/>
      <c r="BF331" s="367"/>
      <c r="BG331" s="367"/>
      <c r="BH331" s="367"/>
    </row>
    <row r="332" spans="1:60" ht="15.75" customHeight="1" thickBot="1">
      <c r="A332" s="514" t="s">
        <v>121</v>
      </c>
      <c r="B332" s="572">
        <f>IFERROR(IF(E332=0,0,X332),0)</f>
        <v>0</v>
      </c>
      <c r="C332" s="555">
        <f>IFERROR(E332-B332,0)</f>
        <v>0</v>
      </c>
      <c r="D332" s="555"/>
      <c r="E332" s="556">
        <f>'1. Projektets omkostninger'!B333</f>
        <v>0</v>
      </c>
      <c r="F332" s="564"/>
      <c r="G332" s="432"/>
      <c r="H332" s="460"/>
      <c r="I332" s="544"/>
      <c r="J332" s="545" t="s">
        <v>159</v>
      </c>
      <c r="K332" s="546" t="str">
        <f>IFERROR(IF(AND(OR($F319="Privat forsknings- og videnformidlingsinstitution",$F319="Offentlig forsknings- og videnformidlingsinstitution"),OR($B321="Anvendt forskning",$B321="Udvikling")),(IF($E333*(1-$I328)-$D334&lt;0,$I328-(($E333*$I328+$D334+$C334)-$E333)/$E333,"")),""),($I328-$D334/$E333))</f>
        <v/>
      </c>
      <c r="L332" s="547"/>
      <c r="M332" s="552"/>
      <c r="N332" s="347"/>
      <c r="O332" s="348"/>
      <c r="P332" s="348"/>
      <c r="Q332" s="25"/>
      <c r="R332" s="25"/>
      <c r="S332" s="25"/>
      <c r="T332" s="554" t="e">
        <f t="shared" si="76"/>
        <v>#VALUE!</v>
      </c>
      <c r="U332" s="446" t="e">
        <f t="shared" si="77"/>
        <v>#VALUE!</v>
      </c>
      <c r="V332" s="446">
        <f t="shared" si="78"/>
        <v>0</v>
      </c>
      <c r="W332" s="444">
        <f t="shared" si="79"/>
        <v>0</v>
      </c>
      <c r="X332" s="444">
        <f t="shared" si="80"/>
        <v>0</v>
      </c>
      <c r="Y332" s="348"/>
      <c r="Z332" s="25" t="s">
        <v>115</v>
      </c>
      <c r="AA332" s="25"/>
      <c r="AB332" s="25"/>
      <c r="AC332" s="367"/>
      <c r="AD332" s="367"/>
      <c r="AE332" s="367"/>
      <c r="AF332" s="367"/>
      <c r="AG332" s="367"/>
      <c r="AH332" s="367"/>
      <c r="AI332" s="367"/>
      <c r="AJ332" s="367"/>
      <c r="AK332" s="367"/>
      <c r="AL332" s="367"/>
      <c r="AM332" s="367"/>
      <c r="AN332" s="367"/>
      <c r="AO332" s="367"/>
      <c r="AP332" s="367"/>
      <c r="AQ332" s="367"/>
      <c r="AR332" s="367"/>
      <c r="AS332" s="367"/>
      <c r="AT332" s="367"/>
      <c r="AU332" s="367"/>
      <c r="AV332" s="367"/>
      <c r="AW332" s="367"/>
      <c r="AX332" s="367"/>
      <c r="AY332" s="367"/>
      <c r="AZ332" s="367"/>
      <c r="BA332" s="367"/>
      <c r="BB332" s="367"/>
      <c r="BC332" s="367"/>
      <c r="BD332" s="367"/>
      <c r="BE332" s="367"/>
      <c r="BF332" s="367"/>
      <c r="BG332" s="367"/>
      <c r="BH332" s="367"/>
    </row>
    <row r="333" spans="1:60" ht="15.75" customHeight="1" thickBot="1">
      <c r="A333" s="505" t="s">
        <v>93</v>
      </c>
      <c r="B333" s="580">
        <f>IF(B331+B332&lt;=0,0,B331+B332)</f>
        <v>0</v>
      </c>
      <c r="C333" s="580">
        <f>IF(C331+C332&lt;=0,0,C331+C332)</f>
        <v>0</v>
      </c>
      <c r="D333" s="580"/>
      <c r="E333" s="579">
        <f>SUM(E324+E325+E326+E327-E328-E329+E330)+E332</f>
        <v>0</v>
      </c>
      <c r="F333" s="566"/>
      <c r="G333" s="432"/>
      <c r="H333" s="460"/>
      <c r="I333" s="445"/>
      <c r="J333" s="445"/>
      <c r="K333" s="347"/>
      <c r="L333" s="347"/>
      <c r="M333" s="347"/>
      <c r="N333" s="347"/>
      <c r="O333" s="92"/>
      <c r="P333" s="348"/>
      <c r="Q333" s="25"/>
      <c r="R333" s="25"/>
      <c r="S333" s="25"/>
      <c r="T333" s="554" t="e">
        <f t="shared" si="76"/>
        <v>#VALUE!</v>
      </c>
      <c r="U333" s="446" t="e">
        <f t="shared" si="77"/>
        <v>#VALUE!</v>
      </c>
      <c r="V333" s="446">
        <f t="shared" si="78"/>
        <v>0</v>
      </c>
      <c r="W333" s="444">
        <f t="shared" si="79"/>
        <v>0</v>
      </c>
      <c r="X333" s="444">
        <f t="shared" si="80"/>
        <v>0</v>
      </c>
      <c r="Y333" s="348"/>
      <c r="Z333" s="339"/>
      <c r="AA333" s="339"/>
      <c r="AB333" s="25"/>
      <c r="AC333" s="367"/>
      <c r="AD333" s="367"/>
      <c r="AE333" s="367"/>
      <c r="AF333" s="367"/>
      <c r="AG333" s="367"/>
      <c r="AH333" s="367"/>
      <c r="AI333" s="367"/>
      <c r="AJ333" s="367"/>
      <c r="AK333" s="367"/>
      <c r="AL333" s="367"/>
      <c r="AM333" s="367"/>
      <c r="AN333" s="367"/>
      <c r="AO333" s="367"/>
      <c r="AP333" s="367"/>
      <c r="AQ333" s="367"/>
      <c r="AR333" s="367"/>
      <c r="AS333" s="367"/>
      <c r="AT333" s="367"/>
      <c r="AU333" s="367"/>
      <c r="AV333" s="367"/>
      <c r="AW333" s="367"/>
      <c r="AX333" s="367"/>
      <c r="AY333" s="367"/>
      <c r="AZ333" s="367"/>
      <c r="BA333" s="367"/>
      <c r="BB333" s="367"/>
      <c r="BC333" s="367"/>
      <c r="BD333" s="367"/>
      <c r="BE333" s="367"/>
      <c r="BF333" s="367"/>
      <c r="BG333" s="367"/>
      <c r="BH333" s="367"/>
    </row>
    <row r="334" spans="1:60" ht="15.75" thickBot="1">
      <c r="A334" s="627" t="s">
        <v>124</v>
      </c>
      <c r="B334" s="529">
        <f>B333</f>
        <v>0</v>
      </c>
      <c r="C334" s="629">
        <f>'1. Projektets omkostninger'!B311</f>
        <v>0</v>
      </c>
      <c r="D334" s="629">
        <f>'1. Projektets omkostninger'!C311</f>
        <v>0</v>
      </c>
      <c r="E334" s="568"/>
      <c r="F334" s="567"/>
      <c r="G334" s="426"/>
      <c r="H334" s="426"/>
      <c r="I334" s="447"/>
      <c r="J334" s="447"/>
      <c r="K334" s="348"/>
      <c r="L334" s="348"/>
      <c r="M334" s="348"/>
      <c r="N334" s="348"/>
      <c r="O334" s="92"/>
      <c r="P334" s="348"/>
      <c r="Q334" s="25"/>
      <c r="R334" s="25"/>
      <c r="S334" s="25"/>
      <c r="T334" s="25"/>
      <c r="U334" s="25"/>
      <c r="V334" s="25"/>
      <c r="W334" s="25"/>
      <c r="X334" s="348"/>
      <c r="Y334" s="348"/>
      <c r="Z334" s="349"/>
      <c r="AA334" s="349"/>
      <c r="AB334" s="25"/>
      <c r="AC334" s="367"/>
      <c r="AD334" s="367"/>
      <c r="AE334" s="367"/>
      <c r="AF334" s="367"/>
      <c r="AG334" s="367"/>
      <c r="AH334" s="367"/>
      <c r="AI334" s="367"/>
      <c r="AJ334" s="367"/>
      <c r="AK334" s="367"/>
      <c r="AL334" s="367"/>
      <c r="AM334" s="367"/>
      <c r="AN334" s="367"/>
      <c r="AO334" s="367"/>
      <c r="AP334" s="367"/>
      <c r="AQ334" s="367"/>
      <c r="AR334" s="367"/>
      <c r="AS334" s="367"/>
      <c r="AT334" s="367"/>
      <c r="AU334" s="367"/>
      <c r="AV334" s="367"/>
      <c r="AW334" s="367"/>
      <c r="AX334" s="367"/>
      <c r="AY334" s="367"/>
      <c r="AZ334" s="367"/>
      <c r="BA334" s="367"/>
      <c r="BB334" s="367"/>
      <c r="BC334" s="367"/>
      <c r="BD334" s="367"/>
      <c r="BE334" s="367"/>
      <c r="BF334" s="367"/>
      <c r="BG334" s="367"/>
      <c r="BH334" s="367"/>
    </row>
    <row r="335" spans="1:60" ht="15.75" thickBot="1">
      <c r="A335" s="396"/>
      <c r="B335" s="397"/>
      <c r="C335" s="397"/>
      <c r="D335" s="397"/>
      <c r="E335" s="408"/>
      <c r="F335" s="407"/>
      <c r="G335" s="426"/>
      <c r="H335" s="426"/>
      <c r="I335" s="447"/>
      <c r="J335" s="468" t="s">
        <v>163</v>
      </c>
      <c r="K335" s="348"/>
      <c r="L335" s="348"/>
      <c r="M335" s="348"/>
      <c r="N335" s="348"/>
      <c r="O335" s="92"/>
      <c r="P335" s="348"/>
      <c r="Q335" s="25"/>
      <c r="R335" s="25"/>
      <c r="S335" s="25"/>
      <c r="T335" s="25"/>
      <c r="U335" s="25"/>
      <c r="V335" s="25"/>
      <c r="W335" s="25"/>
      <c r="X335" s="348"/>
      <c r="Y335" s="348"/>
      <c r="Z335" s="338"/>
      <c r="AA335" s="344"/>
      <c r="AB335" s="25"/>
      <c r="AC335" s="367"/>
      <c r="AD335" s="367"/>
      <c r="AE335" s="367"/>
      <c r="AF335" s="367"/>
      <c r="AG335" s="367"/>
      <c r="AH335" s="367"/>
      <c r="AI335" s="367"/>
      <c r="AJ335" s="367"/>
      <c r="AK335" s="367"/>
      <c r="AL335" s="367"/>
      <c r="AM335" s="367"/>
      <c r="AN335" s="367"/>
      <c r="AO335" s="367"/>
      <c r="AP335" s="367"/>
      <c r="AQ335" s="367"/>
      <c r="AR335" s="367"/>
      <c r="AS335" s="367"/>
      <c r="AT335" s="367"/>
      <c r="AU335" s="367"/>
      <c r="AV335" s="367"/>
      <c r="AW335" s="367"/>
      <c r="AX335" s="367"/>
      <c r="AY335" s="367"/>
      <c r="AZ335" s="367"/>
      <c r="BA335" s="367"/>
      <c r="BB335" s="367"/>
      <c r="BC335" s="367"/>
      <c r="BD335" s="367"/>
      <c r="BE335" s="367"/>
      <c r="BF335" s="367"/>
      <c r="BG335" s="367"/>
      <c r="BH335" s="367"/>
    </row>
    <row r="336" spans="1:60" ht="15">
      <c r="A336" s="399"/>
      <c r="B336" s="400"/>
      <c r="C336" s="400"/>
      <c r="D336" s="400"/>
      <c r="E336" s="640" t="s">
        <v>17</v>
      </c>
      <c r="F336" s="506" t="str">
        <f>I327</f>
        <v/>
      </c>
      <c r="G336" s="426"/>
      <c r="H336" s="426"/>
      <c r="I336" s="447"/>
      <c r="J336" s="469" t="b">
        <f>AND($F338&gt;0.3, OR($F319="Lille virksomhed", $F319="Mellemstor virksomhed", $F319="Stor virksomhed"))</f>
        <v>0</v>
      </c>
      <c r="K336" s="348"/>
      <c r="L336" s="348"/>
      <c r="M336" s="348"/>
      <c r="N336" s="348"/>
      <c r="O336" s="348"/>
      <c r="P336" s="92"/>
      <c r="Q336" s="25"/>
      <c r="R336" s="25"/>
      <c r="S336" s="25"/>
      <c r="T336" s="25"/>
      <c r="U336" s="25"/>
      <c r="V336" s="25"/>
      <c r="W336" s="25"/>
      <c r="X336" s="25"/>
      <c r="Y336" s="348"/>
      <c r="Z336" s="348"/>
      <c r="AA336" s="25"/>
      <c r="AB336" s="25"/>
      <c r="AC336" s="367"/>
      <c r="AD336" s="367"/>
      <c r="AE336" s="367"/>
      <c r="AF336" s="367"/>
      <c r="AG336" s="367"/>
      <c r="AH336" s="367"/>
      <c r="AI336" s="367"/>
      <c r="AJ336" s="367"/>
      <c r="AK336" s="367"/>
      <c r="AL336" s="367"/>
      <c r="AM336" s="367"/>
      <c r="AN336" s="367"/>
      <c r="AO336" s="367"/>
      <c r="AP336" s="367"/>
      <c r="AQ336" s="367"/>
      <c r="AR336" s="367"/>
      <c r="AS336" s="367"/>
      <c r="AT336" s="367"/>
      <c r="AU336" s="367"/>
      <c r="AV336" s="367"/>
      <c r="AW336" s="367"/>
      <c r="AX336" s="367"/>
      <c r="AY336" s="367"/>
      <c r="AZ336" s="367"/>
      <c r="BA336" s="367"/>
      <c r="BB336" s="367"/>
      <c r="BC336" s="367"/>
      <c r="BD336" s="367"/>
      <c r="BE336" s="367"/>
      <c r="BF336" s="367"/>
      <c r="BG336" s="367"/>
      <c r="BH336" s="367"/>
    </row>
    <row r="337" spans="1:60" ht="15">
      <c r="A337" s="399"/>
      <c r="B337" s="400"/>
      <c r="C337" s="400"/>
      <c r="D337" s="400"/>
      <c r="E337" s="641" t="s">
        <v>18</v>
      </c>
      <c r="F337" s="507" t="str">
        <f>IFERROR(IF(AND(OR($F319="Privat forsknings- og videnformidlingsinstitution",$F319="Offentlig forsknings- og videnformidlingsinstitution"),OR($B321="Anvendt forskning",$B321="Udvikling")),IF(K328="",K332,IF(K328&lt;=K332,K328,K332)),_xlfn.IFS(K328="",K330,K328&lt;=0,0,AND(K328&gt;0,K330&gt;0),K329)),"")</f>
        <v/>
      </c>
      <c r="G337" s="426"/>
      <c r="H337" s="426"/>
      <c r="I337" s="447"/>
      <c r="J337" s="469" t="b">
        <f>AND($F338&gt;0.44,OR($F319="Privat forsknings- og videnformidlingsinstitution",$F319="Offentlig forsknings- og videnformidlingsinstitution"))</f>
        <v>0</v>
      </c>
      <c r="K337" s="348"/>
      <c r="L337" s="348"/>
      <c r="M337" s="348"/>
      <c r="N337" s="348"/>
      <c r="O337" s="348"/>
      <c r="P337" s="92"/>
      <c r="Q337" s="25"/>
      <c r="R337" s="25"/>
      <c r="S337" s="25"/>
      <c r="T337" s="25"/>
      <c r="U337" s="25"/>
      <c r="V337" s="25"/>
      <c r="W337" s="25"/>
      <c r="X337" s="25"/>
      <c r="Y337" s="348"/>
      <c r="Z337" s="25"/>
      <c r="AA337" s="25"/>
      <c r="AB337" s="25"/>
      <c r="AC337" s="367"/>
      <c r="AD337" s="367"/>
      <c r="AE337" s="367"/>
      <c r="AF337" s="367"/>
      <c r="AG337" s="367"/>
      <c r="AH337" s="367"/>
      <c r="AI337" s="367"/>
      <c r="AJ337" s="367"/>
      <c r="AK337" s="367"/>
      <c r="AL337" s="367"/>
      <c r="AM337" s="367"/>
      <c r="AN337" s="367"/>
      <c r="AO337" s="367"/>
      <c r="AP337" s="367"/>
      <c r="AQ337" s="367"/>
      <c r="AR337" s="367"/>
      <c r="AS337" s="367"/>
      <c r="AT337" s="367"/>
      <c r="AU337" s="367"/>
      <c r="AV337" s="367"/>
      <c r="AW337" s="367"/>
      <c r="AX337" s="367"/>
      <c r="AY337" s="367"/>
      <c r="AZ337" s="367"/>
      <c r="BA337" s="367"/>
      <c r="BB337" s="367"/>
      <c r="BC337" s="367"/>
      <c r="BD337" s="367"/>
      <c r="BE337" s="367"/>
      <c r="BF337" s="367"/>
      <c r="BG337" s="367"/>
      <c r="BH337" s="367"/>
    </row>
    <row r="338" spans="1:60" ht="15.75" thickBot="1">
      <c r="A338" s="406"/>
      <c r="B338" s="403"/>
      <c r="C338" s="403"/>
      <c r="D338" s="403"/>
      <c r="E338" s="641" t="s">
        <v>168</v>
      </c>
      <c r="F338" s="508">
        <f>IF(E332="",0,IF(OR(F319="Privat Forsknings- og videnformidlingsinstitution",F319="Offentlig Forsknings- og videnformidlingsinstitution"),IF(E332=0,0,E332/E331),IF(E324=0,0,E332/E324)))</f>
        <v>0</v>
      </c>
      <c r="G338" s="426"/>
      <c r="H338" s="426"/>
      <c r="I338" s="447"/>
      <c r="J338" s="466"/>
      <c r="K338" s="348"/>
      <c r="L338" s="348"/>
      <c r="M338" s="348"/>
      <c r="N338" s="348"/>
      <c r="O338" s="348"/>
      <c r="P338" s="348"/>
      <c r="Q338" s="25"/>
      <c r="R338" s="25"/>
      <c r="S338" s="25"/>
      <c r="T338" s="25"/>
      <c r="U338" s="25"/>
      <c r="V338" s="25"/>
      <c r="W338" s="25"/>
      <c r="X338" s="25"/>
      <c r="Y338" s="25"/>
      <c r="Z338" s="25"/>
      <c r="AA338" s="25"/>
      <c r="AB338" s="25"/>
      <c r="AC338" s="367"/>
      <c r="AD338" s="367"/>
      <c r="AE338" s="367"/>
      <c r="AF338" s="367"/>
      <c r="AG338" s="367"/>
      <c r="AH338" s="367"/>
      <c r="AI338" s="367"/>
      <c r="AJ338" s="367"/>
      <c r="AK338" s="367"/>
      <c r="AL338" s="367"/>
      <c r="AM338" s="367"/>
      <c r="AN338" s="367"/>
      <c r="AO338" s="367"/>
      <c r="AP338" s="367"/>
      <c r="AQ338" s="367"/>
      <c r="AR338" s="367"/>
      <c r="AS338" s="367"/>
      <c r="AT338" s="367"/>
      <c r="AU338" s="367"/>
      <c r="AV338" s="367"/>
      <c r="AW338" s="367"/>
      <c r="AX338" s="367"/>
      <c r="AY338" s="367"/>
      <c r="AZ338" s="367"/>
      <c r="BA338" s="367"/>
      <c r="BB338" s="367"/>
      <c r="BC338" s="367"/>
      <c r="BD338" s="367"/>
      <c r="BE338" s="367"/>
      <c r="BF338" s="367"/>
      <c r="BG338" s="367"/>
      <c r="BH338" s="367"/>
    </row>
    <row r="339" spans="1:60" ht="15.75" thickBot="1">
      <c r="A339" s="438" t="s">
        <v>170</v>
      </c>
      <c r="B339" s="439">
        <f>IFERROR(E333/$E$16,0)</f>
        <v>0</v>
      </c>
      <c r="C339" s="403"/>
      <c r="D339" s="403"/>
      <c r="E339" s="409"/>
      <c r="F339" s="414"/>
      <c r="G339" s="426"/>
      <c r="H339" s="426"/>
      <c r="I339" s="447"/>
      <c r="J339" s="467"/>
      <c r="K339" s="348"/>
      <c r="L339" s="348"/>
      <c r="M339" s="348"/>
      <c r="N339" s="348"/>
      <c r="O339" s="348"/>
      <c r="P339" s="348"/>
      <c r="Q339" s="25"/>
      <c r="R339" s="25"/>
      <c r="S339" s="25"/>
      <c r="T339" s="25"/>
      <c r="U339" s="25"/>
      <c r="V339" s="25"/>
      <c r="W339" s="25"/>
      <c r="X339" s="25"/>
      <c r="Y339" s="25"/>
      <c r="Z339" s="25"/>
      <c r="AA339" s="25"/>
      <c r="AB339" s="25"/>
      <c r="AC339" s="367"/>
      <c r="AD339" s="367"/>
      <c r="AE339" s="367"/>
      <c r="AF339" s="367"/>
      <c r="AG339" s="367"/>
      <c r="AH339" s="367"/>
      <c r="AI339" s="367"/>
      <c r="AJ339" s="367"/>
      <c r="AK339" s="367"/>
      <c r="AL339" s="367"/>
      <c r="AM339" s="367"/>
      <c r="AN339" s="367"/>
      <c r="AO339" s="367"/>
      <c r="AP339" s="367"/>
      <c r="AQ339" s="367"/>
      <c r="AR339" s="367"/>
      <c r="AS339" s="367"/>
      <c r="AT339" s="367"/>
      <c r="AU339" s="367"/>
      <c r="AV339" s="367"/>
      <c r="AW339" s="367"/>
      <c r="AX339" s="367"/>
      <c r="AY339" s="367"/>
      <c r="AZ339" s="367"/>
      <c r="BA339" s="367"/>
      <c r="BB339" s="367"/>
      <c r="BC339" s="367"/>
      <c r="BD339" s="367"/>
      <c r="BE339" s="367"/>
      <c r="BF339" s="367"/>
      <c r="BG339" s="367"/>
      <c r="BH339" s="367"/>
    </row>
    <row r="340" spans="1:60" ht="15.75" thickBot="1">
      <c r="A340" s="401"/>
      <c r="B340" s="402"/>
      <c r="C340" s="367"/>
      <c r="D340" s="367"/>
      <c r="E340" s="409"/>
      <c r="F340" s="367"/>
      <c r="G340" s="426"/>
      <c r="H340" s="426"/>
      <c r="I340" s="447"/>
      <c r="J340" s="447"/>
      <c r="K340" s="348"/>
      <c r="L340" s="348"/>
      <c r="M340" s="348"/>
      <c r="N340" s="348"/>
      <c r="O340" s="348"/>
      <c r="P340" s="348"/>
      <c r="Q340" s="25"/>
      <c r="R340" s="25"/>
      <c r="S340" s="25"/>
      <c r="T340" s="25"/>
      <c r="U340" s="25"/>
      <c r="V340" s="25"/>
      <c r="W340" s="25"/>
      <c r="X340" s="25"/>
      <c r="Y340" s="25"/>
      <c r="Z340" s="25"/>
      <c r="AA340" s="25"/>
      <c r="AB340" s="25"/>
      <c r="AC340" s="367"/>
      <c r="AD340" s="367"/>
      <c r="AE340" s="367"/>
      <c r="AF340" s="367"/>
      <c r="AG340" s="367"/>
      <c r="AH340" s="367"/>
      <c r="AI340" s="367"/>
      <c r="AJ340" s="367"/>
      <c r="AK340" s="367"/>
      <c r="AL340" s="367"/>
      <c r="AM340" s="367"/>
      <c r="AN340" s="367"/>
      <c r="AO340" s="367"/>
      <c r="AP340" s="367"/>
      <c r="AQ340" s="367"/>
      <c r="AR340" s="367"/>
      <c r="AS340" s="367"/>
      <c r="AT340" s="367"/>
      <c r="AU340" s="367"/>
      <c r="AV340" s="367"/>
      <c r="AW340" s="367"/>
      <c r="AX340" s="367"/>
      <c r="AY340" s="367"/>
      <c r="AZ340" s="367"/>
      <c r="BA340" s="367"/>
      <c r="BB340" s="367"/>
      <c r="BC340" s="367"/>
      <c r="BD340" s="367"/>
      <c r="BE340" s="367"/>
      <c r="BF340" s="367"/>
      <c r="BG340" s="367"/>
      <c r="BH340" s="367"/>
    </row>
    <row r="341" spans="1:60" ht="15.75" hidden="1" thickBot="1">
      <c r="A341" s="401"/>
      <c r="B341" s="402"/>
      <c r="C341" s="367"/>
      <c r="D341" s="367"/>
      <c r="E341" s="409"/>
      <c r="F341" s="367"/>
      <c r="G341" s="426"/>
      <c r="H341" s="426"/>
      <c r="I341" s="447"/>
      <c r="J341" s="447"/>
      <c r="K341" s="348"/>
      <c r="L341" s="348"/>
      <c r="M341" s="348"/>
      <c r="N341" s="348"/>
      <c r="O341" s="348"/>
      <c r="P341" s="348"/>
      <c r="Q341" s="25"/>
      <c r="R341" s="25"/>
      <c r="S341" s="25"/>
      <c r="T341" s="25"/>
      <c r="U341" s="25"/>
      <c r="V341" s="25"/>
      <c r="W341" s="25"/>
      <c r="X341" s="25"/>
      <c r="Y341" s="25"/>
      <c r="Z341" s="25"/>
      <c r="AA341" s="25"/>
      <c r="AB341" s="25"/>
      <c r="AC341" s="367"/>
      <c r="AD341" s="367"/>
      <c r="AE341" s="367"/>
      <c r="AF341" s="367"/>
      <c r="AG341" s="367"/>
      <c r="AH341" s="367"/>
      <c r="AI341" s="367"/>
      <c r="AJ341" s="367"/>
      <c r="AK341" s="367"/>
      <c r="AL341" s="367"/>
      <c r="AM341" s="367"/>
      <c r="AN341" s="367"/>
      <c r="AO341" s="367"/>
      <c r="AP341" s="367"/>
      <c r="AQ341" s="367"/>
      <c r="AR341" s="367"/>
      <c r="AS341" s="367"/>
      <c r="AT341" s="367"/>
      <c r="AU341" s="367"/>
      <c r="AV341" s="367"/>
      <c r="AW341" s="367"/>
      <c r="AX341" s="367"/>
      <c r="AY341" s="367"/>
      <c r="AZ341" s="367"/>
      <c r="BA341" s="367"/>
      <c r="BB341" s="367"/>
      <c r="BC341" s="367"/>
      <c r="BD341" s="367"/>
      <c r="BE341" s="367"/>
      <c r="BF341" s="367"/>
      <c r="BG341" s="367"/>
      <c r="BH341" s="367"/>
    </row>
    <row r="342" spans="1:60" ht="15.75" hidden="1" thickBot="1">
      <c r="A342" s="401"/>
      <c r="B342" s="402"/>
      <c r="C342" s="367"/>
      <c r="D342" s="367"/>
      <c r="E342" s="409"/>
      <c r="F342" s="367"/>
      <c r="G342" s="426"/>
      <c r="H342" s="426"/>
      <c r="I342" s="447"/>
      <c r="J342" s="447"/>
      <c r="K342" s="348"/>
      <c r="L342" s="348"/>
      <c r="M342" s="348"/>
      <c r="N342" s="348"/>
      <c r="O342" s="348"/>
      <c r="P342" s="348"/>
      <c r="Q342" s="25"/>
      <c r="R342" s="25"/>
      <c r="S342" s="25"/>
      <c r="T342" s="25"/>
      <c r="U342" s="25"/>
      <c r="V342" s="25"/>
      <c r="W342" s="25"/>
      <c r="X342" s="25"/>
      <c r="Y342" s="25"/>
      <c r="Z342" s="25"/>
      <c r="AA342" s="25"/>
      <c r="AB342" s="340" t="s">
        <v>210</v>
      </c>
      <c r="AC342" s="367"/>
      <c r="AD342" s="367"/>
      <c r="AE342" s="367"/>
      <c r="AF342" s="367"/>
      <c r="AG342" s="367"/>
      <c r="AH342" s="367"/>
      <c r="AI342" s="367"/>
      <c r="AJ342" s="367"/>
      <c r="AK342" s="367"/>
      <c r="AL342" s="367"/>
      <c r="AM342" s="367"/>
      <c r="AN342" s="367"/>
      <c r="AO342" s="367"/>
      <c r="AP342" s="367"/>
      <c r="AQ342" s="367"/>
      <c r="AR342" s="367"/>
      <c r="AS342" s="367"/>
      <c r="AT342" s="367"/>
      <c r="AU342" s="367"/>
      <c r="AV342" s="367"/>
      <c r="AW342" s="367"/>
      <c r="AX342" s="367"/>
      <c r="AY342" s="367"/>
      <c r="AZ342" s="367"/>
      <c r="BA342" s="367"/>
      <c r="BB342" s="367"/>
      <c r="BC342" s="367"/>
      <c r="BD342" s="367"/>
      <c r="BE342" s="367"/>
      <c r="BF342" s="367"/>
      <c r="BG342" s="367"/>
      <c r="BH342" s="367"/>
    </row>
    <row r="343" spans="1:60" ht="15.75" hidden="1" thickBot="1">
      <c r="A343" s="401"/>
      <c r="B343" s="402"/>
      <c r="C343" s="367"/>
      <c r="D343" s="367"/>
      <c r="E343" s="409"/>
      <c r="F343" s="367"/>
      <c r="G343" s="426"/>
      <c r="H343" s="426"/>
      <c r="I343" s="447"/>
      <c r="J343" s="447"/>
      <c r="K343" s="348"/>
      <c r="L343" s="348"/>
      <c r="M343" s="348"/>
      <c r="N343" s="348"/>
      <c r="O343" s="348"/>
      <c r="P343" s="348"/>
      <c r="Q343" s="25"/>
      <c r="R343" s="25"/>
      <c r="S343" s="25"/>
      <c r="T343" s="25"/>
      <c r="U343" s="25"/>
      <c r="V343" s="25"/>
      <c r="W343" s="25"/>
      <c r="X343" s="25"/>
      <c r="Y343" s="25"/>
      <c r="Z343" s="25"/>
      <c r="AA343" s="25"/>
      <c r="AB343" s="25"/>
      <c r="AC343" s="367"/>
      <c r="AD343" s="367"/>
      <c r="AE343" s="367"/>
      <c r="AF343" s="367"/>
      <c r="AG343" s="367"/>
      <c r="AH343" s="367"/>
      <c r="AI343" s="367"/>
      <c r="AJ343" s="367"/>
      <c r="AK343" s="367"/>
      <c r="AL343" s="367"/>
      <c r="AM343" s="367"/>
      <c r="AN343" s="367"/>
      <c r="AO343" s="367"/>
      <c r="AP343" s="367"/>
      <c r="AQ343" s="367"/>
      <c r="AR343" s="367"/>
      <c r="AS343" s="367"/>
      <c r="AT343" s="367"/>
      <c r="AU343" s="367"/>
      <c r="AV343" s="367"/>
      <c r="AW343" s="367"/>
      <c r="AX343" s="367"/>
      <c r="AY343" s="367"/>
      <c r="AZ343" s="367"/>
      <c r="BA343" s="367"/>
      <c r="BB343" s="367"/>
      <c r="BC343" s="367"/>
      <c r="BD343" s="367"/>
      <c r="BE343" s="367"/>
      <c r="BF343" s="367"/>
      <c r="BG343" s="367"/>
      <c r="BH343" s="367"/>
    </row>
    <row r="344" spans="1:60" ht="15.75" hidden="1" thickBot="1">
      <c r="A344" s="401"/>
      <c r="B344" s="402"/>
      <c r="C344" s="367"/>
      <c r="D344" s="367"/>
      <c r="E344" s="409"/>
      <c r="F344" s="367"/>
      <c r="G344" s="426"/>
      <c r="H344" s="426"/>
      <c r="I344" s="447"/>
      <c r="J344" s="447"/>
      <c r="K344" s="348"/>
      <c r="L344" s="348"/>
      <c r="M344" s="348"/>
      <c r="N344" s="348"/>
      <c r="O344" s="348"/>
      <c r="P344" s="348"/>
      <c r="Q344" s="25"/>
      <c r="R344" s="25"/>
      <c r="S344" s="25"/>
      <c r="T344" s="25"/>
      <c r="U344" s="25"/>
      <c r="V344" s="25"/>
      <c r="W344" s="25"/>
      <c r="X344" s="25"/>
      <c r="Y344" s="25"/>
      <c r="Z344" s="25"/>
      <c r="AA344" s="25"/>
      <c r="AB344" s="25"/>
      <c r="AC344" s="367"/>
      <c r="AD344" s="367"/>
      <c r="AE344" s="367"/>
      <c r="AF344" s="367"/>
      <c r="AG344" s="367"/>
      <c r="AH344" s="367"/>
      <c r="AI344" s="367"/>
      <c r="AJ344" s="367"/>
      <c r="AK344" s="367"/>
      <c r="AL344" s="367"/>
      <c r="AM344" s="367"/>
      <c r="AN344" s="367"/>
      <c r="AO344" s="367"/>
      <c r="AP344" s="367"/>
      <c r="AQ344" s="367"/>
      <c r="AR344" s="367"/>
      <c r="AS344" s="367"/>
      <c r="AT344" s="367"/>
      <c r="AU344" s="367"/>
      <c r="AV344" s="367"/>
      <c r="AW344" s="367"/>
      <c r="AX344" s="367"/>
      <c r="AY344" s="367"/>
      <c r="AZ344" s="367"/>
      <c r="BA344" s="367"/>
      <c r="BB344" s="367"/>
      <c r="BC344" s="367"/>
      <c r="BD344" s="367"/>
      <c r="BE344" s="367"/>
      <c r="BF344" s="367"/>
      <c r="BG344" s="367"/>
      <c r="BH344" s="367"/>
    </row>
    <row r="345" spans="1:60" ht="15.75" hidden="1" thickBot="1">
      <c r="A345" s="401"/>
      <c r="B345" s="402"/>
      <c r="C345" s="367"/>
      <c r="D345" s="367"/>
      <c r="E345" s="409"/>
      <c r="F345" s="367"/>
      <c r="G345" s="426"/>
      <c r="H345" s="426"/>
      <c r="I345" s="447"/>
      <c r="J345" s="447"/>
      <c r="K345" s="348"/>
      <c r="L345" s="348"/>
      <c r="M345" s="348"/>
      <c r="N345" s="348"/>
      <c r="O345" s="348"/>
      <c r="P345" s="348"/>
      <c r="Q345" s="25"/>
      <c r="R345" s="25"/>
      <c r="S345" s="25"/>
      <c r="T345" s="25"/>
      <c r="U345" s="25"/>
      <c r="V345" s="25"/>
      <c r="W345" s="25"/>
      <c r="X345" s="25"/>
      <c r="Y345" s="25"/>
      <c r="Z345" s="25"/>
      <c r="AA345" s="25"/>
      <c r="AB345" s="25"/>
      <c r="AC345" s="367"/>
      <c r="AD345" s="367"/>
      <c r="AE345" s="367"/>
      <c r="AF345" s="367"/>
      <c r="AG345" s="367"/>
      <c r="AH345" s="367"/>
      <c r="AI345" s="367"/>
      <c r="AJ345" s="367"/>
      <c r="AK345" s="367"/>
      <c r="AL345" s="367"/>
      <c r="AM345" s="367"/>
      <c r="AN345" s="367"/>
      <c r="AO345" s="367"/>
      <c r="AP345" s="367"/>
      <c r="AQ345" s="367"/>
      <c r="AR345" s="367"/>
      <c r="AS345" s="367"/>
      <c r="AT345" s="367"/>
      <c r="AU345" s="367"/>
      <c r="AV345" s="367"/>
      <c r="AW345" s="367"/>
      <c r="AX345" s="367"/>
      <c r="AY345" s="367"/>
      <c r="AZ345" s="367"/>
      <c r="BA345" s="367"/>
      <c r="BB345" s="367"/>
      <c r="BC345" s="367"/>
      <c r="BD345" s="367"/>
      <c r="BE345" s="367"/>
      <c r="BF345" s="367"/>
      <c r="BG345" s="367"/>
      <c r="BH345" s="367"/>
    </row>
    <row r="346" spans="1:60" ht="15.75" hidden="1" thickBot="1">
      <c r="A346" s="401"/>
      <c r="B346" s="402"/>
      <c r="C346" s="367"/>
      <c r="D346" s="367"/>
      <c r="E346" s="409"/>
      <c r="F346" s="367"/>
      <c r="G346" s="426"/>
      <c r="H346" s="426"/>
      <c r="I346" s="447"/>
      <c r="J346" s="447"/>
      <c r="K346" s="348"/>
      <c r="L346" s="348"/>
      <c r="M346" s="348"/>
      <c r="N346" s="348"/>
      <c r="O346" s="348"/>
      <c r="P346" s="348"/>
      <c r="Q346" s="25"/>
      <c r="R346" s="25"/>
      <c r="S346" s="25"/>
      <c r="T346" s="25"/>
      <c r="U346" s="25"/>
      <c r="V346" s="25"/>
      <c r="W346" s="25"/>
      <c r="X346" s="25"/>
      <c r="Y346" s="25"/>
      <c r="Z346" s="25"/>
      <c r="AA346" s="25"/>
      <c r="AB346" s="25"/>
      <c r="AC346" s="367"/>
      <c r="AD346" s="367"/>
      <c r="AE346" s="367"/>
      <c r="AF346" s="367"/>
      <c r="AG346" s="367"/>
      <c r="AH346" s="367"/>
      <c r="AI346" s="367"/>
      <c r="AJ346" s="367"/>
      <c r="AK346" s="367"/>
      <c r="AL346" s="367"/>
      <c r="AM346" s="367"/>
      <c r="AN346" s="367"/>
      <c r="AO346" s="367"/>
      <c r="AP346" s="367"/>
      <c r="AQ346" s="367"/>
      <c r="AR346" s="367"/>
      <c r="AS346" s="367"/>
      <c r="AT346" s="367"/>
      <c r="AU346" s="367"/>
      <c r="AV346" s="367"/>
      <c r="AW346" s="367"/>
      <c r="AX346" s="367"/>
      <c r="AY346" s="367"/>
      <c r="AZ346" s="367"/>
      <c r="BA346" s="367"/>
      <c r="BB346" s="367"/>
      <c r="BC346" s="367"/>
      <c r="BD346" s="367"/>
      <c r="BE346" s="367"/>
      <c r="BF346" s="367"/>
      <c r="BG346" s="367"/>
      <c r="BH346" s="367"/>
    </row>
    <row r="347" spans="1:60" ht="15.75" hidden="1" thickBot="1">
      <c r="A347" s="401"/>
      <c r="B347" s="402"/>
      <c r="C347" s="367"/>
      <c r="D347" s="367"/>
      <c r="E347" s="409"/>
      <c r="F347" s="367"/>
      <c r="G347" s="426"/>
      <c r="H347" s="426"/>
      <c r="I347" s="447"/>
      <c r="J347" s="447"/>
      <c r="K347" s="348"/>
      <c r="L347" s="348"/>
      <c r="M347" s="348"/>
      <c r="N347" s="348"/>
      <c r="O347" s="348"/>
      <c r="P347" s="348"/>
      <c r="Q347" s="25"/>
      <c r="R347" s="25"/>
      <c r="S347" s="25"/>
      <c r="T347" s="25"/>
      <c r="U347" s="25"/>
      <c r="V347" s="25"/>
      <c r="W347" s="25"/>
      <c r="X347" s="25"/>
      <c r="Y347" s="25"/>
      <c r="Z347" s="25"/>
      <c r="AA347" s="25"/>
      <c r="AB347" s="25"/>
      <c r="AC347" s="367"/>
      <c r="AD347" s="367"/>
      <c r="AE347" s="367"/>
      <c r="AF347" s="367"/>
      <c r="AG347" s="367"/>
      <c r="AH347" s="367"/>
      <c r="AI347" s="367"/>
      <c r="AJ347" s="367"/>
      <c r="AK347" s="367"/>
      <c r="AL347" s="367"/>
      <c r="AM347" s="367"/>
      <c r="AN347" s="367"/>
      <c r="AO347" s="367"/>
      <c r="AP347" s="367"/>
      <c r="AQ347" s="367"/>
      <c r="AR347" s="367"/>
      <c r="AS347" s="367"/>
      <c r="AT347" s="367"/>
      <c r="AU347" s="367"/>
      <c r="AV347" s="367"/>
      <c r="AW347" s="367"/>
      <c r="AX347" s="367"/>
      <c r="AY347" s="367"/>
      <c r="AZ347" s="367"/>
      <c r="BA347" s="367"/>
      <c r="BB347" s="367"/>
      <c r="BC347" s="367"/>
      <c r="BD347" s="367"/>
      <c r="BE347" s="367"/>
      <c r="BF347" s="367"/>
      <c r="BG347" s="367"/>
      <c r="BH347" s="367"/>
    </row>
    <row r="348" spans="1:60" ht="15.75" hidden="1" thickBot="1">
      <c r="A348" s="401"/>
      <c r="B348" s="402"/>
      <c r="C348" s="367"/>
      <c r="D348" s="367"/>
      <c r="E348" s="409"/>
      <c r="F348" s="367"/>
      <c r="G348" s="426"/>
      <c r="H348" s="426"/>
      <c r="I348" s="447"/>
      <c r="J348" s="447"/>
      <c r="K348" s="348"/>
      <c r="L348" s="348"/>
      <c r="M348" s="348"/>
      <c r="N348" s="348"/>
      <c r="O348" s="348"/>
      <c r="P348" s="348"/>
      <c r="Q348" s="25"/>
      <c r="R348" s="25"/>
      <c r="S348" s="25"/>
      <c r="T348" s="25"/>
      <c r="U348" s="25"/>
      <c r="V348" s="25"/>
      <c r="W348" s="25"/>
      <c r="X348" s="25"/>
      <c r="Y348" s="25"/>
      <c r="Z348" s="25"/>
      <c r="AA348" s="25"/>
      <c r="AB348" s="340" t="s">
        <v>98</v>
      </c>
      <c r="AC348" s="367"/>
      <c r="AD348" s="367"/>
      <c r="AE348" s="367"/>
      <c r="AF348" s="367"/>
      <c r="AG348" s="367"/>
      <c r="AH348" s="367"/>
      <c r="AI348" s="367"/>
      <c r="AJ348" s="367"/>
      <c r="AK348" s="367"/>
      <c r="AL348" s="367"/>
      <c r="AM348" s="367"/>
      <c r="AN348" s="367"/>
      <c r="AO348" s="367"/>
      <c r="AP348" s="367"/>
      <c r="AQ348" s="367"/>
      <c r="AR348" s="367"/>
      <c r="AS348" s="367"/>
      <c r="AT348" s="367"/>
      <c r="AU348" s="367"/>
      <c r="AV348" s="367"/>
      <c r="AW348" s="367"/>
      <c r="AX348" s="367"/>
      <c r="AY348" s="367"/>
      <c r="AZ348" s="367"/>
      <c r="BA348" s="367"/>
      <c r="BB348" s="367"/>
      <c r="BC348" s="367"/>
      <c r="BD348" s="367"/>
      <c r="BE348" s="367"/>
      <c r="BF348" s="367"/>
      <c r="BG348" s="367"/>
      <c r="BH348" s="367"/>
    </row>
    <row r="349" spans="1:60" ht="15.75" thickTop="1">
      <c r="A349" s="639" t="s">
        <v>127</v>
      </c>
      <c r="B349" s="387" t="str">
        <f>IF('1. Projektets omkostninger'!B339="","",'1. Projektets omkostninger'!B339)</f>
        <v/>
      </c>
      <c r="C349" s="388" t="s">
        <v>71</v>
      </c>
      <c r="D349" s="388"/>
      <c r="E349" s="386" t="s">
        <v>128</v>
      </c>
      <c r="F349" s="387" t="str">
        <f>IF('1. Projektets omkostninger'!D339="","",'1. Projektets omkostninger'!D339)</f>
        <v/>
      </c>
      <c r="G349" s="433"/>
      <c r="H349" s="461"/>
      <c r="I349" s="447"/>
      <c r="J349" s="447"/>
      <c r="K349" s="348"/>
      <c r="L349" s="348"/>
      <c r="M349" s="348"/>
      <c r="N349" s="348"/>
      <c r="O349" s="348"/>
      <c r="P349" s="348"/>
      <c r="Q349" s="342"/>
      <c r="R349" s="343"/>
      <c r="S349" s="344"/>
      <c r="T349" s="339"/>
      <c r="U349" s="25"/>
      <c r="V349" s="25"/>
      <c r="W349" s="442"/>
      <c r="X349" s="25"/>
      <c r="Y349" s="25"/>
      <c r="Z349" s="348"/>
      <c r="AA349" s="25"/>
      <c r="AB349" s="348" t="s">
        <v>103</v>
      </c>
      <c r="AC349" s="367"/>
      <c r="AD349" s="367"/>
      <c r="AE349" s="367"/>
      <c r="AF349" s="367"/>
      <c r="AG349" s="367"/>
      <c r="AH349" s="367"/>
      <c r="AI349" s="367"/>
      <c r="AJ349" s="367"/>
      <c r="AK349" s="367"/>
      <c r="AL349" s="367"/>
      <c r="AM349" s="367"/>
      <c r="AN349" s="367"/>
      <c r="AO349" s="367"/>
      <c r="AP349" s="367"/>
      <c r="AQ349" s="367"/>
      <c r="AR349" s="367"/>
      <c r="AS349" s="367"/>
      <c r="AT349" s="367"/>
      <c r="AU349" s="367"/>
      <c r="AV349" s="367"/>
      <c r="AW349" s="367"/>
      <c r="AX349" s="367"/>
      <c r="AY349" s="367"/>
      <c r="AZ349" s="367"/>
      <c r="BA349" s="367"/>
      <c r="BB349" s="367"/>
      <c r="BC349" s="367"/>
      <c r="BD349" s="367"/>
      <c r="BE349" s="367"/>
      <c r="BF349" s="367"/>
      <c r="BG349" s="367"/>
      <c r="BH349" s="367"/>
    </row>
    <row r="350" spans="1:60" ht="15">
      <c r="A350" s="380" t="s">
        <v>132</v>
      </c>
      <c r="B350" s="463" t="str">
        <f>IF('1. Projektets omkostninger'!C339="","",'1. Projektets omkostninger'!C339)</f>
        <v/>
      </c>
      <c r="C350" s="391"/>
      <c r="D350" s="391"/>
      <c r="E350" s="389" t="s">
        <v>6</v>
      </c>
      <c r="F350" s="390" t="str">
        <f>IF(ISBLANK($F$20),"Projektform skal vælges ved hovedansøger",$F$20)</f>
        <v/>
      </c>
      <c r="G350" s="433"/>
      <c r="H350" s="461"/>
      <c r="I350" s="447"/>
      <c r="J350" s="447"/>
      <c r="K350" s="348"/>
      <c r="L350" s="348"/>
      <c r="M350" s="348"/>
      <c r="N350" s="348"/>
      <c r="O350" s="348"/>
      <c r="P350" s="348"/>
      <c r="Q350" s="342"/>
      <c r="R350" s="343"/>
      <c r="S350" s="442"/>
      <c r="T350" s="339"/>
      <c r="U350" s="25"/>
      <c r="V350" s="25"/>
      <c r="W350" s="442"/>
      <c r="X350" s="443"/>
      <c r="Y350" s="25"/>
      <c r="Z350" s="348"/>
      <c r="AA350" s="25"/>
      <c r="AB350" s="348" t="s">
        <v>107</v>
      </c>
      <c r="AC350" s="367"/>
      <c r="AD350" s="367"/>
      <c r="AE350" s="367"/>
      <c r="AF350" s="367"/>
      <c r="AG350" s="367"/>
      <c r="AH350" s="367"/>
      <c r="AI350" s="367"/>
      <c r="AJ350" s="367"/>
      <c r="AK350" s="367"/>
      <c r="AL350" s="367"/>
      <c r="AM350" s="367"/>
      <c r="AN350" s="367"/>
      <c r="AO350" s="367"/>
      <c r="AP350" s="367"/>
      <c r="AQ350" s="367"/>
      <c r="AR350" s="367"/>
      <c r="AS350" s="367"/>
      <c r="AT350" s="367"/>
      <c r="AU350" s="367"/>
      <c r="AV350" s="367"/>
      <c r="AW350" s="367"/>
      <c r="AX350" s="367"/>
      <c r="AY350" s="367"/>
      <c r="AZ350" s="367"/>
      <c r="BA350" s="367"/>
      <c r="BB350" s="367"/>
      <c r="BC350" s="367"/>
      <c r="BD350" s="367"/>
      <c r="BE350" s="367"/>
      <c r="BF350" s="367"/>
      <c r="BG350" s="367"/>
      <c r="BH350" s="367"/>
    </row>
    <row r="351" spans="1:60" ht="15">
      <c r="A351" s="380" t="s">
        <v>134</v>
      </c>
      <c r="B351" s="390" t="str">
        <f>IF('1. Projektets omkostninger'!E339="","",'1. Projektets omkostninger'!E339)</f>
        <v/>
      </c>
      <c r="C351" s="426" t="s">
        <v>135</v>
      </c>
      <c r="D351" s="389"/>
      <c r="E351" s="437" t="s">
        <v>148</v>
      </c>
      <c r="F351" s="435"/>
      <c r="G351" s="428"/>
      <c r="H351" s="462"/>
      <c r="I351" s="447"/>
      <c r="J351" s="447"/>
      <c r="K351" s="348"/>
      <c r="L351" s="348"/>
      <c r="M351" s="348"/>
      <c r="N351" s="348"/>
      <c r="O351" s="348"/>
      <c r="P351" s="348"/>
      <c r="Q351" s="358"/>
      <c r="R351" s="345"/>
      <c r="S351" s="442"/>
      <c r="T351" s="340" t="s">
        <v>210</v>
      </c>
      <c r="U351" s="340" t="s">
        <v>210</v>
      </c>
      <c r="V351" s="340" t="s">
        <v>210</v>
      </c>
      <c r="W351" s="340" t="s">
        <v>210</v>
      </c>
      <c r="X351" s="340" t="s">
        <v>210</v>
      </c>
      <c r="Y351" s="340" t="s">
        <v>210</v>
      </c>
      <c r="Z351" s="340" t="s">
        <v>210</v>
      </c>
      <c r="AA351" s="340" t="s">
        <v>210</v>
      </c>
      <c r="AB351" s="348" t="s">
        <v>110</v>
      </c>
      <c r="AC351" s="367"/>
      <c r="AD351" s="367"/>
      <c r="AE351" s="367"/>
      <c r="AF351" s="367"/>
      <c r="AG351" s="367"/>
      <c r="AH351" s="367"/>
      <c r="AI351" s="367"/>
      <c r="AJ351" s="367"/>
      <c r="AK351" s="367"/>
      <c r="AL351" s="367"/>
      <c r="AM351" s="367"/>
      <c r="AN351" s="367"/>
      <c r="AO351" s="367"/>
      <c r="AP351" s="367"/>
      <c r="AQ351" s="367"/>
      <c r="AR351" s="367"/>
      <c r="AS351" s="367"/>
      <c r="AT351" s="367"/>
      <c r="AU351" s="367"/>
      <c r="AV351" s="367"/>
      <c r="AW351" s="367"/>
      <c r="AX351" s="367"/>
      <c r="AY351" s="367"/>
      <c r="AZ351" s="367"/>
      <c r="BA351" s="367"/>
      <c r="BB351" s="367"/>
      <c r="BC351" s="367"/>
      <c r="BD351" s="367"/>
      <c r="BE351" s="367"/>
      <c r="BF351" s="367"/>
      <c r="BG351" s="367"/>
      <c r="BH351" s="367"/>
    </row>
    <row r="352" spans="1:60" ht="15">
      <c r="A352" s="434" t="s">
        <v>175</v>
      </c>
      <c r="B352" s="434" t="str">
        <f>IF('1. Projektets omkostninger'!A339="","",'1. Projektets omkostninger'!A339)</f>
        <v/>
      </c>
      <c r="C352" s="434" t="str">
        <f>IF('1. Projektets omkostninger'!$A339="","",'1. Projektets omkostninger'!$A339)</f>
        <v/>
      </c>
      <c r="D352" s="389"/>
      <c r="E352" s="437"/>
      <c r="F352" s="436"/>
      <c r="G352" s="426"/>
      <c r="H352" s="426"/>
      <c r="I352" s="452"/>
      <c r="J352" s="447"/>
      <c r="K352" s="348"/>
      <c r="L352" s="348"/>
      <c r="M352" s="348"/>
      <c r="N352" s="348"/>
      <c r="O352" s="348"/>
      <c r="P352" s="348"/>
      <c r="Q352" s="358"/>
      <c r="R352" s="345"/>
      <c r="S352" s="442"/>
      <c r="T352" s="339" t="s">
        <v>177</v>
      </c>
      <c r="U352" s="25" t="s">
        <v>178</v>
      </c>
      <c r="V352" s="348" t="s">
        <v>179</v>
      </c>
      <c r="W352" s="348" t="s">
        <v>180</v>
      </c>
      <c r="X352" s="348" t="s">
        <v>181</v>
      </c>
      <c r="Y352" s="25"/>
      <c r="Z352" s="346" t="s">
        <v>144</v>
      </c>
      <c r="AA352" s="346" t="s">
        <v>97</v>
      </c>
      <c r="AB352" s="348" t="s">
        <v>211</v>
      </c>
      <c r="AC352" s="367"/>
      <c r="AD352" s="367"/>
      <c r="AE352" s="367"/>
      <c r="AF352" s="367"/>
      <c r="AG352" s="367"/>
      <c r="AH352" s="367"/>
      <c r="AI352" s="367"/>
      <c r="AJ352" s="367"/>
      <c r="AK352" s="367"/>
      <c r="AL352" s="367"/>
      <c r="AM352" s="367"/>
      <c r="AN352" s="367"/>
      <c r="AO352" s="367"/>
      <c r="AP352" s="367"/>
      <c r="AQ352" s="367"/>
      <c r="AR352" s="367"/>
      <c r="AS352" s="367"/>
      <c r="AT352" s="367"/>
      <c r="AU352" s="367"/>
      <c r="AV352" s="367"/>
      <c r="AW352" s="367"/>
      <c r="AX352" s="367"/>
      <c r="AY352" s="367"/>
      <c r="AZ352" s="367"/>
      <c r="BA352" s="367"/>
      <c r="BB352" s="367"/>
      <c r="BC352" s="367"/>
      <c r="BD352" s="367"/>
      <c r="BE352" s="367"/>
      <c r="BF352" s="367"/>
      <c r="BG352" s="367"/>
      <c r="BH352" s="367"/>
    </row>
    <row r="353" spans="1:60" ht="15.75" thickBot="1">
      <c r="A353" s="395"/>
      <c r="B353" s="384" t="s">
        <v>90</v>
      </c>
      <c r="C353" s="384" t="s">
        <v>91</v>
      </c>
      <c r="D353" s="384" t="s">
        <v>92</v>
      </c>
      <c r="E353" s="384" t="s">
        <v>93</v>
      </c>
      <c r="F353" s="385" t="s">
        <v>94</v>
      </c>
      <c r="G353" s="429"/>
      <c r="H353" s="426"/>
      <c r="I353" s="447"/>
      <c r="J353" s="447"/>
      <c r="K353" s="348"/>
      <c r="L353" s="348"/>
      <c r="M353" s="348"/>
      <c r="N353" s="348"/>
      <c r="O353" s="348"/>
      <c r="P353" s="352"/>
      <c r="Q353" s="359"/>
      <c r="R353" s="339"/>
      <c r="S353" s="339"/>
      <c r="T353" s="25"/>
      <c r="U353" s="25"/>
      <c r="V353" s="348"/>
      <c r="W353" s="348"/>
      <c r="X353" s="25"/>
      <c r="Y353" s="442"/>
      <c r="Z353" s="346"/>
      <c r="AA353" s="346"/>
      <c r="AB353" s="348" t="s">
        <v>113</v>
      </c>
      <c r="AC353" s="367"/>
      <c r="AD353" s="367"/>
      <c r="AE353" s="367"/>
      <c r="AF353" s="367"/>
      <c r="AG353" s="367"/>
      <c r="AH353" s="367"/>
      <c r="AI353" s="367"/>
      <c r="AJ353" s="367"/>
      <c r="AK353" s="367"/>
      <c r="AL353" s="367"/>
      <c r="AM353" s="367"/>
      <c r="AN353" s="367"/>
      <c r="AO353" s="367"/>
      <c r="AP353" s="367"/>
      <c r="AQ353" s="367"/>
      <c r="AR353" s="367"/>
      <c r="AS353" s="367"/>
      <c r="AT353" s="367"/>
      <c r="AU353" s="367"/>
      <c r="AV353" s="367"/>
      <c r="AW353" s="367"/>
      <c r="AX353" s="367"/>
      <c r="AY353" s="367"/>
      <c r="AZ353" s="367"/>
      <c r="BA353" s="367"/>
      <c r="BB353" s="367"/>
      <c r="BC353" s="367"/>
      <c r="BD353" s="367"/>
      <c r="BE353" s="367"/>
      <c r="BF353" s="367"/>
      <c r="BG353" s="367"/>
      <c r="BH353" s="367"/>
    </row>
    <row r="354" spans="1:60" ht="15" customHeight="1">
      <c r="A354" s="512" t="s">
        <v>99</v>
      </c>
      <c r="B354" s="569">
        <f>IFERROR(IF(E354=0,0,X354),0)</f>
        <v>0</v>
      </c>
      <c r="C354" s="558">
        <f t="shared" ref="C354:C360" si="82">IFERROR(E354-B354,0)</f>
        <v>0</v>
      </c>
      <c r="D354" s="558"/>
      <c r="E354" s="562">
        <f>'1. Projektets omkostninger'!B347</f>
        <v>0</v>
      </c>
      <c r="F354" s="563">
        <f>SUM('1. Projektets omkostninger'!D346:AV346)</f>
        <v>0</v>
      </c>
      <c r="G354" s="432"/>
      <c r="H354" s="460"/>
      <c r="I354" s="93"/>
      <c r="J354" s="94"/>
      <c r="K354" s="94"/>
      <c r="L354" s="94"/>
      <c r="M354" s="95"/>
      <c r="N354" s="347"/>
      <c r="O354" s="348"/>
      <c r="P354" s="355"/>
      <c r="Q354" s="338"/>
      <c r="R354" s="339"/>
      <c r="S354" s="339"/>
      <c r="T354" s="554" t="e">
        <f>((I$358-((E$363*I$358+C$364)-E$363)/E$363))*E354</f>
        <v>#VALUE!</v>
      </c>
      <c r="U354" s="446" t="e">
        <f>IF(AND(OR($F$349="Privat forsknings- og videnformidlingsinstitution",$F$349="Offentlig forsknings- og videnformidlingsinstitution"),OR($B$351="Anvendt forskning",$B$351="Udvikling")),IF($K$362="",$I$358*$E354,$K$362*$E354),IF($K$358="",$K$360*$E354,$K$359*$E354))</f>
        <v>#VALUE!</v>
      </c>
      <c r="V354" s="446">
        <f>IFERROR(IF(E354=0,0,E354*K$358),0)</f>
        <v>0</v>
      </c>
      <c r="W354" s="444">
        <f>IF(E354=0,0,E354*I$358)</f>
        <v>0</v>
      </c>
      <c r="X354" s="444">
        <f>IF(AND(D$364=0,C$364=0),W354,IF(AND(D$364&gt;0,C$364=0),U354,IF(AND(D$364&gt;0,C$364&gt;0,U354=0),0,IF(AND(V354&lt;&gt;0,V354&lt;U354),V354,U354))))</f>
        <v>0</v>
      </c>
      <c r="Y354" s="25"/>
      <c r="Z354" s="339" t="str">
        <f>CONCATENATE(F349," - ",AA354)</f>
        <v xml:space="preserve"> - </v>
      </c>
      <c r="AA354" s="25" t="str">
        <f>F350</f>
        <v/>
      </c>
      <c r="AB354" s="348" t="s">
        <v>116</v>
      </c>
      <c r="AC354" s="367"/>
      <c r="AD354" s="367"/>
      <c r="AE354" s="367"/>
      <c r="AF354" s="367"/>
      <c r="AG354" s="367"/>
      <c r="AH354" s="367"/>
      <c r="AI354" s="367"/>
      <c r="AJ354" s="367"/>
      <c r="AK354" s="367"/>
      <c r="AL354" s="367"/>
      <c r="AM354" s="367"/>
      <c r="AN354" s="367"/>
      <c r="AO354" s="367"/>
      <c r="AP354" s="367"/>
      <c r="AQ354" s="367"/>
      <c r="AR354" s="367"/>
      <c r="AS354" s="367"/>
      <c r="AT354" s="367"/>
      <c r="AU354" s="367"/>
      <c r="AV354" s="367"/>
      <c r="AW354" s="367"/>
      <c r="AX354" s="367"/>
      <c r="AY354" s="367"/>
      <c r="AZ354" s="367"/>
      <c r="BA354" s="367"/>
      <c r="BB354" s="367"/>
      <c r="BC354" s="367"/>
      <c r="BD354" s="367"/>
      <c r="BE354" s="367"/>
      <c r="BF354" s="367"/>
      <c r="BG354" s="367"/>
      <c r="BH354" s="367"/>
    </row>
    <row r="355" spans="1:60" ht="15" customHeight="1">
      <c r="A355" s="513" t="s">
        <v>50</v>
      </c>
      <c r="B355" s="570">
        <f>IFERROR(IF(E355=0,0,X355),0)</f>
        <v>0</v>
      </c>
      <c r="C355" s="555">
        <f t="shared" si="82"/>
        <v>0</v>
      </c>
      <c r="D355" s="555"/>
      <c r="E355" s="556">
        <f>'1. Projektets omkostninger'!B351</f>
        <v>0</v>
      </c>
      <c r="F355" s="564"/>
      <c r="G355" s="432"/>
      <c r="H355" s="460"/>
      <c r="I355" s="96"/>
      <c r="J355" s="25"/>
      <c r="K355" s="25"/>
      <c r="L355" s="25"/>
      <c r="M355" s="97"/>
      <c r="N355" s="347"/>
      <c r="O355" s="348"/>
      <c r="P355" s="356"/>
      <c r="Q355" s="338"/>
      <c r="R355" s="337"/>
      <c r="S355" s="339"/>
      <c r="T355" s="554" t="e">
        <f t="shared" ref="T355:T363" si="83">((I$358-((E$363*I$358+C$364)-E$363)/E$363))*E355</f>
        <v>#VALUE!</v>
      </c>
      <c r="U355" s="446" t="e">
        <f t="shared" ref="U355:U363" si="84">IF(AND(OR($F$349="Privat forsknings- og videnformidlingsinstitution",$F$349="Offentlig forsknings- og videnformidlingsinstitution"),OR($B$351="Anvendt forskning",$B$351="Udvikling")),IF($K$362="",$I$358*$E355,$K$362*$E355),IF($K$358="",$K$360*$E355,$K$359*$E355))</f>
        <v>#VALUE!</v>
      </c>
      <c r="V355" s="446">
        <f t="shared" ref="V355:V363" si="85">IFERROR(IF(E355=0,0,E355*K$358),0)</f>
        <v>0</v>
      </c>
      <c r="W355" s="444">
        <f t="shared" ref="W355:W363" si="86">IF(E355=0,0,E355*I$358)</f>
        <v>0</v>
      </c>
      <c r="X355" s="444">
        <f t="shared" ref="X355:X363" si="87">IF(AND(D$364=0,C$364=0),W355,IF(AND(D$364&gt;0,C$364=0),U355,IF(AND(D$364&gt;0,C$364&gt;0,U355=0),0,IF(AND(V355&lt;&gt;0,V355&lt;U355),V355,U355))))</f>
        <v>0</v>
      </c>
      <c r="Y355" s="25"/>
      <c r="Z355" s="339"/>
      <c r="AA355" s="339"/>
      <c r="AB355" s="348" t="s">
        <v>118</v>
      </c>
      <c r="AC355" s="367"/>
      <c r="AD355" s="367"/>
      <c r="AE355" s="367"/>
      <c r="AF355" s="367"/>
      <c r="AG355" s="367"/>
      <c r="AH355" s="367"/>
      <c r="AI355" s="367"/>
      <c r="AJ355" s="367"/>
      <c r="AK355" s="367"/>
      <c r="AL355" s="367"/>
      <c r="AM355" s="367"/>
      <c r="AN355" s="367"/>
      <c r="AO355" s="367"/>
      <c r="AP355" s="367"/>
      <c r="AQ355" s="367"/>
      <c r="AR355" s="367"/>
      <c r="AS355" s="367"/>
      <c r="AT355" s="367"/>
      <c r="AU355" s="367"/>
      <c r="AV355" s="367"/>
      <c r="AW355" s="367"/>
      <c r="AX355" s="367"/>
      <c r="AY355" s="367"/>
      <c r="AZ355" s="367"/>
      <c r="BA355" s="367"/>
      <c r="BB355" s="367"/>
      <c r="BC355" s="367"/>
      <c r="BD355" s="367"/>
      <c r="BE355" s="367"/>
      <c r="BF355" s="367"/>
      <c r="BG355" s="367"/>
      <c r="BH355" s="367"/>
    </row>
    <row r="356" spans="1:60" ht="15" customHeight="1">
      <c r="A356" s="513" t="s">
        <v>51</v>
      </c>
      <c r="B356" s="570">
        <f t="shared" ref="B356:B360" si="88">IFERROR(IF(E356=0,0,X356),0)</f>
        <v>0</v>
      </c>
      <c r="C356" s="555">
        <f t="shared" si="82"/>
        <v>0</v>
      </c>
      <c r="D356" s="555"/>
      <c r="E356" s="556">
        <f>'1. Projektets omkostninger'!B353</f>
        <v>0</v>
      </c>
      <c r="F356" s="564"/>
      <c r="G356" s="432"/>
      <c r="H356" s="460"/>
      <c r="I356" s="535" t="s">
        <v>148</v>
      </c>
      <c r="J356" s="25"/>
      <c r="K356" s="25"/>
      <c r="L356" s="25"/>
      <c r="M356" s="97"/>
      <c r="N356" s="347"/>
      <c r="O356" s="348"/>
      <c r="P356" s="356"/>
      <c r="Q356" s="338"/>
      <c r="R356" s="337"/>
      <c r="S356" s="339"/>
      <c r="T356" s="554" t="e">
        <f t="shared" si="83"/>
        <v>#VALUE!</v>
      </c>
      <c r="U356" s="446" t="e">
        <f t="shared" si="84"/>
        <v>#VALUE!</v>
      </c>
      <c r="V356" s="446">
        <f t="shared" si="85"/>
        <v>0</v>
      </c>
      <c r="W356" s="444">
        <f t="shared" si="86"/>
        <v>0</v>
      </c>
      <c r="X356" s="444">
        <f t="shared" si="87"/>
        <v>0</v>
      </c>
      <c r="Y356" s="25"/>
      <c r="Z356" s="339"/>
      <c r="AA356" s="339"/>
      <c r="AB356" s="348"/>
      <c r="AC356" s="367"/>
      <c r="AD356" s="367"/>
      <c r="AE356" s="367"/>
      <c r="AF356" s="367"/>
      <c r="AG356" s="367"/>
      <c r="AH356" s="367"/>
      <c r="AI356" s="367"/>
      <c r="AJ356" s="367"/>
      <c r="AK356" s="367"/>
      <c r="AL356" s="367"/>
      <c r="AM356" s="367"/>
      <c r="AN356" s="367"/>
      <c r="AO356" s="367"/>
      <c r="AP356" s="367"/>
      <c r="AQ356" s="367"/>
      <c r="AR356" s="367"/>
      <c r="AS356" s="367"/>
      <c r="AT356" s="367"/>
      <c r="AU356" s="367"/>
      <c r="AV356" s="367"/>
      <c r="AW356" s="367"/>
      <c r="AX356" s="367"/>
      <c r="AY356" s="367"/>
      <c r="AZ356" s="367"/>
      <c r="BA356" s="367"/>
      <c r="BB356" s="367"/>
      <c r="BC356" s="367"/>
      <c r="BD356" s="367"/>
      <c r="BE356" s="367"/>
      <c r="BF356" s="367"/>
      <c r="BG356" s="367"/>
      <c r="BH356" s="367"/>
    </row>
    <row r="357" spans="1:60" ht="15" customHeight="1" thickBot="1">
      <c r="A357" s="513" t="s">
        <v>53</v>
      </c>
      <c r="B357" s="570">
        <f t="shared" si="88"/>
        <v>0</v>
      </c>
      <c r="C357" s="555">
        <f t="shared" si="82"/>
        <v>0</v>
      </c>
      <c r="D357" s="555"/>
      <c r="E357" s="556">
        <f>'1. Projektets omkostninger'!B355</f>
        <v>0</v>
      </c>
      <c r="F357" s="564"/>
      <c r="G357" s="432"/>
      <c r="H357" s="460"/>
      <c r="I357" s="536" t="str">
        <f>IFERROR(VLOOKUP(B351,'6. Liste over tilskudsprocenter'!$A:$K,MATCH(CONCATENATE(F349," - ",F350),'6. Liste over tilskudsprocenter'!$A$1:$K$1,0),FALSE),"")</f>
        <v/>
      </c>
      <c r="J357" s="340"/>
      <c r="K357" s="537" t="s">
        <v>150</v>
      </c>
      <c r="L357" s="538"/>
      <c r="M357" s="97" t="s">
        <v>151</v>
      </c>
      <c r="N357" s="347"/>
      <c r="O357" s="348"/>
      <c r="P357" s="356"/>
      <c r="Q357" s="338"/>
      <c r="R357" s="337"/>
      <c r="S357" s="339"/>
      <c r="T357" s="554" t="e">
        <f t="shared" si="83"/>
        <v>#VALUE!</v>
      </c>
      <c r="U357" s="446" t="e">
        <f t="shared" si="84"/>
        <v>#VALUE!</v>
      </c>
      <c r="V357" s="446">
        <f t="shared" si="85"/>
        <v>0</v>
      </c>
      <c r="W357" s="444">
        <f t="shared" si="86"/>
        <v>0</v>
      </c>
      <c r="X357" s="444">
        <f t="shared" si="87"/>
        <v>0</v>
      </c>
      <c r="Y357" s="25"/>
      <c r="Z357" s="339"/>
      <c r="AA357" s="339"/>
      <c r="AB357" s="348"/>
      <c r="AC357" s="367"/>
      <c r="AD357" s="367"/>
      <c r="AE357" s="367"/>
      <c r="AF357" s="367"/>
      <c r="AG357" s="367"/>
      <c r="AH357" s="367"/>
      <c r="AI357" s="367"/>
      <c r="AJ357" s="367"/>
      <c r="AK357" s="367"/>
      <c r="AL357" s="367"/>
      <c r="AM357" s="367"/>
      <c r="AN357" s="367"/>
      <c r="AO357" s="367"/>
      <c r="AP357" s="367"/>
      <c r="AQ357" s="367"/>
      <c r="AR357" s="367"/>
      <c r="AS357" s="367"/>
      <c r="AT357" s="367"/>
      <c r="AU357" s="367"/>
      <c r="AV357" s="367"/>
      <c r="AW357" s="367"/>
      <c r="AX357" s="367"/>
      <c r="AY357" s="367"/>
      <c r="AZ357" s="367"/>
      <c r="BA357" s="367"/>
      <c r="BB357" s="367"/>
      <c r="BC357" s="367"/>
      <c r="BD357" s="367"/>
      <c r="BE357" s="367"/>
      <c r="BF357" s="367"/>
      <c r="BG357" s="367"/>
      <c r="BH357" s="367"/>
    </row>
    <row r="358" spans="1:60" ht="15" customHeight="1">
      <c r="A358" s="513" t="s">
        <v>54</v>
      </c>
      <c r="B358" s="570">
        <f t="shared" si="88"/>
        <v>0</v>
      </c>
      <c r="C358" s="555">
        <f t="shared" si="82"/>
        <v>0</v>
      </c>
      <c r="D358" s="555"/>
      <c r="E358" s="556">
        <f>'1. Projektets omkostninger'!B357</f>
        <v>0</v>
      </c>
      <c r="F358" s="564"/>
      <c r="G358" s="432"/>
      <c r="H358" s="460"/>
      <c r="I358" s="539" t="str">
        <f>IFERROR(VLOOKUP(B351,'6. Liste over tilskudsprocenter'!$A:$K,MATCH(CONCATENATE(F349," - ",F350),'6. Liste over tilskudsprocenter'!$A$1:$K$1,0),FALSE),"")</f>
        <v/>
      </c>
      <c r="J358" s="338" t="s">
        <v>153</v>
      </c>
      <c r="K358" s="454" t="str">
        <f>IFERROR(IF($E363*(1-$I358)-$C364&lt;0,$K360-(($E363*$K360+$C364)-$E363)/$E363,""),"")</f>
        <v/>
      </c>
      <c r="L358" s="25" t="str">
        <f>IFERROR(IF($D364&lt;&gt;0,IF($D364=$E363,0,IF($C364&gt;0,($I358-$D364/$E363)-$K358,"HA")),IF($E363*(1-$I358)-$C364&lt;0,(($I358-(($E363*$I358+$C364+$D364)-$E363)/$E363)),"")),"")</f>
        <v/>
      </c>
      <c r="M358" s="550" t="e">
        <f>$L358-$K360</f>
        <v>#VALUE!</v>
      </c>
      <c r="N358" s="347"/>
      <c r="O358" s="348"/>
      <c r="P358" s="356"/>
      <c r="Q358" s="338"/>
      <c r="R358" s="337"/>
      <c r="S358" s="339"/>
      <c r="T358" s="554" t="e">
        <f t="shared" si="83"/>
        <v>#VALUE!</v>
      </c>
      <c r="U358" s="446" t="e">
        <f t="shared" si="84"/>
        <v>#VALUE!</v>
      </c>
      <c r="V358" s="446">
        <f t="shared" si="85"/>
        <v>0</v>
      </c>
      <c r="W358" s="444">
        <f t="shared" si="86"/>
        <v>0</v>
      </c>
      <c r="X358" s="444">
        <f t="shared" si="87"/>
        <v>0</v>
      </c>
      <c r="Y358" s="25"/>
      <c r="Z358" s="25" t="s">
        <v>101</v>
      </c>
      <c r="AA358" s="25" t="s">
        <v>102</v>
      </c>
      <c r="AB358" s="348"/>
      <c r="AC358" s="367"/>
      <c r="AD358" s="367"/>
      <c r="AE358" s="367"/>
      <c r="AF358" s="367"/>
      <c r="AG358" s="367"/>
      <c r="AH358" s="367"/>
      <c r="AI358" s="367"/>
      <c r="AJ358" s="367"/>
      <c r="AK358" s="367"/>
      <c r="AL358" s="367"/>
      <c r="AM358" s="367"/>
      <c r="AN358" s="367"/>
      <c r="AO358" s="367"/>
      <c r="AP358" s="367"/>
      <c r="AQ358" s="367"/>
      <c r="AR358" s="367"/>
      <c r="AS358" s="367"/>
      <c r="AT358" s="367"/>
      <c r="AU358" s="367"/>
      <c r="AV358" s="367"/>
      <c r="AW358" s="367"/>
      <c r="AX358" s="367"/>
      <c r="AY358" s="367"/>
      <c r="AZ358" s="367"/>
      <c r="BA358" s="367"/>
      <c r="BB358" s="367"/>
      <c r="BC358" s="367"/>
      <c r="BD358" s="367"/>
      <c r="BE358" s="367"/>
      <c r="BF358" s="367"/>
      <c r="BG358" s="367"/>
      <c r="BH358" s="367"/>
    </row>
    <row r="359" spans="1:60" ht="15" customHeight="1">
      <c r="A359" s="513" t="s">
        <v>56</v>
      </c>
      <c r="B359" s="570">
        <f t="shared" si="88"/>
        <v>0</v>
      </c>
      <c r="C359" s="555">
        <f t="shared" si="82"/>
        <v>0</v>
      </c>
      <c r="D359" s="555"/>
      <c r="E359" s="556">
        <f>'1. Projektets omkostninger'!B359</f>
        <v>0</v>
      </c>
      <c r="F359" s="564"/>
      <c r="G359" s="432"/>
      <c r="H359" s="460"/>
      <c r="I359" s="539"/>
      <c r="J359" s="25"/>
      <c r="K359" s="540" t="e">
        <f>K360-(I358-K358)</f>
        <v>#VALUE!</v>
      </c>
      <c r="L359" s="25"/>
      <c r="M359" s="550"/>
      <c r="N359" s="347"/>
      <c r="O359" s="348"/>
      <c r="P359" s="356"/>
      <c r="Q359" s="338"/>
      <c r="R359" s="337"/>
      <c r="S359" s="339"/>
      <c r="T359" s="554" t="e">
        <f t="shared" si="83"/>
        <v>#VALUE!</v>
      </c>
      <c r="U359" s="446" t="e">
        <f t="shared" si="84"/>
        <v>#VALUE!</v>
      </c>
      <c r="V359" s="446">
        <f t="shared" si="85"/>
        <v>0</v>
      </c>
      <c r="W359" s="444">
        <f t="shared" si="86"/>
        <v>0</v>
      </c>
      <c r="X359" s="444">
        <f t="shared" si="87"/>
        <v>0</v>
      </c>
      <c r="Y359" s="348"/>
      <c r="Z359" s="25" t="s">
        <v>105</v>
      </c>
      <c r="AA359" s="25" t="s">
        <v>106</v>
      </c>
      <c r="AB359" s="25"/>
      <c r="AC359" s="367"/>
      <c r="AD359" s="367"/>
      <c r="AE359" s="367"/>
      <c r="AF359" s="367"/>
      <c r="AG359" s="367"/>
      <c r="AH359" s="367"/>
      <c r="AI359" s="367"/>
      <c r="AJ359" s="367"/>
      <c r="AK359" s="367"/>
      <c r="AL359" s="367"/>
      <c r="AM359" s="367"/>
      <c r="AN359" s="367"/>
      <c r="AO359" s="367"/>
      <c r="AP359" s="367"/>
      <c r="AQ359" s="367"/>
      <c r="AR359" s="367"/>
      <c r="AS359" s="367"/>
      <c r="AT359" s="367"/>
      <c r="AU359" s="367"/>
      <c r="AV359" s="367"/>
      <c r="AW359" s="367"/>
      <c r="AX359" s="367"/>
      <c r="AY359" s="367"/>
      <c r="AZ359" s="367"/>
      <c r="BA359" s="367"/>
      <c r="BB359" s="367"/>
      <c r="BC359" s="367"/>
      <c r="BD359" s="367"/>
      <c r="BE359" s="367"/>
      <c r="BF359" s="367"/>
      <c r="BG359" s="367"/>
      <c r="BH359" s="367"/>
    </row>
    <row r="360" spans="1:60" ht="15.75" customHeight="1">
      <c r="A360" s="513" t="s">
        <v>57</v>
      </c>
      <c r="B360" s="570">
        <f t="shared" si="88"/>
        <v>0</v>
      </c>
      <c r="C360" s="555">
        <f t="shared" si="82"/>
        <v>0</v>
      </c>
      <c r="D360" s="555"/>
      <c r="E360" s="556">
        <f>'1. Projektets omkostninger'!B361</f>
        <v>0</v>
      </c>
      <c r="F360" s="564"/>
      <c r="G360" s="432"/>
      <c r="H360" s="460"/>
      <c r="I360" s="96"/>
      <c r="J360" s="25" t="s">
        <v>156</v>
      </c>
      <c r="K360" s="540" t="e">
        <f>($I358-($D364/$E363))</f>
        <v>#VALUE!</v>
      </c>
      <c r="L360" s="25"/>
      <c r="M360" s="97"/>
      <c r="N360" s="347"/>
      <c r="O360" s="348"/>
      <c r="P360" s="356"/>
      <c r="Q360" s="338"/>
      <c r="R360" s="337"/>
      <c r="S360" s="339"/>
      <c r="T360" s="554" t="e">
        <f t="shared" si="83"/>
        <v>#VALUE!</v>
      </c>
      <c r="U360" s="446" t="e">
        <f t="shared" si="84"/>
        <v>#VALUE!</v>
      </c>
      <c r="V360" s="446">
        <f t="shared" si="85"/>
        <v>0</v>
      </c>
      <c r="W360" s="444">
        <f t="shared" si="86"/>
        <v>0</v>
      </c>
      <c r="X360" s="444">
        <f t="shared" si="87"/>
        <v>0</v>
      </c>
      <c r="Y360" s="348"/>
      <c r="Z360" s="25" t="s">
        <v>109</v>
      </c>
      <c r="AA360" s="25"/>
      <c r="AB360" s="25"/>
      <c r="AC360" s="367"/>
      <c r="AD360" s="367"/>
      <c r="AE360" s="367"/>
      <c r="AF360" s="367"/>
      <c r="AG360" s="367"/>
      <c r="AH360" s="367"/>
      <c r="AI360" s="367"/>
      <c r="AJ360" s="367"/>
      <c r="AK360" s="367"/>
      <c r="AL360" s="367"/>
      <c r="AM360" s="367"/>
      <c r="AN360" s="367"/>
      <c r="AO360" s="367"/>
      <c r="AP360" s="367"/>
      <c r="AQ360" s="367"/>
      <c r="AR360" s="367"/>
      <c r="AS360" s="367"/>
      <c r="AT360" s="367"/>
      <c r="AU360" s="367"/>
      <c r="AV360" s="367"/>
      <c r="AW360" s="367"/>
      <c r="AX360" s="367"/>
      <c r="AY360" s="367"/>
      <c r="AZ360" s="367"/>
      <c r="BA360" s="367"/>
      <c r="BB360" s="367"/>
      <c r="BC360" s="367"/>
      <c r="BD360" s="367"/>
      <c r="BE360" s="367"/>
      <c r="BF360" s="367"/>
      <c r="BG360" s="367"/>
      <c r="BH360" s="367"/>
    </row>
    <row r="361" spans="1:60" ht="15" customHeight="1">
      <c r="A361" s="504" t="s">
        <v>58</v>
      </c>
      <c r="B361" s="571">
        <f>SUM(B354+B355+B356+B357-B358-B359+B360)</f>
        <v>0</v>
      </c>
      <c r="C361" s="556">
        <f>SUM(C354+C355+C356+C357-C358-C359+C360)</f>
        <v>0</v>
      </c>
      <c r="D361" s="556"/>
      <c r="E361" s="556">
        <f>SUM(B361:C361)</f>
        <v>0</v>
      </c>
      <c r="F361" s="565"/>
      <c r="G361" s="432"/>
      <c r="H361" s="460"/>
      <c r="I361" s="541"/>
      <c r="J361" s="542"/>
      <c r="K361" s="543"/>
      <c r="L361" s="542"/>
      <c r="M361" s="551"/>
      <c r="N361" s="347"/>
      <c r="O361" s="92"/>
      <c r="P361" s="348"/>
      <c r="Q361" s="25"/>
      <c r="R361" s="25"/>
      <c r="S361" s="25"/>
      <c r="T361" s="554" t="e">
        <f t="shared" si="83"/>
        <v>#VALUE!</v>
      </c>
      <c r="U361" s="446" t="e">
        <f t="shared" si="84"/>
        <v>#VALUE!</v>
      </c>
      <c r="V361" s="446">
        <f t="shared" si="85"/>
        <v>0</v>
      </c>
      <c r="W361" s="444">
        <f t="shared" si="86"/>
        <v>0</v>
      </c>
      <c r="X361" s="444">
        <f t="shared" si="87"/>
        <v>0</v>
      </c>
      <c r="Y361" s="348"/>
      <c r="Z361" s="25" t="s">
        <v>112</v>
      </c>
      <c r="AA361" s="25"/>
      <c r="AB361" s="25"/>
      <c r="AC361" s="367"/>
      <c r="AD361" s="367"/>
      <c r="AE361" s="367"/>
      <c r="AF361" s="367"/>
      <c r="AG361" s="367"/>
      <c r="AH361" s="367"/>
      <c r="AI361" s="367"/>
      <c r="AJ361" s="367"/>
      <c r="AK361" s="367"/>
      <c r="AL361" s="367"/>
      <c r="AM361" s="367"/>
      <c r="AN361" s="367"/>
      <c r="AO361" s="367"/>
      <c r="AP361" s="367"/>
      <c r="AQ361" s="367"/>
      <c r="AR361" s="367"/>
      <c r="AS361" s="367"/>
      <c r="AT361" s="367"/>
      <c r="AU361" s="367"/>
      <c r="AV361" s="367"/>
      <c r="AW361" s="367"/>
      <c r="AX361" s="367"/>
      <c r="AY361" s="367"/>
      <c r="AZ361" s="367"/>
      <c r="BA361" s="367"/>
      <c r="BB361" s="367"/>
      <c r="BC361" s="367"/>
      <c r="BD361" s="367"/>
      <c r="BE361" s="367"/>
      <c r="BF361" s="367"/>
      <c r="BG361" s="367"/>
      <c r="BH361" s="367"/>
    </row>
    <row r="362" spans="1:60" ht="15.75" customHeight="1" thickBot="1">
      <c r="A362" s="514" t="s">
        <v>121</v>
      </c>
      <c r="B362" s="572">
        <f>IFERROR(IF(E362=0,0,X362),0)</f>
        <v>0</v>
      </c>
      <c r="C362" s="555">
        <f>IFERROR(E362-B362,0)</f>
        <v>0</v>
      </c>
      <c r="D362" s="555"/>
      <c r="E362" s="556">
        <f>'1. Projektets omkostninger'!B363</f>
        <v>0</v>
      </c>
      <c r="F362" s="564"/>
      <c r="G362" s="432"/>
      <c r="H362" s="460"/>
      <c r="I362" s="544"/>
      <c r="J362" s="545" t="s">
        <v>159</v>
      </c>
      <c r="K362" s="546" t="str">
        <f>IFERROR(IF(AND(OR($F349="Privat forsknings- og videnformidlingsinstitution",$F349="Offentlig forsknings- og videnformidlingsinstitution"),OR($B351="Anvendt forskning",$B351="Udvikling")),(IF($E363*(1-$I358)-$D364&lt;0,$I358-(($E363*$I358+$D364+$C364)-$E363)/$E363,"")),""),($I358-$D364/$E363))</f>
        <v/>
      </c>
      <c r="L362" s="547"/>
      <c r="M362" s="552"/>
      <c r="N362" s="347"/>
      <c r="O362" s="348"/>
      <c r="P362" s="348"/>
      <c r="Q362" s="25"/>
      <c r="R362" s="25"/>
      <c r="S362" s="25"/>
      <c r="T362" s="554" t="e">
        <f t="shared" si="83"/>
        <v>#VALUE!</v>
      </c>
      <c r="U362" s="446" t="e">
        <f t="shared" si="84"/>
        <v>#VALUE!</v>
      </c>
      <c r="V362" s="446">
        <f t="shared" si="85"/>
        <v>0</v>
      </c>
      <c r="W362" s="444">
        <f t="shared" si="86"/>
        <v>0</v>
      </c>
      <c r="X362" s="444">
        <f t="shared" si="87"/>
        <v>0</v>
      </c>
      <c r="Y362" s="348"/>
      <c r="Z362" s="25" t="s">
        <v>115</v>
      </c>
      <c r="AA362" s="25"/>
      <c r="AB362" s="25"/>
      <c r="AC362" s="367"/>
      <c r="AD362" s="367"/>
      <c r="AE362" s="367"/>
      <c r="AF362" s="367"/>
      <c r="AG362" s="367"/>
      <c r="AH362" s="367"/>
      <c r="AI362" s="367"/>
      <c r="AJ362" s="367"/>
      <c r="AK362" s="367"/>
      <c r="AL362" s="367"/>
      <c r="AM362" s="367"/>
      <c r="AN362" s="367"/>
      <c r="AO362" s="367"/>
      <c r="AP362" s="367"/>
      <c r="AQ362" s="367"/>
      <c r="AR362" s="367"/>
      <c r="AS362" s="367"/>
      <c r="AT362" s="367"/>
      <c r="AU362" s="367"/>
      <c r="AV362" s="367"/>
      <c r="AW362" s="367"/>
      <c r="AX362" s="367"/>
      <c r="AY362" s="367"/>
      <c r="AZ362" s="367"/>
      <c r="BA362" s="367"/>
      <c r="BB362" s="367"/>
      <c r="BC362" s="367"/>
      <c r="BD362" s="367"/>
      <c r="BE362" s="367"/>
      <c r="BF362" s="367"/>
      <c r="BG362" s="367"/>
      <c r="BH362" s="367"/>
    </row>
    <row r="363" spans="1:60" ht="15.75" customHeight="1" thickBot="1">
      <c r="A363" s="505" t="s">
        <v>93</v>
      </c>
      <c r="B363" s="580">
        <f>IF(B361+B362&lt;=0,0,B361+B362)</f>
        <v>0</v>
      </c>
      <c r="C363" s="580">
        <f>IF(C361+C362&lt;=0,0,C361+C362)</f>
        <v>0</v>
      </c>
      <c r="D363" s="580"/>
      <c r="E363" s="579">
        <f>SUM(E354+E355+E356+E357-E358-E359+E360)+E362</f>
        <v>0</v>
      </c>
      <c r="F363" s="566"/>
      <c r="G363" s="432"/>
      <c r="H363" s="460"/>
      <c r="I363" s="445"/>
      <c r="J363" s="445"/>
      <c r="K363" s="354"/>
      <c r="L363" s="347"/>
      <c r="M363" s="347"/>
      <c r="N363" s="347"/>
      <c r="O363" s="92"/>
      <c r="P363" s="348"/>
      <c r="Q363" s="25"/>
      <c r="R363" s="25"/>
      <c r="S363" s="25"/>
      <c r="T363" s="554" t="e">
        <f t="shared" si="83"/>
        <v>#VALUE!</v>
      </c>
      <c r="U363" s="446" t="e">
        <f t="shared" si="84"/>
        <v>#VALUE!</v>
      </c>
      <c r="V363" s="446">
        <f t="shared" si="85"/>
        <v>0</v>
      </c>
      <c r="W363" s="444">
        <f t="shared" si="86"/>
        <v>0</v>
      </c>
      <c r="X363" s="444">
        <f t="shared" si="87"/>
        <v>0</v>
      </c>
      <c r="Y363" s="348"/>
      <c r="Z363" s="339"/>
      <c r="AA363" s="339"/>
      <c r="AB363" s="25"/>
      <c r="AC363" s="367"/>
      <c r="AD363" s="367"/>
      <c r="AE363" s="367"/>
      <c r="AF363" s="367"/>
      <c r="AG363" s="367"/>
      <c r="AH363" s="367"/>
      <c r="AI363" s="367"/>
      <c r="AJ363" s="367"/>
      <c r="AK363" s="367"/>
      <c r="AL363" s="367"/>
      <c r="AM363" s="367"/>
      <c r="AN363" s="367"/>
      <c r="AO363" s="367"/>
      <c r="AP363" s="367"/>
      <c r="AQ363" s="367"/>
      <c r="AR363" s="367"/>
      <c r="AS363" s="367"/>
      <c r="AT363" s="367"/>
      <c r="AU363" s="367"/>
      <c r="AV363" s="367"/>
      <c r="AW363" s="367"/>
      <c r="AX363" s="367"/>
      <c r="AY363" s="367"/>
      <c r="AZ363" s="367"/>
      <c r="BA363" s="367"/>
      <c r="BB363" s="367"/>
      <c r="BC363" s="367"/>
      <c r="BD363" s="367"/>
      <c r="BE363" s="367"/>
      <c r="BF363" s="367"/>
      <c r="BG363" s="367"/>
      <c r="BH363" s="367"/>
    </row>
    <row r="364" spans="1:60" ht="15.75" thickBot="1">
      <c r="A364" s="627" t="s">
        <v>124</v>
      </c>
      <c r="B364" s="529">
        <f>B363</f>
        <v>0</v>
      </c>
      <c r="C364" s="629">
        <f>'1. Projektets omkostninger'!B341</f>
        <v>0</v>
      </c>
      <c r="D364" s="629">
        <f>'1. Projektets omkostninger'!C341</f>
        <v>0</v>
      </c>
      <c r="E364" s="568"/>
      <c r="F364" s="567"/>
      <c r="G364" s="426"/>
      <c r="H364" s="426"/>
      <c r="I364" s="447"/>
      <c r="J364" s="447"/>
      <c r="K364" s="357"/>
      <c r="L364" s="348"/>
      <c r="M364" s="348"/>
      <c r="N364" s="348"/>
      <c r="O364" s="92"/>
      <c r="P364" s="348"/>
      <c r="Q364" s="25"/>
      <c r="R364" s="25"/>
      <c r="S364" s="25"/>
      <c r="T364" s="25"/>
      <c r="U364" s="25"/>
      <c r="V364" s="25"/>
      <c r="W364" s="25"/>
      <c r="X364" s="348"/>
      <c r="Y364" s="348"/>
      <c r="Z364" s="349"/>
      <c r="AA364" s="349"/>
      <c r="AB364" s="25"/>
      <c r="AC364" s="367"/>
      <c r="AD364" s="367"/>
      <c r="AE364" s="367"/>
      <c r="AF364" s="367"/>
      <c r="AG364" s="367"/>
      <c r="AH364" s="367"/>
      <c r="AI364" s="367"/>
      <c r="AJ364" s="367"/>
      <c r="AK364" s="367"/>
      <c r="AL364" s="367"/>
      <c r="AM364" s="367"/>
      <c r="AN364" s="367"/>
      <c r="AO364" s="367"/>
      <c r="AP364" s="367"/>
      <c r="AQ364" s="367"/>
      <c r="AR364" s="367"/>
      <c r="AS364" s="367"/>
      <c r="AT364" s="367"/>
      <c r="AU364" s="367"/>
      <c r="AV364" s="367"/>
      <c r="AW364" s="367"/>
      <c r="AX364" s="367"/>
      <c r="AY364" s="367"/>
      <c r="AZ364" s="367"/>
      <c r="BA364" s="367"/>
      <c r="BB364" s="367"/>
      <c r="BC364" s="367"/>
      <c r="BD364" s="367"/>
      <c r="BE364" s="367"/>
      <c r="BF364" s="367"/>
      <c r="BG364" s="367"/>
      <c r="BH364" s="367"/>
    </row>
    <row r="365" spans="1:60" ht="15.75" thickBot="1">
      <c r="A365" s="396"/>
      <c r="B365" s="397"/>
      <c r="C365" s="397"/>
      <c r="D365" s="397"/>
      <c r="E365" s="408"/>
      <c r="F365" s="407"/>
      <c r="G365" s="426"/>
      <c r="H365" s="426"/>
      <c r="I365" s="447"/>
      <c r="J365" s="468" t="s">
        <v>163</v>
      </c>
      <c r="K365" s="357"/>
      <c r="L365" s="348"/>
      <c r="M365" s="348"/>
      <c r="N365" s="348"/>
      <c r="O365" s="92"/>
      <c r="P365" s="348"/>
      <c r="Q365" s="25"/>
      <c r="R365" s="25"/>
      <c r="S365" s="25"/>
      <c r="T365" s="25"/>
      <c r="U365" s="25"/>
      <c r="V365" s="25"/>
      <c r="W365" s="25"/>
      <c r="X365" s="348"/>
      <c r="Y365" s="348"/>
      <c r="Z365" s="338"/>
      <c r="AA365" s="344"/>
      <c r="AB365" s="25"/>
      <c r="AC365" s="367"/>
      <c r="AD365" s="367"/>
      <c r="AE365" s="367"/>
      <c r="AF365" s="367"/>
      <c r="AG365" s="367"/>
      <c r="AH365" s="367"/>
      <c r="AI365" s="367"/>
      <c r="AJ365" s="367"/>
      <c r="AK365" s="367"/>
      <c r="AL365" s="367"/>
      <c r="AM365" s="367"/>
      <c r="AN365" s="367"/>
      <c r="AO365" s="367"/>
      <c r="AP365" s="367"/>
      <c r="AQ365" s="367"/>
      <c r="AR365" s="367"/>
      <c r="AS365" s="367"/>
      <c r="AT365" s="367"/>
      <c r="AU365" s="367"/>
      <c r="AV365" s="367"/>
      <c r="AW365" s="367"/>
      <c r="AX365" s="367"/>
      <c r="AY365" s="367"/>
      <c r="AZ365" s="367"/>
      <c r="BA365" s="367"/>
      <c r="BB365" s="367"/>
      <c r="BC365" s="367"/>
      <c r="BD365" s="367"/>
      <c r="BE365" s="367"/>
      <c r="BF365" s="367"/>
      <c r="BG365" s="367"/>
      <c r="BH365" s="367"/>
    </row>
    <row r="366" spans="1:60" ht="15">
      <c r="A366" s="399"/>
      <c r="B366" s="400"/>
      <c r="C366" s="400"/>
      <c r="D366" s="400"/>
      <c r="E366" s="640" t="s">
        <v>17</v>
      </c>
      <c r="F366" s="506" t="str">
        <f>I357</f>
        <v/>
      </c>
      <c r="G366" s="426"/>
      <c r="H366" s="426"/>
      <c r="I366" s="447"/>
      <c r="J366" s="469" t="b">
        <f>AND($F368&gt;0.3, OR($F349="Lille virksomhed", $F349="Mellemstor virksomhed", $F349="Stor virksomhed"))</f>
        <v>0</v>
      </c>
      <c r="K366" s="357"/>
      <c r="L366" s="348"/>
      <c r="M366" s="348"/>
      <c r="N366" s="348"/>
      <c r="O366" s="348"/>
      <c r="P366" s="92"/>
      <c r="Q366" s="25"/>
      <c r="R366" s="25"/>
      <c r="S366" s="25"/>
      <c r="T366" s="25"/>
      <c r="U366" s="25"/>
      <c r="V366" s="25"/>
      <c r="W366" s="25"/>
      <c r="X366" s="25"/>
      <c r="Y366" s="348"/>
      <c r="Z366" s="348"/>
      <c r="AA366" s="25"/>
      <c r="AB366" s="25"/>
      <c r="AC366" s="367"/>
      <c r="AD366" s="367"/>
      <c r="AE366" s="367"/>
      <c r="AF366" s="367"/>
      <c r="AG366" s="367"/>
      <c r="AH366" s="367"/>
      <c r="AI366" s="367"/>
      <c r="AJ366" s="367"/>
      <c r="AK366" s="367"/>
      <c r="AL366" s="367"/>
      <c r="AM366" s="367"/>
      <c r="AN366" s="367"/>
      <c r="AO366" s="367"/>
      <c r="AP366" s="367"/>
      <c r="AQ366" s="367"/>
      <c r="AR366" s="367"/>
      <c r="AS366" s="367"/>
      <c r="AT366" s="367"/>
      <c r="AU366" s="367"/>
      <c r="AV366" s="367"/>
      <c r="AW366" s="367"/>
      <c r="AX366" s="367"/>
      <c r="AY366" s="367"/>
      <c r="AZ366" s="367"/>
      <c r="BA366" s="367"/>
      <c r="BB366" s="367"/>
      <c r="BC366" s="367"/>
      <c r="BD366" s="367"/>
      <c r="BE366" s="367"/>
      <c r="BF366" s="367"/>
      <c r="BG366" s="367"/>
      <c r="BH366" s="367"/>
    </row>
    <row r="367" spans="1:60" ht="15">
      <c r="A367" s="399"/>
      <c r="B367" s="400"/>
      <c r="C367" s="400"/>
      <c r="D367" s="400"/>
      <c r="E367" s="641" t="s">
        <v>18</v>
      </c>
      <c r="F367" s="507" t="str">
        <f>IFERROR(IF(AND(OR($F349="Privat forsknings- og videnformidlingsinstitution",$F349="Offentlig forsknings- og videnformidlingsinstitution"),OR($B351="Anvendt forskning",$B351="Udvikling")),IF(K358="",K362,IF(K358&lt;=K362,K358,K362)),_xlfn.IFS(K358="",K360,K358&lt;=0,0,AND(K358&gt;0,K360&gt;0),K359)),"")</f>
        <v/>
      </c>
      <c r="G367" s="426"/>
      <c r="H367" s="426"/>
      <c r="I367" s="447"/>
      <c r="J367" s="469" t="b">
        <f>AND($F368&gt;0.44,OR($F349="Privat forsknings- og videnformidlingsinstitution",$F349="Offentlig forsknings- og videnformidlingsinstitution"))</f>
        <v>0</v>
      </c>
      <c r="K367" s="357"/>
      <c r="L367" s="348"/>
      <c r="M367" s="348"/>
      <c r="N367" s="348"/>
      <c r="O367" s="348"/>
      <c r="P367" s="92"/>
      <c r="Q367" s="25"/>
      <c r="R367" s="25"/>
      <c r="S367" s="25"/>
      <c r="T367" s="25"/>
      <c r="U367" s="25"/>
      <c r="V367" s="25"/>
      <c r="W367" s="25"/>
      <c r="X367" s="25"/>
      <c r="Y367" s="348"/>
      <c r="Z367" s="25"/>
      <c r="AA367" s="25"/>
      <c r="AB367" s="25"/>
      <c r="AC367" s="367"/>
      <c r="AD367" s="367"/>
      <c r="AE367" s="367"/>
      <c r="AF367" s="367"/>
      <c r="AG367" s="367"/>
      <c r="AH367" s="367"/>
      <c r="AI367" s="367"/>
      <c r="AJ367" s="367"/>
      <c r="AK367" s="367"/>
      <c r="AL367" s="367"/>
      <c r="AM367" s="367"/>
      <c r="AN367" s="367"/>
      <c r="AO367" s="367"/>
      <c r="AP367" s="367"/>
      <c r="AQ367" s="367"/>
      <c r="AR367" s="367"/>
      <c r="AS367" s="367"/>
      <c r="AT367" s="367"/>
      <c r="AU367" s="367"/>
      <c r="AV367" s="367"/>
      <c r="AW367" s="367"/>
      <c r="AX367" s="367"/>
      <c r="AY367" s="367"/>
      <c r="AZ367" s="367"/>
      <c r="BA367" s="367"/>
      <c r="BB367" s="367"/>
      <c r="BC367" s="367"/>
      <c r="BD367" s="367"/>
      <c r="BE367" s="367"/>
      <c r="BF367" s="367"/>
      <c r="BG367" s="367"/>
      <c r="BH367" s="367"/>
    </row>
    <row r="368" spans="1:60" ht="15.75" thickBot="1">
      <c r="A368" s="440"/>
      <c r="B368" s="441"/>
      <c r="C368" s="403"/>
      <c r="D368" s="403"/>
      <c r="E368" s="641" t="s">
        <v>168</v>
      </c>
      <c r="F368" s="508">
        <f>IF(E362="",0,IF(OR(F349="Privat Forsknings- og videnformidlingsinstitution",F349="Offentlig Forsknings- og videnformidlingsinstitution"),IF(E362=0,0,E362/E361),IF(E354=0,0,E362/E354)))</f>
        <v>0</v>
      </c>
      <c r="G368" s="426"/>
      <c r="H368" s="426"/>
      <c r="I368" s="447"/>
      <c r="J368" s="466"/>
      <c r="K368" s="357"/>
      <c r="L368" s="348"/>
      <c r="M368" s="348"/>
      <c r="N368" s="348"/>
      <c r="O368" s="348"/>
      <c r="P368" s="348"/>
      <c r="Q368" s="25"/>
      <c r="R368" s="25"/>
      <c r="S368" s="25"/>
      <c r="T368" s="25"/>
      <c r="U368" s="25"/>
      <c r="V368" s="25"/>
      <c r="W368" s="25"/>
      <c r="X368" s="25"/>
      <c r="Y368" s="25"/>
      <c r="Z368" s="25"/>
      <c r="AA368" s="25"/>
      <c r="AB368" s="25"/>
      <c r="AC368" s="367"/>
      <c r="AD368" s="367"/>
      <c r="AE368" s="367"/>
      <c r="AF368" s="367"/>
      <c r="AG368" s="367"/>
      <c r="AH368" s="367"/>
      <c r="AI368" s="367"/>
      <c r="AJ368" s="367"/>
      <c r="AK368" s="367"/>
      <c r="AL368" s="367"/>
      <c r="AM368" s="367"/>
      <c r="AN368" s="367"/>
      <c r="AO368" s="367"/>
      <c r="AP368" s="367"/>
      <c r="AQ368" s="367"/>
      <c r="AR368" s="367"/>
      <c r="AS368" s="367"/>
      <c r="AT368" s="367"/>
      <c r="AU368" s="367"/>
      <c r="AV368" s="367"/>
      <c r="AW368" s="367"/>
      <c r="AX368" s="367"/>
      <c r="AY368" s="367"/>
      <c r="AZ368" s="367"/>
      <c r="BA368" s="367"/>
      <c r="BB368" s="367"/>
      <c r="BC368" s="367"/>
      <c r="BD368" s="367"/>
      <c r="BE368" s="367"/>
      <c r="BF368" s="367"/>
      <c r="BG368" s="367"/>
      <c r="BH368" s="367"/>
    </row>
    <row r="369" spans="1:60" ht="15.75" thickBot="1">
      <c r="A369" s="438" t="s">
        <v>170</v>
      </c>
      <c r="B369" s="439">
        <f>IFERROR(E363/$E$16,0)</f>
        <v>0</v>
      </c>
      <c r="C369" s="403"/>
      <c r="D369" s="403"/>
      <c r="E369" s="409"/>
      <c r="F369" s="414"/>
      <c r="G369" s="426"/>
      <c r="H369" s="426"/>
      <c r="I369" s="447"/>
      <c r="J369" s="467"/>
      <c r="K369" s="357"/>
      <c r="L369" s="348"/>
      <c r="M369" s="348"/>
      <c r="N369" s="348"/>
      <c r="O369" s="348"/>
      <c r="P369" s="348"/>
      <c r="Q369" s="25"/>
      <c r="R369" s="25"/>
      <c r="S369" s="25"/>
      <c r="T369" s="25"/>
      <c r="U369" s="25"/>
      <c r="V369" s="25"/>
      <c r="W369" s="25"/>
      <c r="X369" s="25"/>
      <c r="Y369" s="25"/>
      <c r="Z369" s="25"/>
      <c r="AA369" s="25"/>
      <c r="AB369" s="25"/>
      <c r="AC369" s="367"/>
      <c r="AD369" s="367"/>
      <c r="AE369" s="367"/>
      <c r="AF369" s="367"/>
      <c r="AG369" s="367"/>
      <c r="AH369" s="367"/>
      <c r="AI369" s="367"/>
      <c r="AJ369" s="367"/>
      <c r="AK369" s="367"/>
      <c r="AL369" s="367"/>
      <c r="AM369" s="367"/>
      <c r="AN369" s="367"/>
      <c r="AO369" s="367"/>
      <c r="AP369" s="367"/>
      <c r="AQ369" s="367"/>
      <c r="AR369" s="367"/>
      <c r="AS369" s="367"/>
      <c r="AT369" s="367"/>
      <c r="AU369" s="367"/>
      <c r="AV369" s="367"/>
      <c r="AW369" s="367"/>
      <c r="AX369" s="367"/>
      <c r="AY369" s="367"/>
      <c r="AZ369" s="367"/>
      <c r="BA369" s="367"/>
      <c r="BB369" s="367"/>
      <c r="BC369" s="367"/>
      <c r="BD369" s="367"/>
      <c r="BE369" s="367"/>
      <c r="BF369" s="367"/>
      <c r="BG369" s="367"/>
      <c r="BH369" s="367"/>
    </row>
    <row r="370" spans="1:60" ht="15.75" thickBot="1">
      <c r="A370" s="401"/>
      <c r="B370" s="402"/>
      <c r="C370" s="367"/>
      <c r="D370" s="367"/>
      <c r="E370" s="409"/>
      <c r="F370" s="367"/>
      <c r="G370" s="426"/>
      <c r="H370" s="426"/>
      <c r="I370" s="447"/>
      <c r="J370" s="447"/>
      <c r="K370" s="357"/>
      <c r="L370" s="348"/>
      <c r="M370" s="348"/>
      <c r="N370" s="348"/>
      <c r="O370" s="348"/>
      <c r="P370" s="348"/>
      <c r="Q370" s="25"/>
      <c r="R370" s="25"/>
      <c r="S370" s="25"/>
      <c r="T370" s="25"/>
      <c r="U370" s="25"/>
      <c r="V370" s="25"/>
      <c r="W370" s="25"/>
      <c r="X370" s="25"/>
      <c r="Y370" s="25"/>
      <c r="Z370" s="25"/>
      <c r="AA370" s="25"/>
      <c r="AB370" s="25"/>
      <c r="AC370" s="367"/>
      <c r="AD370" s="367"/>
      <c r="AE370" s="367"/>
      <c r="AF370" s="367"/>
      <c r="AG370" s="367"/>
      <c r="AH370" s="367"/>
      <c r="AI370" s="367"/>
      <c r="AJ370" s="367"/>
      <c r="AK370" s="367"/>
      <c r="AL370" s="367"/>
      <c r="AM370" s="367"/>
      <c r="AN370" s="367"/>
      <c r="AO370" s="367"/>
      <c r="AP370" s="367"/>
      <c r="AQ370" s="367"/>
      <c r="AR370" s="367"/>
      <c r="AS370" s="367"/>
      <c r="AT370" s="367"/>
      <c r="AU370" s="367"/>
      <c r="AV370" s="367"/>
      <c r="AW370" s="367"/>
      <c r="AX370" s="367"/>
      <c r="AY370" s="367"/>
      <c r="AZ370" s="367"/>
      <c r="BA370" s="367"/>
      <c r="BB370" s="367"/>
      <c r="BC370" s="367"/>
      <c r="BD370" s="367"/>
      <c r="BE370" s="367"/>
      <c r="BF370" s="367"/>
      <c r="BG370" s="367"/>
      <c r="BH370" s="367"/>
    </row>
    <row r="371" spans="1:60" ht="15.75" hidden="1" thickBot="1">
      <c r="A371" s="401"/>
      <c r="B371" s="402"/>
      <c r="C371" s="367"/>
      <c r="D371" s="367"/>
      <c r="E371" s="409"/>
      <c r="F371" s="367"/>
      <c r="G371" s="426"/>
      <c r="H371" s="426"/>
      <c r="I371" s="447"/>
      <c r="J371" s="447"/>
      <c r="K371" s="357"/>
      <c r="L371" s="348"/>
      <c r="M371" s="348"/>
      <c r="N371" s="348"/>
      <c r="O371" s="348"/>
      <c r="P371" s="348"/>
      <c r="Q371" s="25"/>
      <c r="R371" s="25"/>
      <c r="S371" s="25"/>
      <c r="T371" s="25"/>
      <c r="U371" s="25"/>
      <c r="V371" s="25"/>
      <c r="W371" s="25"/>
      <c r="X371" s="25"/>
      <c r="Y371" s="25"/>
      <c r="Z371" s="25"/>
      <c r="AA371" s="25"/>
      <c r="AB371" s="25"/>
      <c r="AC371" s="367"/>
      <c r="AD371" s="367"/>
      <c r="AE371" s="367"/>
      <c r="AF371" s="367"/>
      <c r="AG371" s="367"/>
      <c r="AH371" s="367"/>
      <c r="AI371" s="367"/>
      <c r="AJ371" s="367"/>
      <c r="AK371" s="367"/>
      <c r="AL371" s="367"/>
      <c r="AM371" s="367"/>
      <c r="AN371" s="367"/>
      <c r="AO371" s="367"/>
      <c r="AP371" s="367"/>
      <c r="AQ371" s="367"/>
      <c r="AR371" s="367"/>
      <c r="AS371" s="367"/>
      <c r="AT371" s="367"/>
      <c r="AU371" s="367"/>
      <c r="AV371" s="367"/>
      <c r="AW371" s="367"/>
      <c r="AX371" s="367"/>
      <c r="AY371" s="367"/>
      <c r="AZ371" s="367"/>
      <c r="BA371" s="367"/>
      <c r="BB371" s="367"/>
      <c r="BC371" s="367"/>
      <c r="BD371" s="367"/>
      <c r="BE371" s="367"/>
      <c r="BF371" s="367"/>
      <c r="BG371" s="367"/>
      <c r="BH371" s="367"/>
    </row>
    <row r="372" spans="1:60" ht="15.75" hidden="1" thickBot="1">
      <c r="A372" s="401"/>
      <c r="B372" s="402"/>
      <c r="C372" s="367"/>
      <c r="D372" s="367"/>
      <c r="E372" s="409"/>
      <c r="F372" s="367"/>
      <c r="G372" s="426"/>
      <c r="H372" s="426"/>
      <c r="I372" s="447"/>
      <c r="J372" s="447"/>
      <c r="K372" s="357"/>
      <c r="L372" s="348"/>
      <c r="M372" s="348"/>
      <c r="N372" s="348"/>
      <c r="O372" s="348"/>
      <c r="P372" s="348"/>
      <c r="Q372" s="25"/>
      <c r="R372" s="25"/>
      <c r="S372" s="25"/>
      <c r="T372" s="25"/>
      <c r="U372" s="25"/>
      <c r="V372" s="25"/>
      <c r="W372" s="25"/>
      <c r="X372" s="25"/>
      <c r="Y372" s="25"/>
      <c r="Z372" s="25"/>
      <c r="AA372" s="25"/>
      <c r="AB372" s="340" t="s">
        <v>212</v>
      </c>
      <c r="AC372" s="367"/>
      <c r="AD372" s="367"/>
      <c r="AE372" s="367"/>
      <c r="AF372" s="367"/>
      <c r="AG372" s="367"/>
      <c r="AH372" s="367"/>
      <c r="AI372" s="367"/>
      <c r="AJ372" s="367"/>
      <c r="AK372" s="367"/>
      <c r="AL372" s="367"/>
      <c r="AM372" s="367"/>
      <c r="AN372" s="367"/>
      <c r="AO372" s="367"/>
      <c r="AP372" s="367"/>
      <c r="AQ372" s="367"/>
      <c r="AR372" s="367"/>
      <c r="AS372" s="367"/>
      <c r="AT372" s="367"/>
      <c r="AU372" s="367"/>
      <c r="AV372" s="367"/>
      <c r="AW372" s="367"/>
      <c r="AX372" s="367"/>
      <c r="AY372" s="367"/>
      <c r="AZ372" s="367"/>
      <c r="BA372" s="367"/>
      <c r="BB372" s="367"/>
      <c r="BC372" s="367"/>
      <c r="BD372" s="367"/>
      <c r="BE372" s="367"/>
      <c r="BF372" s="367"/>
      <c r="BG372" s="367"/>
      <c r="BH372" s="367"/>
    </row>
    <row r="373" spans="1:60" ht="15.75" hidden="1" thickBot="1">
      <c r="A373" s="401"/>
      <c r="B373" s="402"/>
      <c r="C373" s="367"/>
      <c r="D373" s="367"/>
      <c r="E373" s="409"/>
      <c r="F373" s="367"/>
      <c r="G373" s="426"/>
      <c r="H373" s="426"/>
      <c r="I373" s="447"/>
      <c r="J373" s="447"/>
      <c r="K373" s="357"/>
      <c r="L373" s="348"/>
      <c r="M373" s="348"/>
      <c r="N373" s="348"/>
      <c r="O373" s="348"/>
      <c r="P373" s="348"/>
      <c r="Q373" s="25"/>
      <c r="R373" s="25"/>
      <c r="S373" s="25"/>
      <c r="T373" s="25"/>
      <c r="U373" s="25"/>
      <c r="V373" s="25"/>
      <c r="W373" s="25"/>
      <c r="X373" s="25"/>
      <c r="Y373" s="25"/>
      <c r="Z373" s="25"/>
      <c r="AA373" s="25"/>
      <c r="AB373" s="25"/>
      <c r="AC373" s="367"/>
      <c r="AD373" s="367"/>
      <c r="AE373" s="367"/>
      <c r="AF373" s="367"/>
      <c r="AG373" s="367"/>
      <c r="AH373" s="367"/>
      <c r="AI373" s="367"/>
      <c r="AJ373" s="367"/>
      <c r="AK373" s="367"/>
      <c r="AL373" s="367"/>
      <c r="AM373" s="367"/>
      <c r="AN373" s="367"/>
      <c r="AO373" s="367"/>
      <c r="AP373" s="367"/>
      <c r="AQ373" s="367"/>
      <c r="AR373" s="367"/>
      <c r="AS373" s="367"/>
      <c r="AT373" s="367"/>
      <c r="AU373" s="367"/>
      <c r="AV373" s="367"/>
      <c r="AW373" s="367"/>
      <c r="AX373" s="367"/>
      <c r="AY373" s="367"/>
      <c r="AZ373" s="367"/>
      <c r="BA373" s="367"/>
      <c r="BB373" s="367"/>
      <c r="BC373" s="367"/>
      <c r="BD373" s="367"/>
      <c r="BE373" s="367"/>
      <c r="BF373" s="367"/>
      <c r="BG373" s="367"/>
      <c r="BH373" s="367"/>
    </row>
    <row r="374" spans="1:60" ht="15.75" hidden="1" thickBot="1">
      <c r="A374" s="401"/>
      <c r="B374" s="402"/>
      <c r="C374" s="367"/>
      <c r="D374" s="367"/>
      <c r="E374" s="409"/>
      <c r="F374" s="367"/>
      <c r="G374" s="426"/>
      <c r="H374" s="426"/>
      <c r="I374" s="447"/>
      <c r="J374" s="447"/>
      <c r="K374" s="357"/>
      <c r="L374" s="348"/>
      <c r="M374" s="348"/>
      <c r="N374" s="348"/>
      <c r="O374" s="348"/>
      <c r="P374" s="348"/>
      <c r="Q374" s="25"/>
      <c r="R374" s="25"/>
      <c r="S374" s="25"/>
      <c r="T374" s="25"/>
      <c r="U374" s="25"/>
      <c r="V374" s="25"/>
      <c r="W374" s="25"/>
      <c r="X374" s="25"/>
      <c r="Y374" s="25"/>
      <c r="Z374" s="25"/>
      <c r="AA374" s="25"/>
      <c r="AB374" s="25"/>
      <c r="AC374" s="367"/>
      <c r="AD374" s="367"/>
      <c r="AE374" s="367"/>
      <c r="AF374" s="367"/>
      <c r="AG374" s="367"/>
      <c r="AH374" s="367"/>
      <c r="AI374" s="367"/>
      <c r="AJ374" s="367"/>
      <c r="AK374" s="367"/>
      <c r="AL374" s="367"/>
      <c r="AM374" s="367"/>
      <c r="AN374" s="367"/>
      <c r="AO374" s="367"/>
      <c r="AP374" s="367"/>
      <c r="AQ374" s="367"/>
      <c r="AR374" s="367"/>
      <c r="AS374" s="367"/>
      <c r="AT374" s="367"/>
      <c r="AU374" s="367"/>
      <c r="AV374" s="367"/>
      <c r="AW374" s="367"/>
      <c r="AX374" s="367"/>
      <c r="AY374" s="367"/>
      <c r="AZ374" s="367"/>
      <c r="BA374" s="367"/>
      <c r="BB374" s="367"/>
      <c r="BC374" s="367"/>
      <c r="BD374" s="367"/>
      <c r="BE374" s="367"/>
      <c r="BF374" s="367"/>
      <c r="BG374" s="367"/>
      <c r="BH374" s="367"/>
    </row>
    <row r="375" spans="1:60" ht="15.75" hidden="1" thickBot="1">
      <c r="A375" s="401"/>
      <c r="B375" s="402"/>
      <c r="C375" s="367"/>
      <c r="D375" s="367"/>
      <c r="E375" s="409"/>
      <c r="F375" s="367"/>
      <c r="G375" s="426"/>
      <c r="H375" s="426"/>
      <c r="I375" s="447"/>
      <c r="J375" s="447"/>
      <c r="K375" s="357"/>
      <c r="L375" s="348"/>
      <c r="M375" s="348"/>
      <c r="N375" s="348"/>
      <c r="O375" s="348"/>
      <c r="P375" s="348"/>
      <c r="Q375" s="25"/>
      <c r="R375" s="25"/>
      <c r="S375" s="25"/>
      <c r="T375" s="25"/>
      <c r="U375" s="25"/>
      <c r="V375" s="25"/>
      <c r="W375" s="25"/>
      <c r="X375" s="25"/>
      <c r="Y375" s="25"/>
      <c r="Z375" s="25"/>
      <c r="AA375" s="25"/>
      <c r="AB375" s="25"/>
      <c r="AC375" s="367"/>
      <c r="AD375" s="367"/>
      <c r="AE375" s="367"/>
      <c r="AF375" s="367"/>
      <c r="AG375" s="367"/>
      <c r="AH375" s="367"/>
      <c r="AI375" s="367"/>
      <c r="AJ375" s="367"/>
      <c r="AK375" s="367"/>
      <c r="AL375" s="367"/>
      <c r="AM375" s="367"/>
      <c r="AN375" s="367"/>
      <c r="AO375" s="367"/>
      <c r="AP375" s="367"/>
      <c r="AQ375" s="367"/>
      <c r="AR375" s="367"/>
      <c r="AS375" s="367"/>
      <c r="AT375" s="367"/>
      <c r="AU375" s="367"/>
      <c r="AV375" s="367"/>
      <c r="AW375" s="367"/>
      <c r="AX375" s="367"/>
      <c r="AY375" s="367"/>
      <c r="AZ375" s="367"/>
      <c r="BA375" s="367"/>
      <c r="BB375" s="367"/>
      <c r="BC375" s="367"/>
      <c r="BD375" s="367"/>
      <c r="BE375" s="367"/>
      <c r="BF375" s="367"/>
      <c r="BG375" s="367"/>
      <c r="BH375" s="367"/>
    </row>
    <row r="376" spans="1:60" ht="15.75" hidden="1" thickBot="1">
      <c r="A376" s="401"/>
      <c r="B376" s="402"/>
      <c r="C376" s="367"/>
      <c r="D376" s="367"/>
      <c r="E376" s="409"/>
      <c r="F376" s="367"/>
      <c r="G376" s="426"/>
      <c r="H376" s="426"/>
      <c r="I376" s="447"/>
      <c r="J376" s="447"/>
      <c r="K376" s="357"/>
      <c r="L376" s="348"/>
      <c r="M376" s="348"/>
      <c r="N376" s="348"/>
      <c r="O376" s="348"/>
      <c r="P376" s="348"/>
      <c r="Q376" s="25"/>
      <c r="R376" s="25"/>
      <c r="S376" s="25"/>
      <c r="T376" s="25"/>
      <c r="U376" s="25"/>
      <c r="V376" s="25"/>
      <c r="W376" s="25"/>
      <c r="X376" s="25"/>
      <c r="Y376" s="25"/>
      <c r="Z376" s="25"/>
      <c r="AA376" s="25"/>
      <c r="AB376" s="25"/>
      <c r="AC376" s="367"/>
      <c r="AD376" s="367"/>
      <c r="AE376" s="367"/>
      <c r="AF376" s="367"/>
      <c r="AG376" s="367"/>
      <c r="AH376" s="367"/>
      <c r="AI376" s="367"/>
      <c r="AJ376" s="367"/>
      <c r="AK376" s="367"/>
      <c r="AL376" s="367"/>
      <c r="AM376" s="367"/>
      <c r="AN376" s="367"/>
      <c r="AO376" s="367"/>
      <c r="AP376" s="367"/>
      <c r="AQ376" s="367"/>
      <c r="AR376" s="367"/>
      <c r="AS376" s="367"/>
      <c r="AT376" s="367"/>
      <c r="AU376" s="367"/>
      <c r="AV376" s="367"/>
      <c r="AW376" s="367"/>
      <c r="AX376" s="367"/>
      <c r="AY376" s="367"/>
      <c r="AZ376" s="367"/>
      <c r="BA376" s="367"/>
      <c r="BB376" s="367"/>
      <c r="BC376" s="367"/>
      <c r="BD376" s="367"/>
      <c r="BE376" s="367"/>
      <c r="BF376" s="367"/>
      <c r="BG376" s="367"/>
      <c r="BH376" s="367"/>
    </row>
    <row r="377" spans="1:60" ht="15.75" hidden="1" thickBot="1">
      <c r="A377" s="401"/>
      <c r="B377" s="402"/>
      <c r="C377" s="367"/>
      <c r="D377" s="367"/>
      <c r="E377" s="409"/>
      <c r="F377" s="367"/>
      <c r="G377" s="426"/>
      <c r="H377" s="426"/>
      <c r="I377" s="447"/>
      <c r="J377" s="447"/>
      <c r="K377" s="357"/>
      <c r="L377" s="348"/>
      <c r="M377" s="348"/>
      <c r="N377" s="348"/>
      <c r="O377" s="348"/>
      <c r="P377" s="348"/>
      <c r="Q377" s="25"/>
      <c r="R377" s="25"/>
      <c r="S377" s="25"/>
      <c r="T377" s="25"/>
      <c r="U377" s="25"/>
      <c r="V377" s="25"/>
      <c r="W377" s="25"/>
      <c r="X377" s="25"/>
      <c r="Y377" s="25"/>
      <c r="Z377" s="25"/>
      <c r="AA377" s="25"/>
      <c r="AB377" s="25"/>
      <c r="AC377" s="367"/>
      <c r="AD377" s="367"/>
      <c r="AE377" s="367"/>
      <c r="AF377" s="367"/>
      <c r="AG377" s="367"/>
      <c r="AH377" s="367"/>
      <c r="AI377" s="367"/>
      <c r="AJ377" s="367"/>
      <c r="AK377" s="367"/>
      <c r="AL377" s="367"/>
      <c r="AM377" s="367"/>
      <c r="AN377" s="367"/>
      <c r="AO377" s="367"/>
      <c r="AP377" s="367"/>
      <c r="AQ377" s="367"/>
      <c r="AR377" s="367"/>
      <c r="AS377" s="367"/>
      <c r="AT377" s="367"/>
      <c r="AU377" s="367"/>
      <c r="AV377" s="367"/>
      <c r="AW377" s="367"/>
      <c r="AX377" s="367"/>
      <c r="AY377" s="367"/>
      <c r="AZ377" s="367"/>
      <c r="BA377" s="367"/>
      <c r="BB377" s="367"/>
      <c r="BC377" s="367"/>
      <c r="BD377" s="367"/>
      <c r="BE377" s="367"/>
      <c r="BF377" s="367"/>
      <c r="BG377" s="367"/>
      <c r="BH377" s="367"/>
    </row>
    <row r="378" spans="1:60" ht="15.75" hidden="1" thickBot="1">
      <c r="A378" s="401"/>
      <c r="B378" s="402"/>
      <c r="C378" s="367"/>
      <c r="D378" s="367"/>
      <c r="E378" s="409"/>
      <c r="F378" s="367"/>
      <c r="G378" s="426"/>
      <c r="H378" s="426"/>
      <c r="I378" s="447"/>
      <c r="J378" s="447"/>
      <c r="K378" s="357"/>
      <c r="L378" s="348"/>
      <c r="M378" s="348"/>
      <c r="N378" s="348"/>
      <c r="O378" s="348"/>
      <c r="P378" s="348"/>
      <c r="Q378" s="25"/>
      <c r="R378" s="25"/>
      <c r="S378" s="25"/>
      <c r="T378" s="25"/>
      <c r="U378" s="25"/>
      <c r="V378" s="25"/>
      <c r="W378" s="25"/>
      <c r="X378" s="25"/>
      <c r="Y378" s="25"/>
      <c r="Z378" s="25"/>
      <c r="AA378" s="25"/>
      <c r="AB378" s="340" t="s">
        <v>98</v>
      </c>
      <c r="AC378" s="367"/>
      <c r="AD378" s="367"/>
      <c r="AE378" s="367"/>
      <c r="AF378" s="367"/>
      <c r="AG378" s="367"/>
      <c r="AH378" s="367"/>
      <c r="AI378" s="367"/>
      <c r="AJ378" s="367"/>
      <c r="AK378" s="367"/>
      <c r="AL378" s="367"/>
      <c r="AM378" s="367"/>
      <c r="AN378" s="367"/>
      <c r="AO378" s="367"/>
      <c r="AP378" s="367"/>
      <c r="AQ378" s="367"/>
      <c r="AR378" s="367"/>
      <c r="AS378" s="367"/>
      <c r="AT378" s="367"/>
      <c r="AU378" s="367"/>
      <c r="AV378" s="367"/>
      <c r="AW378" s="367"/>
      <c r="AX378" s="367"/>
      <c r="AY378" s="367"/>
      <c r="AZ378" s="367"/>
      <c r="BA378" s="367"/>
      <c r="BB378" s="367"/>
      <c r="BC378" s="367"/>
      <c r="BD378" s="367"/>
      <c r="BE378" s="367"/>
      <c r="BF378" s="367"/>
      <c r="BG378" s="367"/>
      <c r="BH378" s="367"/>
    </row>
    <row r="379" spans="1:60" ht="15.75" thickTop="1">
      <c r="A379" s="639" t="s">
        <v>127</v>
      </c>
      <c r="B379" s="387" t="str">
        <f>IF('1. Projektets omkostninger'!B369="","",'1. Projektets omkostninger'!B369)</f>
        <v/>
      </c>
      <c r="C379" s="388" t="s">
        <v>72</v>
      </c>
      <c r="D379" s="388"/>
      <c r="E379" s="386" t="s">
        <v>128</v>
      </c>
      <c r="F379" s="387" t="str">
        <f>IF('1. Projektets omkostninger'!D369="","",'1. Projektets omkostninger'!D369)</f>
        <v/>
      </c>
      <c r="G379" s="433"/>
      <c r="H379" s="461"/>
      <c r="I379" s="447"/>
      <c r="J379" s="447"/>
      <c r="K379" s="357"/>
      <c r="L379" s="348"/>
      <c r="M379" s="348"/>
      <c r="N379" s="348"/>
      <c r="O379" s="348"/>
      <c r="P379" s="348"/>
      <c r="Q379" s="342"/>
      <c r="R379" s="343"/>
      <c r="S379" s="344"/>
      <c r="T379" s="339"/>
      <c r="U379" s="25"/>
      <c r="V379" s="25"/>
      <c r="W379" s="442"/>
      <c r="X379" s="25"/>
      <c r="Y379" s="25"/>
      <c r="Z379" s="348"/>
      <c r="AA379" s="25"/>
      <c r="AB379" s="348" t="s">
        <v>103</v>
      </c>
      <c r="AC379" s="367"/>
      <c r="AD379" s="367"/>
      <c r="AE379" s="367"/>
      <c r="AF379" s="367"/>
      <c r="AG379" s="367"/>
      <c r="AH379" s="367"/>
      <c r="AI379" s="367"/>
      <c r="AJ379" s="367"/>
      <c r="AK379" s="367"/>
      <c r="AL379" s="367"/>
      <c r="AM379" s="367"/>
      <c r="AN379" s="367"/>
      <c r="AO379" s="367"/>
      <c r="AP379" s="367"/>
      <c r="AQ379" s="367"/>
      <c r="AR379" s="367"/>
      <c r="AS379" s="367"/>
      <c r="AT379" s="367"/>
      <c r="AU379" s="367"/>
      <c r="AV379" s="367"/>
      <c r="AW379" s="367"/>
      <c r="AX379" s="367"/>
      <c r="AY379" s="367"/>
      <c r="AZ379" s="367"/>
      <c r="BA379" s="367"/>
      <c r="BB379" s="367"/>
      <c r="BC379" s="367"/>
      <c r="BD379" s="367"/>
      <c r="BE379" s="367"/>
      <c r="BF379" s="367"/>
      <c r="BG379" s="367"/>
      <c r="BH379" s="367"/>
    </row>
    <row r="380" spans="1:60" ht="15">
      <c r="A380" s="380" t="s">
        <v>132</v>
      </c>
      <c r="B380" s="463" t="str">
        <f>IF('1. Projektets omkostninger'!C369="","",'1. Projektets omkostninger'!C369)</f>
        <v/>
      </c>
      <c r="C380" s="391"/>
      <c r="D380" s="391"/>
      <c r="E380" s="389" t="s">
        <v>6</v>
      </c>
      <c r="F380" s="390" t="str">
        <f>IF(ISBLANK($F$20),"Projektform skal vælges ved hovedansøger",$F$20)</f>
        <v/>
      </c>
      <c r="G380" s="433"/>
      <c r="H380" s="461"/>
      <c r="I380" s="447"/>
      <c r="J380" s="447"/>
      <c r="K380" s="357"/>
      <c r="L380" s="348"/>
      <c r="M380" s="348"/>
      <c r="N380" s="348"/>
      <c r="O380" s="348"/>
      <c r="P380" s="348"/>
      <c r="Q380" s="350"/>
      <c r="R380" s="343"/>
      <c r="S380" s="442"/>
      <c r="T380" s="339"/>
      <c r="U380" s="25"/>
      <c r="V380" s="25"/>
      <c r="W380" s="442"/>
      <c r="X380" s="443"/>
      <c r="Y380" s="25"/>
      <c r="Z380" s="348"/>
      <c r="AA380" s="25"/>
      <c r="AB380" s="348" t="s">
        <v>107</v>
      </c>
      <c r="AC380" s="367"/>
      <c r="AD380" s="367"/>
      <c r="AE380" s="367"/>
      <c r="AF380" s="367"/>
      <c r="AG380" s="367"/>
      <c r="AH380" s="367"/>
      <c r="AI380" s="367"/>
      <c r="AJ380" s="367"/>
      <c r="AK380" s="367"/>
      <c r="AL380" s="367"/>
      <c r="AM380" s="367"/>
      <c r="AN380" s="367"/>
      <c r="AO380" s="367"/>
      <c r="AP380" s="367"/>
      <c r="AQ380" s="367"/>
      <c r="AR380" s="367"/>
      <c r="AS380" s="367"/>
      <c r="AT380" s="367"/>
      <c r="AU380" s="367"/>
      <c r="AV380" s="367"/>
      <c r="AW380" s="367"/>
      <c r="AX380" s="367"/>
      <c r="AY380" s="367"/>
      <c r="AZ380" s="367"/>
      <c r="BA380" s="367"/>
      <c r="BB380" s="367"/>
      <c r="BC380" s="367"/>
      <c r="BD380" s="367"/>
      <c r="BE380" s="367"/>
      <c r="BF380" s="367"/>
      <c r="BG380" s="367"/>
      <c r="BH380" s="367"/>
    </row>
    <row r="381" spans="1:60" ht="15">
      <c r="A381" s="380" t="s">
        <v>134</v>
      </c>
      <c r="B381" s="390" t="str">
        <f>IF('1. Projektets omkostninger'!E369="","",'1. Projektets omkostninger'!E369)</f>
        <v/>
      </c>
      <c r="C381" s="426" t="s">
        <v>135</v>
      </c>
      <c r="D381" s="389"/>
      <c r="E381" s="437" t="s">
        <v>148</v>
      </c>
      <c r="F381" s="435"/>
      <c r="G381" s="428"/>
      <c r="H381" s="462"/>
      <c r="I381" s="447"/>
      <c r="J381" s="447"/>
      <c r="K381" s="357"/>
      <c r="L381" s="348"/>
      <c r="M381" s="348"/>
      <c r="N381" s="348"/>
      <c r="O381" s="348"/>
      <c r="P381" s="348"/>
      <c r="Q381" s="351"/>
      <c r="R381" s="345"/>
      <c r="S381" s="442"/>
      <c r="T381" s="340" t="s">
        <v>212</v>
      </c>
      <c r="U381" s="340" t="s">
        <v>212</v>
      </c>
      <c r="V381" s="340" t="s">
        <v>212</v>
      </c>
      <c r="W381" s="340" t="s">
        <v>212</v>
      </c>
      <c r="X381" s="340" t="s">
        <v>212</v>
      </c>
      <c r="Y381" s="340" t="s">
        <v>212</v>
      </c>
      <c r="Z381" s="340" t="s">
        <v>212</v>
      </c>
      <c r="AA381" s="340" t="s">
        <v>212</v>
      </c>
      <c r="AB381" s="348" t="s">
        <v>110</v>
      </c>
      <c r="AC381" s="367"/>
      <c r="AD381" s="367"/>
      <c r="AE381" s="367"/>
      <c r="AF381" s="367"/>
      <c r="AG381" s="367"/>
      <c r="AH381" s="367"/>
      <c r="AI381" s="367"/>
      <c r="AJ381" s="367"/>
      <c r="AK381" s="367"/>
      <c r="AL381" s="367"/>
      <c r="AM381" s="367"/>
      <c r="AN381" s="367"/>
      <c r="AO381" s="367"/>
      <c r="AP381" s="367"/>
      <c r="AQ381" s="367"/>
      <c r="AR381" s="367"/>
      <c r="AS381" s="367"/>
      <c r="AT381" s="367"/>
      <c r="AU381" s="367"/>
      <c r="AV381" s="367"/>
      <c r="AW381" s="367"/>
      <c r="AX381" s="367"/>
      <c r="AY381" s="367"/>
      <c r="AZ381" s="367"/>
      <c r="BA381" s="367"/>
      <c r="BB381" s="367"/>
      <c r="BC381" s="367"/>
      <c r="BD381" s="367"/>
      <c r="BE381" s="367"/>
      <c r="BF381" s="367"/>
      <c r="BG381" s="367"/>
      <c r="BH381" s="367"/>
    </row>
    <row r="382" spans="1:60" ht="15">
      <c r="A382" s="434" t="s">
        <v>175</v>
      </c>
      <c r="B382" s="434" t="str">
        <f>IF('1. Projektets omkostninger'!A369="","",'1. Projektets omkostninger'!A369)</f>
        <v/>
      </c>
      <c r="C382" s="434" t="str">
        <f>IF('1. Projektets omkostninger'!$A369="","",'1. Projektets omkostninger'!$A369)</f>
        <v/>
      </c>
      <c r="D382" s="389"/>
      <c r="E382" s="437"/>
      <c r="F382" s="436"/>
      <c r="G382" s="426"/>
      <c r="H382" s="426"/>
      <c r="I382" s="452"/>
      <c r="J382" s="447"/>
      <c r="K382" s="357"/>
      <c r="L382" s="348"/>
      <c r="M382" s="348"/>
      <c r="N382" s="348"/>
      <c r="O382" s="348"/>
      <c r="P382" s="348"/>
      <c r="Q382" s="351"/>
      <c r="R382" s="345"/>
      <c r="S382" s="442"/>
      <c r="T382" s="339" t="s">
        <v>177</v>
      </c>
      <c r="U382" s="25" t="s">
        <v>178</v>
      </c>
      <c r="V382" s="348" t="s">
        <v>179</v>
      </c>
      <c r="W382" s="348" t="s">
        <v>180</v>
      </c>
      <c r="X382" s="348" t="s">
        <v>181</v>
      </c>
      <c r="Y382" s="25"/>
      <c r="Z382" s="346" t="s">
        <v>144</v>
      </c>
      <c r="AA382" s="346" t="s">
        <v>97</v>
      </c>
      <c r="AB382" s="348" t="s">
        <v>211</v>
      </c>
      <c r="AC382" s="367"/>
      <c r="AD382" s="367"/>
      <c r="AE382" s="367"/>
      <c r="AF382" s="367"/>
      <c r="AG382" s="367"/>
      <c r="AH382" s="367"/>
      <c r="AI382" s="367"/>
      <c r="AJ382" s="367"/>
      <c r="AK382" s="367"/>
      <c r="AL382" s="367"/>
      <c r="AM382" s="367"/>
      <c r="AN382" s="367"/>
      <c r="AO382" s="367"/>
      <c r="AP382" s="367"/>
      <c r="AQ382" s="367"/>
      <c r="AR382" s="367"/>
      <c r="AS382" s="367"/>
      <c r="AT382" s="367"/>
      <c r="AU382" s="367"/>
      <c r="AV382" s="367"/>
      <c r="AW382" s="367"/>
      <c r="AX382" s="367"/>
      <c r="AY382" s="367"/>
      <c r="AZ382" s="367"/>
      <c r="BA382" s="367"/>
      <c r="BB382" s="367"/>
      <c r="BC382" s="367"/>
      <c r="BD382" s="367"/>
      <c r="BE382" s="367"/>
      <c r="BF382" s="367"/>
      <c r="BG382" s="367"/>
      <c r="BH382" s="367"/>
    </row>
    <row r="383" spans="1:60" ht="15.75" thickBot="1">
      <c r="A383" s="395"/>
      <c r="B383" s="384" t="s">
        <v>90</v>
      </c>
      <c r="C383" s="384" t="s">
        <v>91</v>
      </c>
      <c r="D383" s="384" t="s">
        <v>92</v>
      </c>
      <c r="E383" s="384" t="s">
        <v>93</v>
      </c>
      <c r="F383" s="385" t="s">
        <v>94</v>
      </c>
      <c r="G383" s="429"/>
      <c r="H383" s="426"/>
      <c r="I383" s="447"/>
      <c r="J383" s="447"/>
      <c r="K383" s="357"/>
      <c r="L383" s="348"/>
      <c r="M383" s="348"/>
      <c r="N383" s="348"/>
      <c r="O383" s="348"/>
      <c r="P383" s="352"/>
      <c r="Q383" s="353"/>
      <c r="R383" s="339"/>
      <c r="S383" s="339"/>
      <c r="T383" s="25"/>
      <c r="U383" s="25"/>
      <c r="V383" s="348"/>
      <c r="W383" s="348"/>
      <c r="X383" s="25"/>
      <c r="Y383" s="442"/>
      <c r="Z383" s="346"/>
      <c r="AA383" s="346"/>
      <c r="AB383" s="348" t="s">
        <v>113</v>
      </c>
      <c r="AC383" s="367"/>
      <c r="AD383" s="367"/>
      <c r="AE383" s="367"/>
      <c r="AF383" s="367"/>
      <c r="AG383" s="367"/>
      <c r="AH383" s="367"/>
      <c r="AI383" s="367"/>
      <c r="AJ383" s="367"/>
      <c r="AK383" s="367"/>
      <c r="AL383" s="367"/>
      <c r="AM383" s="367"/>
      <c r="AN383" s="367"/>
      <c r="AO383" s="367"/>
      <c r="AP383" s="367"/>
      <c r="AQ383" s="367"/>
      <c r="AR383" s="367"/>
      <c r="AS383" s="367"/>
      <c r="AT383" s="367"/>
      <c r="AU383" s="367"/>
      <c r="AV383" s="367"/>
      <c r="AW383" s="367"/>
      <c r="AX383" s="367"/>
      <c r="AY383" s="367"/>
      <c r="AZ383" s="367"/>
      <c r="BA383" s="367"/>
      <c r="BB383" s="367"/>
      <c r="BC383" s="367"/>
      <c r="BD383" s="367"/>
      <c r="BE383" s="367"/>
      <c r="BF383" s="367"/>
      <c r="BG383" s="367"/>
      <c r="BH383" s="367"/>
    </row>
    <row r="384" spans="1:60" ht="15" customHeight="1">
      <c r="A384" s="512" t="s">
        <v>99</v>
      </c>
      <c r="B384" s="569">
        <f>IFERROR(IF(E384=0,0,X384),0)</f>
        <v>0</v>
      </c>
      <c r="C384" s="558">
        <f t="shared" ref="C384:C390" si="89">IFERROR(E384-B384,0)</f>
        <v>0</v>
      </c>
      <c r="D384" s="558"/>
      <c r="E384" s="562">
        <f>'1. Projektets omkostninger'!B377</f>
        <v>0</v>
      </c>
      <c r="F384" s="563">
        <f>SUM('1. Projektets omkostninger'!D376:AV376)</f>
        <v>0</v>
      </c>
      <c r="G384" s="432"/>
      <c r="H384" s="460"/>
      <c r="I384" s="93"/>
      <c r="J384" s="94"/>
      <c r="K384" s="94"/>
      <c r="L384" s="94"/>
      <c r="M384" s="95"/>
      <c r="N384" s="347"/>
      <c r="O384" s="348"/>
      <c r="P384" s="355"/>
      <c r="Q384" s="338"/>
      <c r="R384" s="339"/>
      <c r="S384" s="339"/>
      <c r="T384" s="554" t="e">
        <f>((I$388-((E$393*I$388+C$394)-E$393)/E$393))*E384</f>
        <v>#VALUE!</v>
      </c>
      <c r="U384" s="446" t="e">
        <f>IF(AND(OR($F$379="Privat forsknings- og videnformidlingsinstitution",$F$379="Offentlig forsknings- og videnformidlingsinstitution"),OR($B$381="Anvendt forskning",$B$381="Udvikling")),IF($K$392="",$I$388*$E384,$K$392*$E384),IF($K$388="",$K$390*$E384,$K$389*$E384))</f>
        <v>#VALUE!</v>
      </c>
      <c r="V384" s="446">
        <f>IFERROR(IF(E384=0,0,E384*K$388),0)</f>
        <v>0</v>
      </c>
      <c r="W384" s="444">
        <f>IF(E384=0,0,E384*I$388)</f>
        <v>0</v>
      </c>
      <c r="X384" s="444">
        <f>IF(AND(D$394=0,C$394=0),W384,IF(AND(D$394&gt;0,C$394=0),U384,IF(AND(D$394&gt;0,C$394&gt;0,U384=0),0,IF(AND(V384&lt;&gt;0,V384&lt;U384),V384,U384))))</f>
        <v>0</v>
      </c>
      <c r="Y384" s="25"/>
      <c r="Z384" s="339" t="str">
        <f>CONCATENATE(F379," - ",AA384)</f>
        <v xml:space="preserve"> - </v>
      </c>
      <c r="AA384" s="25" t="str">
        <f>F380</f>
        <v/>
      </c>
      <c r="AB384" s="348" t="s">
        <v>116</v>
      </c>
      <c r="AC384" s="367"/>
      <c r="AD384" s="367"/>
      <c r="AE384" s="367"/>
      <c r="AF384" s="367"/>
      <c r="AG384" s="367"/>
      <c r="AH384" s="367"/>
      <c r="AI384" s="367"/>
      <c r="AJ384" s="367"/>
      <c r="AK384" s="367"/>
      <c r="AL384" s="367"/>
      <c r="AM384" s="367"/>
      <c r="AN384" s="367"/>
      <c r="AO384" s="367"/>
      <c r="AP384" s="367"/>
      <c r="AQ384" s="367"/>
      <c r="AR384" s="367"/>
      <c r="AS384" s="367"/>
      <c r="AT384" s="367"/>
      <c r="AU384" s="367"/>
      <c r="AV384" s="367"/>
      <c r="AW384" s="367"/>
      <c r="AX384" s="367"/>
      <c r="AY384" s="367"/>
      <c r="AZ384" s="367"/>
      <c r="BA384" s="367"/>
      <c r="BB384" s="367"/>
      <c r="BC384" s="367"/>
      <c r="BD384" s="367"/>
      <c r="BE384" s="367"/>
      <c r="BF384" s="367"/>
      <c r="BG384" s="367"/>
      <c r="BH384" s="367"/>
    </row>
    <row r="385" spans="1:60" ht="15" customHeight="1">
      <c r="A385" s="513" t="s">
        <v>50</v>
      </c>
      <c r="B385" s="570">
        <f>IFERROR(IF(E385=0,0,X385),0)</f>
        <v>0</v>
      </c>
      <c r="C385" s="555">
        <f t="shared" si="89"/>
        <v>0</v>
      </c>
      <c r="D385" s="555"/>
      <c r="E385" s="556">
        <f>'1. Projektets omkostninger'!B381</f>
        <v>0</v>
      </c>
      <c r="F385" s="564"/>
      <c r="G385" s="432"/>
      <c r="H385" s="460"/>
      <c r="I385" s="96"/>
      <c r="J385" s="25"/>
      <c r="K385" s="25"/>
      <c r="L385" s="25"/>
      <c r="M385" s="97"/>
      <c r="N385" s="347"/>
      <c r="O385" s="348"/>
      <c r="P385" s="356"/>
      <c r="Q385" s="338"/>
      <c r="R385" s="337"/>
      <c r="S385" s="339"/>
      <c r="T385" s="554" t="e">
        <f t="shared" ref="T385:T393" si="90">((I$388-((E$393*I$388+C$394)-E$393)/E$393))*E385</f>
        <v>#VALUE!</v>
      </c>
      <c r="U385" s="446" t="e">
        <f t="shared" ref="U385:U393" si="91">IF(AND(OR($F$379="Privat forsknings- og videnformidlingsinstitution",$F$379="Offentlig forsknings- og videnformidlingsinstitution"),OR($B$381="Anvendt forskning",$B$381="Udvikling")),IF($K$392="",$I$388*$E385,$K$392*$E385),IF($K$388="",$K$390*$E385,$K$389*$E385))</f>
        <v>#VALUE!</v>
      </c>
      <c r="V385" s="446">
        <f t="shared" ref="V385:V393" si="92">IFERROR(IF(E385=0,0,E385*K$388),0)</f>
        <v>0</v>
      </c>
      <c r="W385" s="444">
        <f t="shared" ref="W385:W393" si="93">IF(E385=0,0,E385*I$388)</f>
        <v>0</v>
      </c>
      <c r="X385" s="444">
        <f t="shared" ref="X385:X393" si="94">IF(AND(D$394=0,C$394=0),W385,IF(AND(D$394&gt;0,C$394=0),U385,IF(AND(D$394&gt;0,C$394&gt;0,U385=0),0,IF(AND(V385&lt;&gt;0,V385&lt;U385),V385,U385))))</f>
        <v>0</v>
      </c>
      <c r="Y385" s="25"/>
      <c r="Z385" s="339"/>
      <c r="AA385" s="339"/>
      <c r="AB385" s="348" t="s">
        <v>118</v>
      </c>
      <c r="AC385" s="367"/>
      <c r="AD385" s="367"/>
      <c r="AE385" s="367"/>
      <c r="AF385" s="367"/>
      <c r="AG385" s="367"/>
      <c r="AH385" s="367"/>
      <c r="AI385" s="367"/>
      <c r="AJ385" s="367"/>
      <c r="AK385" s="367"/>
      <c r="AL385" s="367"/>
      <c r="AM385" s="367"/>
      <c r="AN385" s="367"/>
      <c r="AO385" s="367"/>
      <c r="AP385" s="367"/>
      <c r="AQ385" s="367"/>
      <c r="AR385" s="367"/>
      <c r="AS385" s="367"/>
      <c r="AT385" s="367"/>
      <c r="AU385" s="367"/>
      <c r="AV385" s="367"/>
      <c r="AW385" s="367"/>
      <c r="AX385" s="367"/>
      <c r="AY385" s="367"/>
      <c r="AZ385" s="367"/>
      <c r="BA385" s="367"/>
      <c r="BB385" s="367"/>
      <c r="BC385" s="367"/>
      <c r="BD385" s="367"/>
      <c r="BE385" s="367"/>
      <c r="BF385" s="367"/>
      <c r="BG385" s="367"/>
      <c r="BH385" s="367"/>
    </row>
    <row r="386" spans="1:60" ht="15" customHeight="1">
      <c r="A386" s="513" t="s">
        <v>51</v>
      </c>
      <c r="B386" s="570">
        <f t="shared" ref="B386:B390" si="95">IFERROR(IF(E386=0,0,X386),0)</f>
        <v>0</v>
      </c>
      <c r="C386" s="555">
        <f t="shared" si="89"/>
        <v>0</v>
      </c>
      <c r="D386" s="555"/>
      <c r="E386" s="556">
        <f>'1. Projektets omkostninger'!B383</f>
        <v>0</v>
      </c>
      <c r="F386" s="564"/>
      <c r="G386" s="432"/>
      <c r="H386" s="460"/>
      <c r="I386" s="535" t="s">
        <v>148</v>
      </c>
      <c r="J386" s="25"/>
      <c r="K386" s="25"/>
      <c r="L386" s="25"/>
      <c r="M386" s="97"/>
      <c r="N386" s="347"/>
      <c r="O386" s="348"/>
      <c r="P386" s="356"/>
      <c r="Q386" s="338"/>
      <c r="R386" s="337"/>
      <c r="S386" s="339"/>
      <c r="T386" s="554" t="e">
        <f t="shared" si="90"/>
        <v>#VALUE!</v>
      </c>
      <c r="U386" s="446" t="e">
        <f t="shared" si="91"/>
        <v>#VALUE!</v>
      </c>
      <c r="V386" s="446">
        <f t="shared" si="92"/>
        <v>0</v>
      </c>
      <c r="W386" s="444">
        <f t="shared" si="93"/>
        <v>0</v>
      </c>
      <c r="X386" s="444">
        <f t="shared" si="94"/>
        <v>0</v>
      </c>
      <c r="Y386" s="25"/>
      <c r="Z386" s="339"/>
      <c r="AA386" s="339"/>
      <c r="AB386" s="348"/>
      <c r="AC386" s="367"/>
      <c r="AD386" s="367"/>
      <c r="AE386" s="367"/>
      <c r="AF386" s="367"/>
      <c r="AG386" s="367"/>
      <c r="AH386" s="367"/>
      <c r="AI386" s="367"/>
      <c r="AJ386" s="367"/>
      <c r="AK386" s="367"/>
      <c r="AL386" s="367"/>
      <c r="AM386" s="367"/>
      <c r="AN386" s="367"/>
      <c r="AO386" s="367"/>
      <c r="AP386" s="367"/>
      <c r="AQ386" s="367"/>
      <c r="AR386" s="367"/>
      <c r="AS386" s="367"/>
      <c r="AT386" s="367"/>
      <c r="AU386" s="367"/>
      <c r="AV386" s="367"/>
      <c r="AW386" s="367"/>
      <c r="AX386" s="367"/>
      <c r="AY386" s="367"/>
      <c r="AZ386" s="367"/>
      <c r="BA386" s="367"/>
      <c r="BB386" s="367"/>
      <c r="BC386" s="367"/>
      <c r="BD386" s="367"/>
      <c r="BE386" s="367"/>
      <c r="BF386" s="367"/>
      <c r="BG386" s="367"/>
      <c r="BH386" s="367"/>
    </row>
    <row r="387" spans="1:60" ht="15" customHeight="1" thickBot="1">
      <c r="A387" s="513" t="s">
        <v>53</v>
      </c>
      <c r="B387" s="570">
        <f t="shared" si="95"/>
        <v>0</v>
      </c>
      <c r="C387" s="555">
        <f t="shared" si="89"/>
        <v>0</v>
      </c>
      <c r="D387" s="555"/>
      <c r="E387" s="556">
        <f>'1. Projektets omkostninger'!B385</f>
        <v>0</v>
      </c>
      <c r="F387" s="564"/>
      <c r="G387" s="432"/>
      <c r="H387" s="460"/>
      <c r="I387" s="536" t="str">
        <f>IFERROR(VLOOKUP(B381,'6. Liste over tilskudsprocenter'!$A:$K,MATCH(CONCATENATE(F379," - ",F380),'6. Liste over tilskudsprocenter'!$A$1:$K$1,0),FALSE),"")</f>
        <v/>
      </c>
      <c r="J387" s="340"/>
      <c r="K387" s="537" t="s">
        <v>150</v>
      </c>
      <c r="L387" s="538"/>
      <c r="M387" s="97" t="s">
        <v>151</v>
      </c>
      <c r="N387" s="347"/>
      <c r="O387" s="348"/>
      <c r="P387" s="356"/>
      <c r="Q387" s="338"/>
      <c r="R387" s="337"/>
      <c r="S387" s="339"/>
      <c r="T387" s="554" t="e">
        <f t="shared" si="90"/>
        <v>#VALUE!</v>
      </c>
      <c r="U387" s="446" t="e">
        <f t="shared" si="91"/>
        <v>#VALUE!</v>
      </c>
      <c r="V387" s="446">
        <f t="shared" si="92"/>
        <v>0</v>
      </c>
      <c r="W387" s="444">
        <f t="shared" si="93"/>
        <v>0</v>
      </c>
      <c r="X387" s="444">
        <f t="shared" si="94"/>
        <v>0</v>
      </c>
      <c r="Y387" s="25"/>
      <c r="Z387" s="339"/>
      <c r="AA387" s="339"/>
      <c r="AB387" s="348"/>
      <c r="AC387" s="367"/>
      <c r="AD387" s="367"/>
      <c r="AE387" s="367"/>
      <c r="AF387" s="367"/>
      <c r="AG387" s="367"/>
      <c r="AH387" s="367"/>
      <c r="AI387" s="367"/>
      <c r="AJ387" s="367"/>
      <c r="AK387" s="367"/>
      <c r="AL387" s="367"/>
      <c r="AM387" s="367"/>
      <c r="AN387" s="367"/>
      <c r="AO387" s="367"/>
      <c r="AP387" s="367"/>
      <c r="AQ387" s="367"/>
      <c r="AR387" s="367"/>
      <c r="AS387" s="367"/>
      <c r="AT387" s="367"/>
      <c r="AU387" s="367"/>
      <c r="AV387" s="367"/>
      <c r="AW387" s="367"/>
      <c r="AX387" s="367"/>
      <c r="AY387" s="367"/>
      <c r="AZ387" s="367"/>
      <c r="BA387" s="367"/>
      <c r="BB387" s="367"/>
      <c r="BC387" s="367"/>
      <c r="BD387" s="367"/>
      <c r="BE387" s="367"/>
      <c r="BF387" s="367"/>
      <c r="BG387" s="367"/>
      <c r="BH387" s="367"/>
    </row>
    <row r="388" spans="1:60" ht="15" customHeight="1">
      <c r="A388" s="513" t="s">
        <v>54</v>
      </c>
      <c r="B388" s="570">
        <f t="shared" si="95"/>
        <v>0</v>
      </c>
      <c r="C388" s="555">
        <f t="shared" si="89"/>
        <v>0</v>
      </c>
      <c r="D388" s="555"/>
      <c r="E388" s="556">
        <f>'1. Projektets omkostninger'!B387</f>
        <v>0</v>
      </c>
      <c r="F388" s="564"/>
      <c r="G388" s="432"/>
      <c r="H388" s="460"/>
      <c r="I388" s="539" t="str">
        <f>IFERROR(VLOOKUP(B381,'6. Liste over tilskudsprocenter'!$A:$K,MATCH(CONCATENATE(F379," - ",F380),'6. Liste over tilskudsprocenter'!$A$1:$K$1,0),FALSE),"")</f>
        <v/>
      </c>
      <c r="J388" s="338" t="s">
        <v>153</v>
      </c>
      <c r="K388" s="454" t="str">
        <f>IFERROR(IF($E393*(1-$I388)-$C394&lt;0,$K390-(($E393*$K390+$C394)-$E393)/$E393,""),"")</f>
        <v/>
      </c>
      <c r="L388" s="25" t="str">
        <f>IFERROR(IF($D394&lt;&gt;0,IF($D394=$E393,0,IF($C394&gt;0,($I388-$D394/$E393)-$K388,"HA")),IF($E393*(1-$I388)-$C394&lt;0,(($I388-(($E393*$I388+$C394+$D394)-$E393)/$E393)),"")),"")</f>
        <v/>
      </c>
      <c r="M388" s="550" t="e">
        <f>$L388-$K390</f>
        <v>#VALUE!</v>
      </c>
      <c r="N388" s="347"/>
      <c r="O388" s="348"/>
      <c r="P388" s="356"/>
      <c r="Q388" s="338"/>
      <c r="R388" s="337"/>
      <c r="S388" s="339"/>
      <c r="T388" s="554" t="e">
        <f t="shared" si="90"/>
        <v>#VALUE!</v>
      </c>
      <c r="U388" s="446" t="e">
        <f t="shared" si="91"/>
        <v>#VALUE!</v>
      </c>
      <c r="V388" s="446">
        <f t="shared" si="92"/>
        <v>0</v>
      </c>
      <c r="W388" s="444">
        <f t="shared" si="93"/>
        <v>0</v>
      </c>
      <c r="X388" s="444">
        <f t="shared" si="94"/>
        <v>0</v>
      </c>
      <c r="Y388" s="25"/>
      <c r="Z388" s="25" t="s">
        <v>101</v>
      </c>
      <c r="AA388" s="25" t="s">
        <v>102</v>
      </c>
      <c r="AB388" s="348"/>
      <c r="AC388" s="367"/>
      <c r="AD388" s="367"/>
      <c r="AE388" s="367"/>
      <c r="AF388" s="367"/>
      <c r="AG388" s="367"/>
      <c r="AH388" s="367"/>
      <c r="AI388" s="367"/>
      <c r="AJ388" s="367"/>
      <c r="AK388" s="367"/>
      <c r="AL388" s="367"/>
      <c r="AM388" s="367"/>
      <c r="AN388" s="367"/>
      <c r="AO388" s="367"/>
      <c r="AP388" s="367"/>
      <c r="AQ388" s="367"/>
      <c r="AR388" s="367"/>
      <c r="AS388" s="367"/>
      <c r="AT388" s="367"/>
      <c r="AU388" s="367"/>
      <c r="AV388" s="367"/>
      <c r="AW388" s="367"/>
      <c r="AX388" s="367"/>
      <c r="AY388" s="367"/>
      <c r="AZ388" s="367"/>
      <c r="BA388" s="367"/>
      <c r="BB388" s="367"/>
      <c r="BC388" s="367"/>
      <c r="BD388" s="367"/>
      <c r="BE388" s="367"/>
      <c r="BF388" s="367"/>
      <c r="BG388" s="367"/>
      <c r="BH388" s="367"/>
    </row>
    <row r="389" spans="1:60" ht="15" customHeight="1">
      <c r="A389" s="513" t="s">
        <v>56</v>
      </c>
      <c r="B389" s="570">
        <f t="shared" si="95"/>
        <v>0</v>
      </c>
      <c r="C389" s="555">
        <f t="shared" si="89"/>
        <v>0</v>
      </c>
      <c r="D389" s="555"/>
      <c r="E389" s="556">
        <f>'1. Projektets omkostninger'!B389</f>
        <v>0</v>
      </c>
      <c r="F389" s="564"/>
      <c r="G389" s="432"/>
      <c r="H389" s="460"/>
      <c r="I389" s="539"/>
      <c r="J389" s="25"/>
      <c r="K389" s="540" t="e">
        <f>K390-(I388-K388)</f>
        <v>#VALUE!</v>
      </c>
      <c r="L389" s="25"/>
      <c r="M389" s="550"/>
      <c r="N389" s="347"/>
      <c r="O389" s="348"/>
      <c r="P389" s="356"/>
      <c r="Q389" s="338"/>
      <c r="R389" s="337"/>
      <c r="S389" s="339"/>
      <c r="T389" s="554" t="e">
        <f t="shared" si="90"/>
        <v>#VALUE!</v>
      </c>
      <c r="U389" s="446" t="e">
        <f t="shared" si="91"/>
        <v>#VALUE!</v>
      </c>
      <c r="V389" s="446">
        <f t="shared" si="92"/>
        <v>0</v>
      </c>
      <c r="W389" s="444">
        <f t="shared" si="93"/>
        <v>0</v>
      </c>
      <c r="X389" s="444">
        <f t="shared" si="94"/>
        <v>0</v>
      </c>
      <c r="Y389" s="348"/>
      <c r="Z389" s="25" t="s">
        <v>105</v>
      </c>
      <c r="AA389" s="25" t="s">
        <v>106</v>
      </c>
      <c r="AB389" s="25"/>
      <c r="AC389" s="367"/>
      <c r="AD389" s="367"/>
      <c r="AE389" s="367"/>
      <c r="AF389" s="367"/>
      <c r="AG389" s="367"/>
      <c r="AH389" s="367"/>
      <c r="AI389" s="367"/>
      <c r="AJ389" s="367"/>
      <c r="AK389" s="367"/>
      <c r="AL389" s="367"/>
      <c r="AM389" s="367"/>
      <c r="AN389" s="367"/>
      <c r="AO389" s="367"/>
      <c r="AP389" s="367"/>
      <c r="AQ389" s="367"/>
      <c r="AR389" s="367"/>
      <c r="AS389" s="367"/>
      <c r="AT389" s="367"/>
      <c r="AU389" s="367"/>
      <c r="AV389" s="367"/>
      <c r="AW389" s="367"/>
      <c r="AX389" s="367"/>
      <c r="AY389" s="367"/>
      <c r="AZ389" s="367"/>
      <c r="BA389" s="367"/>
      <c r="BB389" s="367"/>
      <c r="BC389" s="367"/>
      <c r="BD389" s="367"/>
      <c r="BE389" s="367"/>
      <c r="BF389" s="367"/>
      <c r="BG389" s="367"/>
      <c r="BH389" s="367"/>
    </row>
    <row r="390" spans="1:60" ht="15.75" customHeight="1">
      <c r="A390" s="513" t="s">
        <v>57</v>
      </c>
      <c r="B390" s="570">
        <f t="shared" si="95"/>
        <v>0</v>
      </c>
      <c r="C390" s="555">
        <f t="shared" si="89"/>
        <v>0</v>
      </c>
      <c r="D390" s="555"/>
      <c r="E390" s="556">
        <f>'1. Projektets omkostninger'!B391</f>
        <v>0</v>
      </c>
      <c r="F390" s="564"/>
      <c r="G390" s="432"/>
      <c r="H390" s="460"/>
      <c r="I390" s="96"/>
      <c r="J390" s="25" t="s">
        <v>156</v>
      </c>
      <c r="K390" s="540" t="e">
        <f>($I388-($D394/$E393))</f>
        <v>#VALUE!</v>
      </c>
      <c r="L390" s="25"/>
      <c r="M390" s="97"/>
      <c r="N390" s="347"/>
      <c r="O390" s="348"/>
      <c r="P390" s="356"/>
      <c r="Q390" s="338"/>
      <c r="R390" s="337"/>
      <c r="S390" s="339"/>
      <c r="T390" s="554" t="e">
        <f t="shared" si="90"/>
        <v>#VALUE!</v>
      </c>
      <c r="U390" s="446" t="e">
        <f t="shared" si="91"/>
        <v>#VALUE!</v>
      </c>
      <c r="V390" s="446">
        <f t="shared" si="92"/>
        <v>0</v>
      </c>
      <c r="W390" s="444">
        <f t="shared" si="93"/>
        <v>0</v>
      </c>
      <c r="X390" s="444">
        <f t="shared" si="94"/>
        <v>0</v>
      </c>
      <c r="Y390" s="348"/>
      <c r="Z390" s="25" t="s">
        <v>109</v>
      </c>
      <c r="AA390" s="25"/>
      <c r="AB390" s="25"/>
      <c r="AC390" s="367"/>
      <c r="AD390" s="367"/>
      <c r="AE390" s="367"/>
      <c r="AF390" s="367"/>
      <c r="AG390" s="367"/>
      <c r="AH390" s="367"/>
      <c r="AI390" s="367"/>
      <c r="AJ390" s="367"/>
      <c r="AK390" s="367"/>
      <c r="AL390" s="367"/>
      <c r="AM390" s="367"/>
      <c r="AN390" s="367"/>
      <c r="AO390" s="367"/>
      <c r="AP390" s="367"/>
      <c r="AQ390" s="367"/>
      <c r="AR390" s="367"/>
      <c r="AS390" s="367"/>
      <c r="AT390" s="367"/>
      <c r="AU390" s="367"/>
      <c r="AV390" s="367"/>
      <c r="AW390" s="367"/>
      <c r="AX390" s="367"/>
      <c r="AY390" s="367"/>
      <c r="AZ390" s="367"/>
      <c r="BA390" s="367"/>
      <c r="BB390" s="367"/>
      <c r="BC390" s="367"/>
      <c r="BD390" s="367"/>
      <c r="BE390" s="367"/>
      <c r="BF390" s="367"/>
      <c r="BG390" s="367"/>
      <c r="BH390" s="367"/>
    </row>
    <row r="391" spans="1:60" ht="15" customHeight="1">
      <c r="A391" s="504" t="s">
        <v>58</v>
      </c>
      <c r="B391" s="571">
        <f>SUM(B384+B385+B386+B387-B388-B389+B390)</f>
        <v>0</v>
      </c>
      <c r="C391" s="556">
        <f>SUM(C384+C385+C386+C387-C388-C389+C390)</f>
        <v>0</v>
      </c>
      <c r="D391" s="556"/>
      <c r="E391" s="556">
        <f>SUM(B391:C391)</f>
        <v>0</v>
      </c>
      <c r="F391" s="565"/>
      <c r="G391" s="432"/>
      <c r="H391" s="460"/>
      <c r="I391" s="541"/>
      <c r="J391" s="542"/>
      <c r="K391" s="543"/>
      <c r="L391" s="542"/>
      <c r="M391" s="551"/>
      <c r="N391" s="347"/>
      <c r="O391" s="92"/>
      <c r="P391" s="348"/>
      <c r="Q391" s="25"/>
      <c r="R391" s="25"/>
      <c r="S391" s="25"/>
      <c r="T391" s="554" t="e">
        <f t="shared" si="90"/>
        <v>#VALUE!</v>
      </c>
      <c r="U391" s="446" t="e">
        <f t="shared" si="91"/>
        <v>#VALUE!</v>
      </c>
      <c r="V391" s="446">
        <f t="shared" si="92"/>
        <v>0</v>
      </c>
      <c r="W391" s="444">
        <f t="shared" si="93"/>
        <v>0</v>
      </c>
      <c r="X391" s="444">
        <f t="shared" si="94"/>
        <v>0</v>
      </c>
      <c r="Y391" s="348"/>
      <c r="Z391" s="25" t="s">
        <v>112</v>
      </c>
      <c r="AA391" s="25"/>
      <c r="AB391" s="25"/>
      <c r="AC391" s="367"/>
      <c r="AD391" s="367"/>
      <c r="AE391" s="367"/>
      <c r="AF391" s="367"/>
      <c r="AG391" s="367"/>
      <c r="AH391" s="367"/>
      <c r="AI391" s="367"/>
      <c r="AJ391" s="367"/>
      <c r="AK391" s="367"/>
      <c r="AL391" s="367"/>
      <c r="AM391" s="367"/>
      <c r="AN391" s="367"/>
      <c r="AO391" s="367"/>
      <c r="AP391" s="367"/>
      <c r="AQ391" s="367"/>
      <c r="AR391" s="367"/>
      <c r="AS391" s="367"/>
      <c r="AT391" s="367"/>
      <c r="AU391" s="367"/>
      <c r="AV391" s="367"/>
      <c r="AW391" s="367"/>
      <c r="AX391" s="367"/>
      <c r="AY391" s="367"/>
      <c r="AZ391" s="367"/>
      <c r="BA391" s="367"/>
      <c r="BB391" s="367"/>
      <c r="BC391" s="367"/>
      <c r="BD391" s="367"/>
      <c r="BE391" s="367"/>
      <c r="BF391" s="367"/>
      <c r="BG391" s="367"/>
      <c r="BH391" s="367"/>
    </row>
    <row r="392" spans="1:60" ht="15.75" customHeight="1" thickBot="1">
      <c r="A392" s="514" t="s">
        <v>121</v>
      </c>
      <c r="B392" s="572">
        <f>IFERROR(IF(E392=0,0,X392),0)</f>
        <v>0</v>
      </c>
      <c r="C392" s="555">
        <f>IFERROR(E392-B392,0)</f>
        <v>0</v>
      </c>
      <c r="D392" s="555"/>
      <c r="E392" s="556">
        <f>'1. Projektets omkostninger'!B393</f>
        <v>0</v>
      </c>
      <c r="F392" s="564"/>
      <c r="G392" s="432"/>
      <c r="H392" s="460"/>
      <c r="I392" s="544"/>
      <c r="J392" s="545" t="s">
        <v>159</v>
      </c>
      <c r="K392" s="546" t="str">
        <f>IFERROR(IF(AND(OR($F379="Privat forsknings- og videnformidlingsinstitution",$F379="Offentlig forsknings- og videnformidlingsinstitution"),OR($B381="Anvendt forskning",$B381="Udvikling")),(IF($E393*(1-$I388)-$D394&lt;0,$I388-(($E393*$I388+$D394+$C394)-$E393)/$E393,"")),""),($I388-$D394/$E393))</f>
        <v/>
      </c>
      <c r="L392" s="547"/>
      <c r="M392" s="552"/>
      <c r="N392" s="347"/>
      <c r="O392" s="348"/>
      <c r="P392" s="348"/>
      <c r="Q392" s="25"/>
      <c r="R392" s="25"/>
      <c r="S392" s="25"/>
      <c r="T392" s="554" t="e">
        <f t="shared" si="90"/>
        <v>#VALUE!</v>
      </c>
      <c r="U392" s="446" t="e">
        <f t="shared" si="91"/>
        <v>#VALUE!</v>
      </c>
      <c r="V392" s="446">
        <f t="shared" si="92"/>
        <v>0</v>
      </c>
      <c r="W392" s="444">
        <f t="shared" si="93"/>
        <v>0</v>
      </c>
      <c r="X392" s="444">
        <f t="shared" si="94"/>
        <v>0</v>
      </c>
      <c r="Y392" s="348"/>
      <c r="Z392" s="25" t="s">
        <v>115</v>
      </c>
      <c r="AA392" s="25"/>
      <c r="AB392" s="25"/>
      <c r="AC392" s="367"/>
      <c r="AD392" s="367"/>
      <c r="AE392" s="367"/>
      <c r="AF392" s="367"/>
      <c r="AG392" s="367"/>
      <c r="AH392" s="367"/>
      <c r="AI392" s="367"/>
      <c r="AJ392" s="367"/>
      <c r="AK392" s="367"/>
      <c r="AL392" s="367"/>
      <c r="AM392" s="367"/>
      <c r="AN392" s="367"/>
      <c r="AO392" s="367"/>
      <c r="AP392" s="367"/>
      <c r="AQ392" s="367"/>
      <c r="AR392" s="367"/>
      <c r="AS392" s="367"/>
      <c r="AT392" s="367"/>
      <c r="AU392" s="367"/>
      <c r="AV392" s="367"/>
      <c r="AW392" s="367"/>
      <c r="AX392" s="367"/>
      <c r="AY392" s="367"/>
      <c r="AZ392" s="367"/>
      <c r="BA392" s="367"/>
      <c r="BB392" s="367"/>
      <c r="BC392" s="367"/>
      <c r="BD392" s="367"/>
      <c r="BE392" s="367"/>
      <c r="BF392" s="367"/>
      <c r="BG392" s="367"/>
      <c r="BH392" s="367"/>
    </row>
    <row r="393" spans="1:60" ht="15.75" customHeight="1" thickBot="1">
      <c r="A393" s="505" t="s">
        <v>93</v>
      </c>
      <c r="B393" s="580">
        <f>IF(B391+B392&lt;=0,0,B391+B392)</f>
        <v>0</v>
      </c>
      <c r="C393" s="580">
        <f>IF(C391+C392&lt;=0,0,C391+C392)</f>
        <v>0</v>
      </c>
      <c r="D393" s="580"/>
      <c r="E393" s="579">
        <f>SUM(E384+E385+E386+E387-E388-E389+E390)+E392</f>
        <v>0</v>
      </c>
      <c r="F393" s="566"/>
      <c r="G393" s="432"/>
      <c r="H393" s="460"/>
      <c r="I393" s="445"/>
      <c r="J393" s="445"/>
      <c r="K393" s="347"/>
      <c r="L393" s="347"/>
      <c r="M393" s="347"/>
      <c r="N393" s="347"/>
      <c r="O393" s="92"/>
      <c r="P393" s="348"/>
      <c r="Q393" s="25"/>
      <c r="R393" s="25"/>
      <c r="S393" s="25"/>
      <c r="T393" s="554" t="e">
        <f t="shared" si="90"/>
        <v>#VALUE!</v>
      </c>
      <c r="U393" s="446" t="e">
        <f t="shared" si="91"/>
        <v>#VALUE!</v>
      </c>
      <c r="V393" s="446">
        <f t="shared" si="92"/>
        <v>0</v>
      </c>
      <c r="W393" s="444">
        <f t="shared" si="93"/>
        <v>0</v>
      </c>
      <c r="X393" s="444">
        <f t="shared" si="94"/>
        <v>0</v>
      </c>
      <c r="Y393" s="348"/>
      <c r="Z393" s="339"/>
      <c r="AA393" s="339"/>
      <c r="AB393" s="25"/>
      <c r="AC393" s="367"/>
      <c r="AD393" s="367"/>
      <c r="AE393" s="367"/>
      <c r="AF393" s="367"/>
      <c r="AG393" s="367"/>
      <c r="AH393" s="367"/>
      <c r="AI393" s="367"/>
      <c r="AJ393" s="367"/>
      <c r="AK393" s="367"/>
      <c r="AL393" s="367"/>
      <c r="AM393" s="367"/>
      <c r="AN393" s="367"/>
      <c r="AO393" s="367"/>
      <c r="AP393" s="367"/>
      <c r="AQ393" s="367"/>
      <c r="AR393" s="367"/>
      <c r="AS393" s="367"/>
      <c r="AT393" s="367"/>
      <c r="AU393" s="367"/>
      <c r="AV393" s="367"/>
      <c r="AW393" s="367"/>
      <c r="AX393" s="367"/>
      <c r="AY393" s="367"/>
      <c r="AZ393" s="367"/>
      <c r="BA393" s="367"/>
      <c r="BB393" s="367"/>
      <c r="BC393" s="367"/>
      <c r="BD393" s="367"/>
      <c r="BE393" s="367"/>
      <c r="BF393" s="367"/>
      <c r="BG393" s="367"/>
      <c r="BH393" s="367"/>
    </row>
    <row r="394" spans="1:60" ht="15.75" thickBot="1">
      <c r="A394" s="627" t="s">
        <v>124</v>
      </c>
      <c r="B394" s="529">
        <f>B393</f>
        <v>0</v>
      </c>
      <c r="C394" s="629">
        <f>'1. Projektets omkostninger'!B371</f>
        <v>0</v>
      </c>
      <c r="D394" s="629">
        <f>'1. Projektets omkostninger'!C371</f>
        <v>0</v>
      </c>
      <c r="E394" s="568"/>
      <c r="F394" s="567"/>
      <c r="G394" s="426"/>
      <c r="H394" s="426"/>
      <c r="I394" s="447"/>
      <c r="J394" s="447"/>
      <c r="K394" s="348"/>
      <c r="L394" s="348"/>
      <c r="M394" s="348"/>
      <c r="N394" s="348"/>
      <c r="O394" s="92"/>
      <c r="P394" s="348"/>
      <c r="Q394" s="25"/>
      <c r="R394" s="25"/>
      <c r="S394" s="25"/>
      <c r="T394" s="25"/>
      <c r="U394" s="25"/>
      <c r="V394" s="25"/>
      <c r="W394" s="25"/>
      <c r="X394" s="348"/>
      <c r="Y394" s="348"/>
      <c r="Z394" s="349"/>
      <c r="AA394" s="349"/>
      <c r="AB394" s="25"/>
      <c r="AC394" s="367"/>
      <c r="AD394" s="367"/>
      <c r="AE394" s="367"/>
      <c r="AF394" s="367"/>
      <c r="AG394" s="367"/>
      <c r="AH394" s="367"/>
      <c r="AI394" s="367"/>
      <c r="AJ394" s="367"/>
      <c r="AK394" s="367"/>
      <c r="AL394" s="367"/>
      <c r="AM394" s="367"/>
      <c r="AN394" s="367"/>
      <c r="AO394" s="367"/>
      <c r="AP394" s="367"/>
      <c r="AQ394" s="367"/>
      <c r="AR394" s="367"/>
      <c r="AS394" s="367"/>
      <c r="AT394" s="367"/>
      <c r="AU394" s="367"/>
      <c r="AV394" s="367"/>
      <c r="AW394" s="367"/>
      <c r="AX394" s="367"/>
      <c r="AY394" s="367"/>
      <c r="AZ394" s="367"/>
      <c r="BA394" s="367"/>
      <c r="BB394" s="367"/>
      <c r="BC394" s="367"/>
      <c r="BD394" s="367"/>
      <c r="BE394" s="367"/>
      <c r="BF394" s="367"/>
      <c r="BG394" s="367"/>
      <c r="BH394" s="367"/>
    </row>
    <row r="395" spans="1:60" ht="15.75" thickBot="1">
      <c r="A395" s="396"/>
      <c r="B395" s="397"/>
      <c r="C395" s="397"/>
      <c r="D395" s="397"/>
      <c r="E395" s="408"/>
      <c r="F395" s="407"/>
      <c r="G395" s="426"/>
      <c r="H395" s="426"/>
      <c r="I395" s="447"/>
      <c r="J395" s="468" t="s">
        <v>163</v>
      </c>
      <c r="K395" s="348"/>
      <c r="L395" s="348"/>
      <c r="M395" s="348"/>
      <c r="N395" s="348"/>
      <c r="O395" s="92"/>
      <c r="P395" s="348"/>
      <c r="Q395" s="25"/>
      <c r="R395" s="25"/>
      <c r="S395" s="25"/>
      <c r="T395" s="25"/>
      <c r="U395" s="25"/>
      <c r="V395" s="25"/>
      <c r="W395" s="25"/>
      <c r="X395" s="348"/>
      <c r="Y395" s="348"/>
      <c r="Z395" s="338"/>
      <c r="AA395" s="344"/>
      <c r="AB395" s="25"/>
      <c r="AC395" s="367"/>
      <c r="AD395" s="367"/>
      <c r="AE395" s="367"/>
      <c r="AF395" s="367"/>
      <c r="AG395" s="367"/>
      <c r="AH395" s="367"/>
      <c r="AI395" s="367"/>
      <c r="AJ395" s="367"/>
      <c r="AK395" s="367"/>
      <c r="AL395" s="367"/>
      <c r="AM395" s="367"/>
      <c r="AN395" s="367"/>
      <c r="AO395" s="367"/>
      <c r="AP395" s="367"/>
      <c r="AQ395" s="367"/>
      <c r="AR395" s="367"/>
      <c r="AS395" s="367"/>
      <c r="AT395" s="367"/>
      <c r="AU395" s="367"/>
      <c r="AV395" s="367"/>
      <c r="AW395" s="367"/>
      <c r="AX395" s="367"/>
      <c r="AY395" s="367"/>
      <c r="AZ395" s="367"/>
      <c r="BA395" s="367"/>
      <c r="BB395" s="367"/>
      <c r="BC395" s="367"/>
      <c r="BD395" s="367"/>
      <c r="BE395" s="367"/>
      <c r="BF395" s="367"/>
      <c r="BG395" s="367"/>
      <c r="BH395" s="367"/>
    </row>
    <row r="396" spans="1:60" ht="15">
      <c r="A396" s="399"/>
      <c r="B396" s="400"/>
      <c r="C396" s="400"/>
      <c r="D396" s="400"/>
      <c r="E396" s="640" t="s">
        <v>17</v>
      </c>
      <c r="F396" s="506" t="str">
        <f>I387</f>
        <v/>
      </c>
      <c r="G396" s="426"/>
      <c r="H396" s="426"/>
      <c r="I396" s="447"/>
      <c r="J396" s="469" t="b">
        <f>AND($F398&gt;0.3, OR($F379="Lille virksomhed", $F379="Mellemstor virksomhed", $F379="Stor virksomhed"))</f>
        <v>0</v>
      </c>
      <c r="K396" s="348"/>
      <c r="L396" s="348"/>
      <c r="M396" s="348"/>
      <c r="N396" s="348"/>
      <c r="O396" s="348"/>
      <c r="P396" s="92"/>
      <c r="Q396" s="25"/>
      <c r="R396" s="25"/>
      <c r="S396" s="25"/>
      <c r="T396" s="25"/>
      <c r="U396" s="25"/>
      <c r="V396" s="25"/>
      <c r="W396" s="25"/>
      <c r="X396" s="25"/>
      <c r="Y396" s="348"/>
      <c r="Z396" s="348"/>
      <c r="AA396" s="25"/>
      <c r="AB396" s="25"/>
      <c r="AC396" s="367"/>
      <c r="AD396" s="367"/>
      <c r="AE396" s="367"/>
      <c r="AF396" s="367"/>
      <c r="AG396" s="367"/>
      <c r="AH396" s="367"/>
      <c r="AI396" s="367"/>
      <c r="AJ396" s="367"/>
      <c r="AK396" s="367"/>
      <c r="AL396" s="367"/>
      <c r="AM396" s="367"/>
      <c r="AN396" s="367"/>
      <c r="AO396" s="367"/>
      <c r="AP396" s="367"/>
      <c r="AQ396" s="367"/>
      <c r="AR396" s="367"/>
      <c r="AS396" s="367"/>
      <c r="AT396" s="367"/>
      <c r="AU396" s="367"/>
      <c r="AV396" s="367"/>
      <c r="AW396" s="367"/>
      <c r="AX396" s="367"/>
      <c r="AY396" s="367"/>
      <c r="AZ396" s="367"/>
      <c r="BA396" s="367"/>
      <c r="BB396" s="367"/>
      <c r="BC396" s="367"/>
      <c r="BD396" s="367"/>
      <c r="BE396" s="367"/>
      <c r="BF396" s="367"/>
      <c r="BG396" s="367"/>
      <c r="BH396" s="367"/>
    </row>
    <row r="397" spans="1:60" ht="15">
      <c r="A397" s="399"/>
      <c r="B397" s="400"/>
      <c r="C397" s="400"/>
      <c r="D397" s="400"/>
      <c r="E397" s="641" t="s">
        <v>18</v>
      </c>
      <c r="F397" s="507" t="str">
        <f>IFERROR(IF(AND(OR($F379="Privat forsknings- og videnformidlingsinstitution",$F379="Offentlig forsknings- og videnformidlingsinstitution"),OR($B381="Anvendt forskning",$B381="Udvikling")),IF(K388="",K392,IF(K388&lt;=K392,K388,K392)),_xlfn.IFS(K388="",K390,K388&lt;=0,0,AND(K388&gt;0,K390&gt;0),K389)),"")</f>
        <v/>
      </c>
      <c r="G397" s="426"/>
      <c r="H397" s="426"/>
      <c r="I397" s="447"/>
      <c r="J397" s="469" t="b">
        <f>AND($F398&gt;0.44,OR($F379="Privat forsknings- og videnformidlingsinstitution",$F379="Offentlig forsknings- og videnformidlingsinstitution"))</f>
        <v>0</v>
      </c>
      <c r="K397" s="348"/>
      <c r="L397" s="348"/>
      <c r="M397" s="348"/>
      <c r="N397" s="348"/>
      <c r="O397" s="348"/>
      <c r="P397" s="92"/>
      <c r="Q397" s="25"/>
      <c r="R397" s="25"/>
      <c r="S397" s="25"/>
      <c r="T397" s="25"/>
      <c r="U397" s="25"/>
      <c r="V397" s="25"/>
      <c r="W397" s="25"/>
      <c r="X397" s="25"/>
      <c r="Y397" s="348"/>
      <c r="Z397" s="25"/>
      <c r="AA397" s="25"/>
      <c r="AB397" s="25"/>
      <c r="AC397" s="367"/>
      <c r="AD397" s="367"/>
      <c r="AE397" s="367"/>
      <c r="AF397" s="367"/>
      <c r="AG397" s="367"/>
      <c r="AH397" s="367"/>
      <c r="AI397" s="367"/>
      <c r="AJ397" s="367"/>
      <c r="AK397" s="367"/>
      <c r="AL397" s="367"/>
      <c r="AM397" s="367"/>
      <c r="AN397" s="367"/>
      <c r="AO397" s="367"/>
      <c r="AP397" s="367"/>
      <c r="AQ397" s="367"/>
      <c r="AR397" s="367"/>
      <c r="AS397" s="367"/>
      <c r="AT397" s="367"/>
      <c r="AU397" s="367"/>
      <c r="AV397" s="367"/>
      <c r="AW397" s="367"/>
      <c r="AX397" s="367"/>
      <c r="AY397" s="367"/>
      <c r="AZ397" s="367"/>
      <c r="BA397" s="367"/>
      <c r="BB397" s="367"/>
      <c r="BC397" s="367"/>
      <c r="BD397" s="367"/>
      <c r="BE397" s="367"/>
      <c r="BF397" s="367"/>
      <c r="BG397" s="367"/>
      <c r="BH397" s="367"/>
    </row>
    <row r="398" spans="1:60" ht="15.75" thickBot="1">
      <c r="A398" s="406"/>
      <c r="B398" s="403"/>
      <c r="C398" s="403"/>
      <c r="D398" s="403"/>
      <c r="E398" s="641" t="s">
        <v>168</v>
      </c>
      <c r="F398" s="508">
        <f>IF(E392="",0,IF(OR(F379="Privat Forsknings- og videnformidlingsinstitution",F379="Offentlig Forsknings- og videnformidlingsinstitution"),IF(E392=0,0,E392/E391),IF(E384=0,0,E392/E384)))</f>
        <v>0</v>
      </c>
      <c r="G398" s="426"/>
      <c r="H398" s="426"/>
      <c r="I398" s="447"/>
      <c r="J398" s="466"/>
      <c r="K398" s="348"/>
      <c r="L398" s="348"/>
      <c r="M398" s="348"/>
      <c r="N398" s="348"/>
      <c r="O398" s="348"/>
      <c r="P398" s="348"/>
      <c r="Q398" s="25"/>
      <c r="R398" s="25"/>
      <c r="S398" s="25"/>
      <c r="T398" s="25"/>
      <c r="U398" s="25"/>
      <c r="V398" s="25"/>
      <c r="W398" s="25"/>
      <c r="X398" s="25"/>
      <c r="Y398" s="25"/>
      <c r="Z398" s="25"/>
      <c r="AA398" s="25"/>
      <c r="AB398" s="25"/>
      <c r="AC398" s="367"/>
      <c r="AD398" s="367"/>
      <c r="AE398" s="367"/>
      <c r="AF398" s="367"/>
      <c r="AG398" s="367"/>
      <c r="AH398" s="367"/>
      <c r="AI398" s="367"/>
      <c r="AJ398" s="367"/>
      <c r="AK398" s="367"/>
      <c r="AL398" s="367"/>
      <c r="AM398" s="367"/>
      <c r="AN398" s="367"/>
      <c r="AO398" s="367"/>
      <c r="AP398" s="367"/>
      <c r="AQ398" s="367"/>
      <c r="AR398" s="367"/>
      <c r="AS398" s="367"/>
      <c r="AT398" s="367"/>
      <c r="AU398" s="367"/>
      <c r="AV398" s="367"/>
      <c r="AW398" s="367"/>
      <c r="AX398" s="367"/>
      <c r="AY398" s="367"/>
      <c r="AZ398" s="367"/>
      <c r="BA398" s="367"/>
      <c r="BB398" s="367"/>
      <c r="BC398" s="367"/>
      <c r="BD398" s="367"/>
      <c r="BE398" s="367"/>
      <c r="BF398" s="367"/>
      <c r="BG398" s="367"/>
      <c r="BH398" s="367"/>
    </row>
    <row r="399" spans="1:60" ht="15.75" thickBot="1">
      <c r="A399" s="438" t="s">
        <v>170</v>
      </c>
      <c r="B399" s="439">
        <f>IFERROR(E393/$E$16,0)</f>
        <v>0</v>
      </c>
      <c r="C399" s="403"/>
      <c r="D399" s="403"/>
      <c r="E399" s="409"/>
      <c r="F399" s="414"/>
      <c r="G399" s="426"/>
      <c r="H399" s="426"/>
      <c r="I399" s="447"/>
      <c r="J399" s="467"/>
      <c r="K399" s="348"/>
      <c r="L399" s="348"/>
      <c r="M399" s="348"/>
      <c r="N399" s="348"/>
      <c r="O399" s="348"/>
      <c r="P399" s="348"/>
      <c r="Q399" s="25"/>
      <c r="R399" s="25"/>
      <c r="S399" s="25"/>
      <c r="T399" s="25"/>
      <c r="U399" s="25"/>
      <c r="V399" s="25"/>
      <c r="W399" s="25"/>
      <c r="X399" s="25"/>
      <c r="Y399" s="25"/>
      <c r="Z399" s="25"/>
      <c r="AA399" s="25"/>
      <c r="AB399" s="25"/>
      <c r="AC399" s="367"/>
      <c r="AD399" s="367"/>
      <c r="AE399" s="367"/>
      <c r="AF399" s="367"/>
      <c r="AG399" s="367"/>
      <c r="AH399" s="367"/>
      <c r="AI399" s="367"/>
      <c r="AJ399" s="367"/>
      <c r="AK399" s="367"/>
      <c r="AL399" s="367"/>
      <c r="AM399" s="367"/>
      <c r="AN399" s="367"/>
      <c r="AO399" s="367"/>
      <c r="AP399" s="367"/>
      <c r="AQ399" s="367"/>
      <c r="AR399" s="367"/>
      <c r="AS399" s="367"/>
      <c r="AT399" s="367"/>
      <c r="AU399" s="367"/>
      <c r="AV399" s="367"/>
      <c r="AW399" s="367"/>
      <c r="AX399" s="367"/>
      <c r="AY399" s="367"/>
      <c r="AZ399" s="367"/>
      <c r="BA399" s="367"/>
      <c r="BB399" s="367"/>
      <c r="BC399" s="367"/>
      <c r="BD399" s="367"/>
      <c r="BE399" s="367"/>
      <c r="BF399" s="367"/>
      <c r="BG399" s="367"/>
      <c r="BH399" s="367"/>
    </row>
    <row r="400" spans="1:60" ht="15.75" thickBot="1">
      <c r="A400" s="401"/>
      <c r="B400" s="402"/>
      <c r="C400" s="367"/>
      <c r="D400" s="367"/>
      <c r="E400" s="409"/>
      <c r="F400" s="367"/>
      <c r="G400" s="426"/>
      <c r="H400" s="426"/>
      <c r="I400" s="447"/>
      <c r="J400" s="447"/>
      <c r="K400" s="348"/>
      <c r="L400" s="348"/>
      <c r="M400" s="348"/>
      <c r="N400" s="348"/>
      <c r="O400" s="348"/>
      <c r="P400" s="348"/>
      <c r="Q400" s="25"/>
      <c r="R400" s="25"/>
      <c r="S400" s="25"/>
      <c r="T400" s="25"/>
      <c r="U400" s="25"/>
      <c r="V400" s="25"/>
      <c r="W400" s="25"/>
      <c r="X400" s="25"/>
      <c r="Y400" s="25"/>
      <c r="Z400" s="25"/>
      <c r="AA400" s="25"/>
      <c r="AB400" s="25"/>
      <c r="AC400" s="367"/>
      <c r="AD400" s="367"/>
      <c r="AE400" s="367"/>
      <c r="AF400" s="367"/>
      <c r="AG400" s="367"/>
      <c r="AH400" s="367"/>
      <c r="AI400" s="367"/>
      <c r="AJ400" s="367"/>
      <c r="AK400" s="367"/>
      <c r="AL400" s="367"/>
      <c r="AM400" s="367"/>
      <c r="AN400" s="367"/>
      <c r="AO400" s="367"/>
      <c r="AP400" s="367"/>
      <c r="AQ400" s="367"/>
      <c r="AR400" s="367"/>
      <c r="AS400" s="367"/>
      <c r="AT400" s="367"/>
      <c r="AU400" s="367"/>
      <c r="AV400" s="367"/>
      <c r="AW400" s="367"/>
      <c r="AX400" s="367"/>
      <c r="AY400" s="367"/>
      <c r="AZ400" s="367"/>
      <c r="BA400" s="367"/>
      <c r="BB400" s="367"/>
      <c r="BC400" s="367"/>
      <c r="BD400" s="367"/>
      <c r="BE400" s="367"/>
      <c r="BF400" s="367"/>
      <c r="BG400" s="367"/>
      <c r="BH400" s="367"/>
    </row>
    <row r="401" spans="1:60" ht="15.75" hidden="1" thickBot="1">
      <c r="A401" s="401"/>
      <c r="B401" s="402"/>
      <c r="C401" s="367"/>
      <c r="D401" s="367"/>
      <c r="E401" s="409"/>
      <c r="F401" s="367"/>
      <c r="G401" s="426"/>
      <c r="H401" s="426"/>
      <c r="I401" s="447"/>
      <c r="J401" s="447"/>
      <c r="K401" s="348"/>
      <c r="L401" s="348"/>
      <c r="M401" s="348"/>
      <c r="N401" s="348"/>
      <c r="O401" s="348"/>
      <c r="P401" s="348"/>
      <c r="Q401" s="25"/>
      <c r="R401" s="25"/>
      <c r="S401" s="25"/>
      <c r="T401" s="25"/>
      <c r="U401" s="25"/>
      <c r="V401" s="25"/>
      <c r="W401" s="25"/>
      <c r="X401" s="25"/>
      <c r="Y401" s="25"/>
      <c r="Z401" s="25"/>
      <c r="AA401" s="25"/>
      <c r="AB401" s="25"/>
      <c r="AC401" s="367"/>
      <c r="AD401" s="367"/>
      <c r="AE401" s="367"/>
      <c r="AF401" s="367"/>
      <c r="AG401" s="367"/>
      <c r="AH401" s="367"/>
      <c r="AI401" s="367"/>
      <c r="AJ401" s="367"/>
      <c r="AK401" s="367"/>
      <c r="AL401" s="367"/>
      <c r="AM401" s="367"/>
      <c r="AN401" s="367"/>
      <c r="AO401" s="367"/>
      <c r="AP401" s="367"/>
      <c r="AQ401" s="367"/>
      <c r="AR401" s="367"/>
      <c r="AS401" s="367"/>
      <c r="AT401" s="367"/>
      <c r="AU401" s="367"/>
      <c r="AV401" s="367"/>
      <c r="AW401" s="367"/>
      <c r="AX401" s="367"/>
      <c r="AY401" s="367"/>
      <c r="AZ401" s="367"/>
      <c r="BA401" s="367"/>
      <c r="BB401" s="367"/>
      <c r="BC401" s="367"/>
      <c r="BD401" s="367"/>
      <c r="BE401" s="367"/>
      <c r="BF401" s="367"/>
      <c r="BG401" s="367"/>
      <c r="BH401" s="367"/>
    </row>
    <row r="402" spans="1:60" ht="15.75" hidden="1" thickBot="1">
      <c r="A402" s="401"/>
      <c r="B402" s="402"/>
      <c r="C402" s="367"/>
      <c r="D402" s="367"/>
      <c r="E402" s="409"/>
      <c r="F402" s="367"/>
      <c r="G402" s="426"/>
      <c r="H402" s="426"/>
      <c r="I402" s="447"/>
      <c r="J402" s="447"/>
      <c r="K402" s="348"/>
      <c r="L402" s="348"/>
      <c r="M402" s="348"/>
      <c r="N402" s="348"/>
      <c r="O402" s="348"/>
      <c r="P402" s="348"/>
      <c r="Q402" s="25"/>
      <c r="R402" s="25"/>
      <c r="S402" s="25"/>
      <c r="T402" s="25"/>
      <c r="U402" s="25"/>
      <c r="V402" s="25"/>
      <c r="W402" s="25"/>
      <c r="X402" s="25"/>
      <c r="Y402" s="25"/>
      <c r="Z402" s="25"/>
      <c r="AA402" s="25"/>
      <c r="AB402" s="340" t="s">
        <v>213</v>
      </c>
      <c r="AC402" s="367"/>
      <c r="AD402" s="367"/>
      <c r="AE402" s="367"/>
      <c r="AF402" s="367"/>
      <c r="AG402" s="367"/>
      <c r="AH402" s="367"/>
      <c r="AI402" s="367"/>
      <c r="AJ402" s="367"/>
      <c r="AK402" s="367"/>
      <c r="AL402" s="367"/>
      <c r="AM402" s="367"/>
      <c r="AN402" s="367"/>
      <c r="AO402" s="367"/>
      <c r="AP402" s="367"/>
      <c r="AQ402" s="367"/>
      <c r="AR402" s="367"/>
      <c r="AS402" s="367"/>
      <c r="AT402" s="367"/>
      <c r="AU402" s="367"/>
      <c r="AV402" s="367"/>
      <c r="AW402" s="367"/>
      <c r="AX402" s="367"/>
      <c r="AY402" s="367"/>
      <c r="AZ402" s="367"/>
      <c r="BA402" s="367"/>
      <c r="BB402" s="367"/>
      <c r="BC402" s="367"/>
      <c r="BD402" s="367"/>
      <c r="BE402" s="367"/>
      <c r="BF402" s="367"/>
      <c r="BG402" s="367"/>
      <c r="BH402" s="367"/>
    </row>
    <row r="403" spans="1:60" ht="15.75" hidden="1" thickBot="1">
      <c r="A403" s="401"/>
      <c r="B403" s="402"/>
      <c r="C403" s="367"/>
      <c r="D403" s="367"/>
      <c r="E403" s="409"/>
      <c r="F403" s="367"/>
      <c r="G403" s="426"/>
      <c r="H403" s="426"/>
      <c r="I403" s="447"/>
      <c r="J403" s="447"/>
      <c r="K403" s="348"/>
      <c r="L403" s="348"/>
      <c r="M403" s="348"/>
      <c r="N403" s="348"/>
      <c r="O403" s="348"/>
      <c r="P403" s="348"/>
      <c r="Q403" s="25"/>
      <c r="R403" s="25"/>
      <c r="S403" s="25"/>
      <c r="T403" s="25"/>
      <c r="U403" s="25"/>
      <c r="V403" s="25"/>
      <c r="W403" s="25"/>
      <c r="X403" s="25"/>
      <c r="Y403" s="25"/>
      <c r="Z403" s="25"/>
      <c r="AA403" s="25"/>
      <c r="AB403" s="25"/>
      <c r="AC403" s="367"/>
      <c r="AD403" s="367"/>
      <c r="AE403" s="367"/>
      <c r="AF403" s="367"/>
      <c r="AG403" s="367"/>
      <c r="AH403" s="367"/>
      <c r="AI403" s="367"/>
      <c r="AJ403" s="367"/>
      <c r="AK403" s="367"/>
      <c r="AL403" s="367"/>
      <c r="AM403" s="367"/>
      <c r="AN403" s="367"/>
      <c r="AO403" s="367"/>
      <c r="AP403" s="367"/>
      <c r="AQ403" s="367"/>
      <c r="AR403" s="367"/>
      <c r="AS403" s="367"/>
      <c r="AT403" s="367"/>
      <c r="AU403" s="367"/>
      <c r="AV403" s="367"/>
      <c r="AW403" s="367"/>
      <c r="AX403" s="367"/>
      <c r="AY403" s="367"/>
      <c r="AZ403" s="367"/>
      <c r="BA403" s="367"/>
      <c r="BB403" s="367"/>
      <c r="BC403" s="367"/>
      <c r="BD403" s="367"/>
      <c r="BE403" s="367"/>
      <c r="BF403" s="367"/>
      <c r="BG403" s="367"/>
      <c r="BH403" s="367"/>
    </row>
    <row r="404" spans="1:60" ht="15.75" hidden="1" thickBot="1">
      <c r="A404" s="401"/>
      <c r="B404" s="402"/>
      <c r="C404" s="367"/>
      <c r="D404" s="367"/>
      <c r="E404" s="409"/>
      <c r="F404" s="367"/>
      <c r="G404" s="426"/>
      <c r="H404" s="426"/>
      <c r="I404" s="447"/>
      <c r="J404" s="447"/>
      <c r="K404" s="348"/>
      <c r="L404" s="348"/>
      <c r="M404" s="348"/>
      <c r="N404" s="348"/>
      <c r="O404" s="348"/>
      <c r="P404" s="348"/>
      <c r="Q404" s="25"/>
      <c r="R404" s="25"/>
      <c r="S404" s="25"/>
      <c r="T404" s="25"/>
      <c r="U404" s="25"/>
      <c r="V404" s="25"/>
      <c r="W404" s="25"/>
      <c r="X404" s="25"/>
      <c r="Y404" s="25"/>
      <c r="Z404" s="25"/>
      <c r="AA404" s="25"/>
      <c r="AB404" s="25"/>
      <c r="AC404" s="367"/>
      <c r="AD404" s="367"/>
      <c r="AE404" s="367"/>
      <c r="AF404" s="367"/>
      <c r="AG404" s="367"/>
      <c r="AH404" s="367"/>
      <c r="AI404" s="367"/>
      <c r="AJ404" s="367"/>
      <c r="AK404" s="367"/>
      <c r="AL404" s="367"/>
      <c r="AM404" s="367"/>
      <c r="AN404" s="367"/>
      <c r="AO404" s="367"/>
      <c r="AP404" s="367"/>
      <c r="AQ404" s="367"/>
      <c r="AR404" s="367"/>
      <c r="AS404" s="367"/>
      <c r="AT404" s="367"/>
      <c r="AU404" s="367"/>
      <c r="AV404" s="367"/>
      <c r="AW404" s="367"/>
      <c r="AX404" s="367"/>
      <c r="AY404" s="367"/>
      <c r="AZ404" s="367"/>
      <c r="BA404" s="367"/>
      <c r="BB404" s="367"/>
      <c r="BC404" s="367"/>
      <c r="BD404" s="367"/>
      <c r="BE404" s="367"/>
      <c r="BF404" s="367"/>
      <c r="BG404" s="367"/>
      <c r="BH404" s="367"/>
    </row>
    <row r="405" spans="1:60" ht="15.75" hidden="1" thickBot="1">
      <c r="A405" s="401"/>
      <c r="B405" s="402"/>
      <c r="C405" s="367"/>
      <c r="D405" s="367"/>
      <c r="E405" s="409"/>
      <c r="F405" s="367"/>
      <c r="G405" s="426"/>
      <c r="H405" s="426"/>
      <c r="I405" s="447"/>
      <c r="J405" s="447"/>
      <c r="K405" s="348"/>
      <c r="L405" s="348"/>
      <c r="M405" s="348"/>
      <c r="N405" s="348"/>
      <c r="O405" s="348"/>
      <c r="P405" s="348"/>
      <c r="Q405" s="25"/>
      <c r="R405" s="25"/>
      <c r="S405" s="25"/>
      <c r="T405" s="25"/>
      <c r="U405" s="25"/>
      <c r="V405" s="25"/>
      <c r="W405" s="25"/>
      <c r="X405" s="25"/>
      <c r="Y405" s="25"/>
      <c r="Z405" s="25"/>
      <c r="AA405" s="25"/>
      <c r="AB405" s="25"/>
      <c r="AC405" s="367"/>
      <c r="AD405" s="367"/>
      <c r="AE405" s="367"/>
      <c r="AF405" s="367"/>
      <c r="AG405" s="367"/>
      <c r="AH405" s="367"/>
      <c r="AI405" s="367"/>
      <c r="AJ405" s="367"/>
      <c r="AK405" s="367"/>
      <c r="AL405" s="367"/>
      <c r="AM405" s="367"/>
      <c r="AN405" s="367"/>
      <c r="AO405" s="367"/>
      <c r="AP405" s="367"/>
      <c r="AQ405" s="367"/>
      <c r="AR405" s="367"/>
      <c r="AS405" s="367"/>
      <c r="AT405" s="367"/>
      <c r="AU405" s="367"/>
      <c r="AV405" s="367"/>
      <c r="AW405" s="367"/>
      <c r="AX405" s="367"/>
      <c r="AY405" s="367"/>
      <c r="AZ405" s="367"/>
      <c r="BA405" s="367"/>
      <c r="BB405" s="367"/>
      <c r="BC405" s="367"/>
      <c r="BD405" s="367"/>
      <c r="BE405" s="367"/>
      <c r="BF405" s="367"/>
      <c r="BG405" s="367"/>
      <c r="BH405" s="367"/>
    </row>
    <row r="406" spans="1:60" ht="15.75" hidden="1" thickBot="1">
      <c r="A406" s="401"/>
      <c r="B406" s="402"/>
      <c r="C406" s="367"/>
      <c r="D406" s="367"/>
      <c r="E406" s="409"/>
      <c r="F406" s="367"/>
      <c r="G406" s="426"/>
      <c r="H406" s="426"/>
      <c r="I406" s="447"/>
      <c r="J406" s="447"/>
      <c r="K406" s="348"/>
      <c r="L406" s="348"/>
      <c r="M406" s="348"/>
      <c r="N406" s="348"/>
      <c r="O406" s="348"/>
      <c r="P406" s="348"/>
      <c r="Q406" s="25"/>
      <c r="R406" s="25"/>
      <c r="S406" s="25"/>
      <c r="T406" s="25"/>
      <c r="U406" s="25"/>
      <c r="V406" s="25"/>
      <c r="W406" s="25"/>
      <c r="X406" s="25"/>
      <c r="Y406" s="25"/>
      <c r="Z406" s="25"/>
      <c r="AA406" s="25"/>
      <c r="AB406" s="25"/>
      <c r="AC406" s="367"/>
      <c r="AD406" s="367"/>
      <c r="AE406" s="367"/>
      <c r="AF406" s="367"/>
      <c r="AG406" s="367"/>
      <c r="AH406" s="367"/>
      <c r="AI406" s="367"/>
      <c r="AJ406" s="367"/>
      <c r="AK406" s="367"/>
      <c r="AL406" s="367"/>
      <c r="AM406" s="367"/>
      <c r="AN406" s="367"/>
      <c r="AO406" s="367"/>
      <c r="AP406" s="367"/>
      <c r="AQ406" s="367"/>
      <c r="AR406" s="367"/>
      <c r="AS406" s="367"/>
      <c r="AT406" s="367"/>
      <c r="AU406" s="367"/>
      <c r="AV406" s="367"/>
      <c r="AW406" s="367"/>
      <c r="AX406" s="367"/>
      <c r="AY406" s="367"/>
      <c r="AZ406" s="367"/>
      <c r="BA406" s="367"/>
      <c r="BB406" s="367"/>
      <c r="BC406" s="367"/>
      <c r="BD406" s="367"/>
      <c r="BE406" s="367"/>
      <c r="BF406" s="367"/>
      <c r="BG406" s="367"/>
      <c r="BH406" s="367"/>
    </row>
    <row r="407" spans="1:60" ht="15.75" hidden="1" thickBot="1">
      <c r="A407" s="401"/>
      <c r="B407" s="402"/>
      <c r="C407" s="367"/>
      <c r="D407" s="367"/>
      <c r="E407" s="409"/>
      <c r="F407" s="367"/>
      <c r="G407" s="426"/>
      <c r="H407" s="426"/>
      <c r="I407" s="447"/>
      <c r="J407" s="447"/>
      <c r="K407" s="348"/>
      <c r="L407" s="348"/>
      <c r="M407" s="348"/>
      <c r="N407" s="348"/>
      <c r="O407" s="348"/>
      <c r="P407" s="348"/>
      <c r="Q407" s="25"/>
      <c r="R407" s="25"/>
      <c r="S407" s="25"/>
      <c r="T407" s="25"/>
      <c r="U407" s="25"/>
      <c r="V407" s="25"/>
      <c r="W407" s="25"/>
      <c r="X407" s="25"/>
      <c r="Y407" s="25"/>
      <c r="Z407" s="25"/>
      <c r="AA407" s="25"/>
      <c r="AB407" s="25"/>
      <c r="AC407" s="367"/>
      <c r="AD407" s="367"/>
      <c r="AE407" s="367"/>
      <c r="AF407" s="367"/>
      <c r="AG407" s="367"/>
      <c r="AH407" s="367"/>
      <c r="AI407" s="367"/>
      <c r="AJ407" s="367"/>
      <c r="AK407" s="367"/>
      <c r="AL407" s="367"/>
      <c r="AM407" s="367"/>
      <c r="AN407" s="367"/>
      <c r="AO407" s="367"/>
      <c r="AP407" s="367"/>
      <c r="AQ407" s="367"/>
      <c r="AR407" s="367"/>
      <c r="AS407" s="367"/>
      <c r="AT407" s="367"/>
      <c r="AU407" s="367"/>
      <c r="AV407" s="367"/>
      <c r="AW407" s="367"/>
      <c r="AX407" s="367"/>
      <c r="AY407" s="367"/>
      <c r="AZ407" s="367"/>
      <c r="BA407" s="367"/>
      <c r="BB407" s="367"/>
      <c r="BC407" s="367"/>
      <c r="BD407" s="367"/>
      <c r="BE407" s="367"/>
      <c r="BF407" s="367"/>
      <c r="BG407" s="367"/>
      <c r="BH407" s="367"/>
    </row>
    <row r="408" spans="1:60" ht="15.75" hidden="1" thickBot="1">
      <c r="A408" s="401"/>
      <c r="B408" s="402"/>
      <c r="C408" s="367"/>
      <c r="D408" s="367"/>
      <c r="E408" s="409"/>
      <c r="F408" s="367"/>
      <c r="G408" s="426"/>
      <c r="H408" s="426"/>
      <c r="I408" s="447"/>
      <c r="J408" s="447"/>
      <c r="K408" s="348"/>
      <c r="L408" s="348"/>
      <c r="M408" s="348"/>
      <c r="N408" s="348"/>
      <c r="O408" s="348"/>
      <c r="P408" s="348"/>
      <c r="Q408" s="25"/>
      <c r="R408" s="25"/>
      <c r="S408" s="25"/>
      <c r="T408" s="25"/>
      <c r="U408" s="25"/>
      <c r="V408" s="25"/>
      <c r="W408" s="25"/>
      <c r="X408" s="25"/>
      <c r="Y408" s="25"/>
      <c r="Z408" s="25"/>
      <c r="AA408" s="25"/>
      <c r="AB408" s="340" t="s">
        <v>98</v>
      </c>
      <c r="AC408" s="367"/>
      <c r="AD408" s="367"/>
      <c r="AE408" s="367"/>
      <c r="AF408" s="367"/>
      <c r="AG408" s="367"/>
      <c r="AH408" s="367"/>
      <c r="AI408" s="367"/>
      <c r="AJ408" s="367"/>
      <c r="AK408" s="367"/>
      <c r="AL408" s="367"/>
      <c r="AM408" s="367"/>
      <c r="AN408" s="367"/>
      <c r="AO408" s="367"/>
      <c r="AP408" s="367"/>
      <c r="AQ408" s="367"/>
      <c r="AR408" s="367"/>
      <c r="AS408" s="367"/>
      <c r="AT408" s="367"/>
      <c r="AU408" s="367"/>
      <c r="AV408" s="367"/>
      <c r="AW408" s="367"/>
      <c r="AX408" s="367"/>
      <c r="AY408" s="367"/>
      <c r="AZ408" s="367"/>
      <c r="BA408" s="367"/>
      <c r="BB408" s="367"/>
      <c r="BC408" s="367"/>
      <c r="BD408" s="367"/>
      <c r="BE408" s="367"/>
      <c r="BF408" s="367"/>
      <c r="BG408" s="367"/>
      <c r="BH408" s="367"/>
    </row>
    <row r="409" spans="1:60" ht="15.75" thickTop="1">
      <c r="A409" s="639" t="s">
        <v>127</v>
      </c>
      <c r="B409" s="387" t="str">
        <f>IF('1. Projektets omkostninger'!B399="","",'1. Projektets omkostninger'!B399)</f>
        <v/>
      </c>
      <c r="C409" s="388" t="s">
        <v>73</v>
      </c>
      <c r="D409" s="388"/>
      <c r="E409" s="386" t="s">
        <v>128</v>
      </c>
      <c r="F409" s="387" t="str">
        <f>IF('1. Projektets omkostninger'!D399="","",'1. Projektets omkostninger'!D399)</f>
        <v/>
      </c>
      <c r="G409" s="433"/>
      <c r="H409" s="461"/>
      <c r="I409" s="447"/>
      <c r="J409" s="447"/>
      <c r="K409" s="348"/>
      <c r="L409" s="348"/>
      <c r="M409" s="348"/>
      <c r="N409" s="348"/>
      <c r="O409" s="348"/>
      <c r="P409" s="348"/>
      <c r="Q409" s="342"/>
      <c r="R409" s="343"/>
      <c r="S409" s="344"/>
      <c r="T409" s="339"/>
      <c r="U409" s="25"/>
      <c r="V409" s="25"/>
      <c r="W409" s="442"/>
      <c r="X409" s="25"/>
      <c r="Y409" s="25"/>
      <c r="Z409" s="348"/>
      <c r="AA409" s="25"/>
      <c r="AB409" s="348" t="s">
        <v>103</v>
      </c>
      <c r="AC409" s="367"/>
      <c r="AD409" s="367"/>
      <c r="AE409" s="367"/>
      <c r="AF409" s="367"/>
      <c r="AG409" s="367"/>
      <c r="AH409" s="367"/>
      <c r="AI409" s="367"/>
      <c r="AJ409" s="367"/>
      <c r="AK409" s="367"/>
      <c r="AL409" s="367"/>
      <c r="AM409" s="367"/>
      <c r="AN409" s="367"/>
      <c r="AO409" s="367"/>
      <c r="AP409" s="367"/>
      <c r="AQ409" s="367"/>
      <c r="AR409" s="367"/>
      <c r="AS409" s="367"/>
      <c r="AT409" s="367"/>
      <c r="AU409" s="367"/>
      <c r="AV409" s="367"/>
      <c r="AW409" s="367"/>
      <c r="AX409" s="367"/>
      <c r="AY409" s="367"/>
      <c r="AZ409" s="367"/>
      <c r="BA409" s="367"/>
      <c r="BB409" s="367"/>
      <c r="BC409" s="367"/>
      <c r="BD409" s="367"/>
      <c r="BE409" s="367"/>
      <c r="BF409" s="367"/>
      <c r="BG409" s="367"/>
      <c r="BH409" s="367"/>
    </row>
    <row r="410" spans="1:60" ht="15">
      <c r="A410" s="380" t="s">
        <v>132</v>
      </c>
      <c r="B410" s="463" t="str">
        <f>IF('1. Projektets omkostninger'!C399="","",'1. Projektets omkostninger'!C399)</f>
        <v/>
      </c>
      <c r="C410" s="391"/>
      <c r="D410" s="391"/>
      <c r="E410" s="389" t="s">
        <v>6</v>
      </c>
      <c r="F410" s="390" t="str">
        <f>IF(ISBLANK($F$20),"Projektform skal vælges ved hovedansøger",$F$20)</f>
        <v/>
      </c>
      <c r="G410" s="433"/>
      <c r="H410" s="461"/>
      <c r="I410" s="447"/>
      <c r="J410" s="447"/>
      <c r="K410" s="348"/>
      <c r="L410" s="348"/>
      <c r="M410" s="348"/>
      <c r="N410" s="348"/>
      <c r="O410" s="348"/>
      <c r="P410" s="348"/>
      <c r="Q410" s="342"/>
      <c r="R410" s="343"/>
      <c r="S410" s="442"/>
      <c r="T410" s="339"/>
      <c r="U410" s="25"/>
      <c r="V410" s="25"/>
      <c r="W410" s="442"/>
      <c r="X410" s="443"/>
      <c r="Y410" s="25"/>
      <c r="Z410" s="348"/>
      <c r="AA410" s="25"/>
      <c r="AB410" s="348" t="s">
        <v>107</v>
      </c>
      <c r="AC410" s="367"/>
      <c r="AD410" s="367"/>
      <c r="AE410" s="367"/>
      <c r="AF410" s="367"/>
      <c r="AG410" s="367"/>
      <c r="AH410" s="367"/>
      <c r="AI410" s="367"/>
      <c r="AJ410" s="367"/>
      <c r="AK410" s="367"/>
      <c r="AL410" s="367"/>
      <c r="AM410" s="367"/>
      <c r="AN410" s="367"/>
      <c r="AO410" s="367"/>
      <c r="AP410" s="367"/>
      <c r="AQ410" s="367"/>
      <c r="AR410" s="367"/>
      <c r="AS410" s="367"/>
      <c r="AT410" s="367"/>
      <c r="AU410" s="367"/>
      <c r="AV410" s="367"/>
      <c r="AW410" s="367"/>
      <c r="AX410" s="367"/>
      <c r="AY410" s="367"/>
      <c r="AZ410" s="367"/>
      <c r="BA410" s="367"/>
      <c r="BB410" s="367"/>
      <c r="BC410" s="367"/>
      <c r="BD410" s="367"/>
      <c r="BE410" s="367"/>
      <c r="BF410" s="367"/>
      <c r="BG410" s="367"/>
      <c r="BH410" s="367"/>
    </row>
    <row r="411" spans="1:60" ht="15">
      <c r="A411" s="380" t="s">
        <v>134</v>
      </c>
      <c r="B411" s="390" t="str">
        <f>IF('1. Projektets omkostninger'!E399="","",'1. Projektets omkostninger'!E399)</f>
        <v/>
      </c>
      <c r="C411" s="426" t="s">
        <v>135</v>
      </c>
      <c r="D411" s="389"/>
      <c r="E411" s="437" t="s">
        <v>148</v>
      </c>
      <c r="F411" s="435"/>
      <c r="G411" s="428"/>
      <c r="H411" s="462"/>
      <c r="I411" s="447"/>
      <c r="J411" s="447"/>
      <c r="K411" s="348"/>
      <c r="L411" s="348"/>
      <c r="M411" s="348"/>
      <c r="N411" s="348"/>
      <c r="O411" s="348"/>
      <c r="P411" s="348"/>
      <c r="Q411" s="358"/>
      <c r="R411" s="345"/>
      <c r="S411" s="442"/>
      <c r="T411" s="340" t="s">
        <v>213</v>
      </c>
      <c r="U411" s="340" t="s">
        <v>213</v>
      </c>
      <c r="V411" s="340" t="s">
        <v>213</v>
      </c>
      <c r="W411" s="340" t="s">
        <v>213</v>
      </c>
      <c r="X411" s="340" t="s">
        <v>213</v>
      </c>
      <c r="Y411" s="340" t="s">
        <v>213</v>
      </c>
      <c r="Z411" s="340" t="s">
        <v>213</v>
      </c>
      <c r="AA411" s="340" t="s">
        <v>213</v>
      </c>
      <c r="AB411" s="348" t="s">
        <v>110</v>
      </c>
      <c r="AC411" s="367"/>
      <c r="AD411" s="367"/>
      <c r="AE411" s="367"/>
      <c r="AF411" s="367"/>
      <c r="AG411" s="367"/>
      <c r="AH411" s="367"/>
      <c r="AI411" s="367"/>
      <c r="AJ411" s="367"/>
      <c r="AK411" s="367"/>
      <c r="AL411" s="367"/>
      <c r="AM411" s="367"/>
      <c r="AN411" s="367"/>
      <c r="AO411" s="367"/>
      <c r="AP411" s="367"/>
      <c r="AQ411" s="367"/>
      <c r="AR411" s="367"/>
      <c r="AS411" s="367"/>
      <c r="AT411" s="367"/>
      <c r="AU411" s="367"/>
      <c r="AV411" s="367"/>
      <c r="AW411" s="367"/>
      <c r="AX411" s="367"/>
      <c r="AY411" s="367"/>
      <c r="AZ411" s="367"/>
      <c r="BA411" s="367"/>
      <c r="BB411" s="367"/>
      <c r="BC411" s="367"/>
      <c r="BD411" s="367"/>
      <c r="BE411" s="367"/>
      <c r="BF411" s="367"/>
      <c r="BG411" s="367"/>
      <c r="BH411" s="367"/>
    </row>
    <row r="412" spans="1:60" ht="15">
      <c r="A412" s="434" t="s">
        <v>175</v>
      </c>
      <c r="B412" s="434" t="str">
        <f>IF('1. Projektets omkostninger'!A399="","",'1. Projektets omkostninger'!A399)</f>
        <v/>
      </c>
      <c r="C412" s="434" t="str">
        <f>IF('1. Projektets omkostninger'!$A399="","",'1. Projektets omkostninger'!$A399)</f>
        <v/>
      </c>
      <c r="D412" s="389"/>
      <c r="E412" s="437"/>
      <c r="F412" s="436"/>
      <c r="G412" s="426"/>
      <c r="H412" s="426"/>
      <c r="I412" s="452"/>
      <c r="J412" s="447"/>
      <c r="K412" s="348"/>
      <c r="L412" s="348"/>
      <c r="M412" s="348"/>
      <c r="N412" s="348"/>
      <c r="O412" s="348"/>
      <c r="P412" s="348"/>
      <c r="Q412" s="358"/>
      <c r="R412" s="345"/>
      <c r="S412" s="442"/>
      <c r="T412" s="339" t="s">
        <v>177</v>
      </c>
      <c r="U412" s="25" t="s">
        <v>178</v>
      </c>
      <c r="V412" s="348" t="s">
        <v>179</v>
      </c>
      <c r="W412" s="348" t="s">
        <v>180</v>
      </c>
      <c r="X412" s="348" t="s">
        <v>181</v>
      </c>
      <c r="Y412" s="25"/>
      <c r="Z412" s="346" t="s">
        <v>144</v>
      </c>
      <c r="AA412" s="346" t="s">
        <v>97</v>
      </c>
      <c r="AB412" s="348" t="s">
        <v>211</v>
      </c>
      <c r="AC412" s="367"/>
      <c r="AD412" s="367"/>
      <c r="AE412" s="367"/>
      <c r="AF412" s="367"/>
      <c r="AG412" s="367"/>
      <c r="AH412" s="367"/>
      <c r="AI412" s="367"/>
      <c r="AJ412" s="367"/>
      <c r="AK412" s="367"/>
      <c r="AL412" s="367"/>
      <c r="AM412" s="367"/>
      <c r="AN412" s="367"/>
      <c r="AO412" s="367"/>
      <c r="AP412" s="367"/>
      <c r="AQ412" s="367"/>
      <c r="AR412" s="367"/>
      <c r="AS412" s="367"/>
      <c r="AT412" s="367"/>
      <c r="AU412" s="367"/>
      <c r="AV412" s="367"/>
      <c r="AW412" s="367"/>
      <c r="AX412" s="367"/>
      <c r="AY412" s="367"/>
      <c r="AZ412" s="367"/>
      <c r="BA412" s="367"/>
      <c r="BB412" s="367"/>
      <c r="BC412" s="367"/>
      <c r="BD412" s="367"/>
      <c r="BE412" s="367"/>
      <c r="BF412" s="367"/>
      <c r="BG412" s="367"/>
      <c r="BH412" s="367"/>
    </row>
    <row r="413" spans="1:60" ht="15.75" thickBot="1">
      <c r="A413" s="395"/>
      <c r="B413" s="384" t="s">
        <v>90</v>
      </c>
      <c r="C413" s="384" t="s">
        <v>91</v>
      </c>
      <c r="D413" s="384" t="s">
        <v>92</v>
      </c>
      <c r="E413" s="384" t="s">
        <v>93</v>
      </c>
      <c r="F413" s="385" t="s">
        <v>94</v>
      </c>
      <c r="G413" s="429"/>
      <c r="H413" s="426"/>
      <c r="I413" s="447"/>
      <c r="J413" s="447"/>
      <c r="K413" s="348"/>
      <c r="L413" s="348"/>
      <c r="M413" s="348"/>
      <c r="N413" s="348"/>
      <c r="O413" s="348"/>
      <c r="P413" s="352"/>
      <c r="Q413" s="359"/>
      <c r="R413" s="339"/>
      <c r="S413" s="339"/>
      <c r="T413" s="25"/>
      <c r="U413" s="25"/>
      <c r="V413" s="348"/>
      <c r="W413" s="348"/>
      <c r="X413" s="25"/>
      <c r="Y413" s="442"/>
      <c r="Z413" s="346"/>
      <c r="AA413" s="346"/>
      <c r="AB413" s="348" t="s">
        <v>113</v>
      </c>
      <c r="AC413" s="367"/>
      <c r="AD413" s="367"/>
      <c r="AE413" s="367"/>
      <c r="AF413" s="367"/>
      <c r="AG413" s="367"/>
      <c r="AH413" s="367"/>
      <c r="AI413" s="367"/>
      <c r="AJ413" s="367"/>
      <c r="AK413" s="367"/>
      <c r="AL413" s="367"/>
      <c r="AM413" s="367"/>
      <c r="AN413" s="367"/>
      <c r="AO413" s="367"/>
      <c r="AP413" s="367"/>
      <c r="AQ413" s="367"/>
      <c r="AR413" s="367"/>
      <c r="AS413" s="367"/>
      <c r="AT413" s="367"/>
      <c r="AU413" s="367"/>
      <c r="AV413" s="367"/>
      <c r="AW413" s="367"/>
      <c r="AX413" s="367"/>
      <c r="AY413" s="367"/>
      <c r="AZ413" s="367"/>
      <c r="BA413" s="367"/>
      <c r="BB413" s="367"/>
      <c r="BC413" s="367"/>
      <c r="BD413" s="367"/>
      <c r="BE413" s="367"/>
      <c r="BF413" s="367"/>
      <c r="BG413" s="367"/>
      <c r="BH413" s="367"/>
    </row>
    <row r="414" spans="1:60" ht="15" customHeight="1">
      <c r="A414" s="512" t="s">
        <v>99</v>
      </c>
      <c r="B414" s="569">
        <f>IFERROR(IF(E414=0,0,X414),0)</f>
        <v>0</v>
      </c>
      <c r="C414" s="558">
        <f t="shared" ref="C414:C420" si="96">IFERROR(E414-B414,0)</f>
        <v>0</v>
      </c>
      <c r="D414" s="558"/>
      <c r="E414" s="562">
        <f>'1. Projektets omkostninger'!B407</f>
        <v>0</v>
      </c>
      <c r="F414" s="563">
        <f>SUM('1. Projektets omkostninger'!D406:AV406)</f>
        <v>0</v>
      </c>
      <c r="G414" s="432"/>
      <c r="H414" s="460"/>
      <c r="I414" s="93"/>
      <c r="J414" s="94"/>
      <c r="K414" s="94"/>
      <c r="L414" s="94"/>
      <c r="M414" s="95"/>
      <c r="N414" s="347"/>
      <c r="O414" s="348"/>
      <c r="P414" s="355"/>
      <c r="Q414" s="338"/>
      <c r="R414" s="339"/>
      <c r="S414" s="339"/>
      <c r="T414" s="554" t="e">
        <f>((I$418-((E$423*I$418+C$424)-E$423)/E$423))*E414</f>
        <v>#VALUE!</v>
      </c>
      <c r="U414" s="446" t="e">
        <f>IF(AND(OR($F$409="Privat forsknings- og videnformidlingsinstitution",$F$409="Offentlig forsknings- og videnformidlingsinstitution"),OR($B$411="Anvendt forskning",$B$411="Udvikling")),IF($K$422="",$I$418*$E414,$K$422*$E414),IF($K$418="",$K$420*$E414,$K$419*$E414))</f>
        <v>#VALUE!</v>
      </c>
      <c r="V414" s="446">
        <f>IFERROR(IF(E414=0,0,E414*K$418),0)</f>
        <v>0</v>
      </c>
      <c r="W414" s="444">
        <f>IF(E414=0,0,E414*I$418)</f>
        <v>0</v>
      </c>
      <c r="X414" s="444">
        <f>IF(AND(D$424=0,C$424=0),W414,IF(AND(D$424&gt;0,C$424=0),U414,IF(AND(D$424&gt;0,C$424&gt;0,U414=0),0,IF(AND(V414&lt;&gt;0,V414&lt;U414),V414,U414))))</f>
        <v>0</v>
      </c>
      <c r="Y414" s="25"/>
      <c r="Z414" s="339" t="str">
        <f>CONCATENATE(F409," - ",AA414)</f>
        <v xml:space="preserve"> - </v>
      </c>
      <c r="AA414" s="25" t="str">
        <f>F410</f>
        <v/>
      </c>
      <c r="AB414" s="348" t="s">
        <v>116</v>
      </c>
      <c r="AC414" s="367"/>
      <c r="AD414" s="367"/>
      <c r="AE414" s="367"/>
      <c r="AF414" s="367"/>
      <c r="AG414" s="367"/>
      <c r="AH414" s="367"/>
      <c r="AI414" s="367"/>
      <c r="AJ414" s="367"/>
      <c r="AK414" s="367"/>
      <c r="AL414" s="367"/>
      <c r="AM414" s="367"/>
      <c r="AN414" s="367"/>
      <c r="AO414" s="367"/>
      <c r="AP414" s="367"/>
      <c r="AQ414" s="367"/>
      <c r="AR414" s="367"/>
      <c r="AS414" s="367"/>
      <c r="AT414" s="367"/>
      <c r="AU414" s="367"/>
      <c r="AV414" s="367"/>
      <c r="AW414" s="367"/>
      <c r="AX414" s="367"/>
      <c r="AY414" s="367"/>
      <c r="AZ414" s="367"/>
      <c r="BA414" s="367"/>
      <c r="BB414" s="367"/>
      <c r="BC414" s="367"/>
      <c r="BD414" s="367"/>
      <c r="BE414" s="367"/>
      <c r="BF414" s="367"/>
      <c r="BG414" s="367"/>
      <c r="BH414" s="367"/>
    </row>
    <row r="415" spans="1:60" ht="15" customHeight="1">
      <c r="A415" s="513" t="s">
        <v>50</v>
      </c>
      <c r="B415" s="570">
        <f>IFERROR(IF(E415=0,0,X415),0)</f>
        <v>0</v>
      </c>
      <c r="C415" s="555">
        <f t="shared" si="96"/>
        <v>0</v>
      </c>
      <c r="D415" s="555"/>
      <c r="E415" s="556">
        <f>'1. Projektets omkostninger'!B411</f>
        <v>0</v>
      </c>
      <c r="F415" s="564"/>
      <c r="G415" s="432"/>
      <c r="H415" s="460"/>
      <c r="I415" s="96"/>
      <c r="J415" s="25"/>
      <c r="K415" s="25"/>
      <c r="L415" s="25"/>
      <c r="M415" s="97"/>
      <c r="N415" s="347"/>
      <c r="O415" s="348"/>
      <c r="P415" s="356"/>
      <c r="Q415" s="338"/>
      <c r="R415" s="337"/>
      <c r="S415" s="339"/>
      <c r="T415" s="554" t="e">
        <f t="shared" ref="T415:T423" si="97">((I$418-((E$423*I$418+C$424)-E$423)/E$423))*E415</f>
        <v>#VALUE!</v>
      </c>
      <c r="U415" s="446" t="e">
        <f t="shared" ref="U415:U423" si="98">IF(AND(OR($F$409="Privat forsknings- og videnformidlingsinstitution",$F$409="Offentlig forsknings- og videnformidlingsinstitution"),OR($B$411="Anvendt forskning",$B$411="Udvikling")),IF($K$422="",$I$418*$E415,$K$422*$E415),IF($K$418="",$K$420*$E415,$K$419*$E415))</f>
        <v>#VALUE!</v>
      </c>
      <c r="V415" s="446">
        <f t="shared" ref="V415:V423" si="99">IFERROR(IF(E415=0,0,E415*K$418),0)</f>
        <v>0</v>
      </c>
      <c r="W415" s="444">
        <f t="shared" ref="W415:W423" si="100">IF(E415=0,0,E415*I$418)</f>
        <v>0</v>
      </c>
      <c r="X415" s="444">
        <f t="shared" ref="X415:X423" si="101">IF(AND(D$424=0,C$424=0),W415,IF(AND(D$424&gt;0,C$424=0),U415,IF(AND(D$424&gt;0,C$424&gt;0,U415=0),0,IF(AND(V415&lt;&gt;0,V415&lt;U415),V415,U415))))</f>
        <v>0</v>
      </c>
      <c r="Y415" s="25"/>
      <c r="Z415" s="339"/>
      <c r="AA415" s="339"/>
      <c r="AB415" s="348" t="s">
        <v>118</v>
      </c>
      <c r="AC415" s="367"/>
      <c r="AD415" s="367"/>
      <c r="AE415" s="367"/>
      <c r="AF415" s="367"/>
      <c r="AG415" s="367"/>
      <c r="AH415" s="367"/>
      <c r="AI415" s="367"/>
      <c r="AJ415" s="367"/>
      <c r="AK415" s="367"/>
      <c r="AL415" s="367"/>
      <c r="AM415" s="367"/>
      <c r="AN415" s="367"/>
      <c r="AO415" s="367"/>
      <c r="AP415" s="367"/>
      <c r="AQ415" s="367"/>
      <c r="AR415" s="367"/>
      <c r="AS415" s="367"/>
      <c r="AT415" s="367"/>
      <c r="AU415" s="367"/>
      <c r="AV415" s="367"/>
      <c r="AW415" s="367"/>
      <c r="AX415" s="367"/>
      <c r="AY415" s="367"/>
      <c r="AZ415" s="367"/>
      <c r="BA415" s="367"/>
      <c r="BB415" s="367"/>
      <c r="BC415" s="367"/>
      <c r="BD415" s="367"/>
      <c r="BE415" s="367"/>
      <c r="BF415" s="367"/>
      <c r="BG415" s="367"/>
      <c r="BH415" s="367"/>
    </row>
    <row r="416" spans="1:60" ht="15" customHeight="1">
      <c r="A416" s="513" t="s">
        <v>51</v>
      </c>
      <c r="B416" s="570">
        <f t="shared" ref="B416:B420" si="102">IFERROR(IF(E416=0,0,X416),0)</f>
        <v>0</v>
      </c>
      <c r="C416" s="555">
        <f t="shared" si="96"/>
        <v>0</v>
      </c>
      <c r="D416" s="555"/>
      <c r="E416" s="556">
        <f>'1. Projektets omkostninger'!B413</f>
        <v>0</v>
      </c>
      <c r="F416" s="564"/>
      <c r="G416" s="432"/>
      <c r="H416" s="460"/>
      <c r="I416" s="535" t="s">
        <v>148</v>
      </c>
      <c r="J416" s="25"/>
      <c r="K416" s="25"/>
      <c r="L416" s="25"/>
      <c r="M416" s="97"/>
      <c r="N416" s="347"/>
      <c r="O416" s="348"/>
      <c r="P416" s="356"/>
      <c r="Q416" s="338"/>
      <c r="R416" s="337"/>
      <c r="S416" s="339"/>
      <c r="T416" s="554" t="e">
        <f t="shared" si="97"/>
        <v>#VALUE!</v>
      </c>
      <c r="U416" s="446" t="e">
        <f t="shared" si="98"/>
        <v>#VALUE!</v>
      </c>
      <c r="V416" s="446">
        <f t="shared" si="99"/>
        <v>0</v>
      </c>
      <c r="W416" s="444">
        <f t="shared" si="100"/>
        <v>0</v>
      </c>
      <c r="X416" s="444">
        <f t="shared" si="101"/>
        <v>0</v>
      </c>
      <c r="Y416" s="25"/>
      <c r="Z416" s="339"/>
      <c r="AA416" s="339"/>
      <c r="AB416" s="348"/>
      <c r="AC416" s="367"/>
      <c r="AD416" s="367"/>
      <c r="AE416" s="367"/>
      <c r="AF416" s="367"/>
      <c r="AG416" s="367"/>
      <c r="AH416" s="367"/>
      <c r="AI416" s="367"/>
      <c r="AJ416" s="367"/>
      <c r="AK416" s="367"/>
      <c r="AL416" s="367"/>
      <c r="AM416" s="367"/>
      <c r="AN416" s="367"/>
      <c r="AO416" s="367"/>
      <c r="AP416" s="367"/>
      <c r="AQ416" s="367"/>
      <c r="AR416" s="367"/>
      <c r="AS416" s="367"/>
      <c r="AT416" s="367"/>
      <c r="AU416" s="367"/>
      <c r="AV416" s="367"/>
      <c r="AW416" s="367"/>
      <c r="AX416" s="367"/>
      <c r="AY416" s="367"/>
      <c r="AZ416" s="367"/>
      <c r="BA416" s="367"/>
      <c r="BB416" s="367"/>
      <c r="BC416" s="367"/>
      <c r="BD416" s="367"/>
      <c r="BE416" s="367"/>
      <c r="BF416" s="367"/>
      <c r="BG416" s="367"/>
      <c r="BH416" s="367"/>
    </row>
    <row r="417" spans="1:60" ht="15" customHeight="1" thickBot="1">
      <c r="A417" s="513" t="s">
        <v>53</v>
      </c>
      <c r="B417" s="570">
        <f t="shared" si="102"/>
        <v>0</v>
      </c>
      <c r="C417" s="555">
        <f t="shared" si="96"/>
        <v>0</v>
      </c>
      <c r="D417" s="555"/>
      <c r="E417" s="556">
        <f>'1. Projektets omkostninger'!B415</f>
        <v>0</v>
      </c>
      <c r="F417" s="564"/>
      <c r="G417" s="432"/>
      <c r="H417" s="460"/>
      <c r="I417" s="536" t="str">
        <f>IFERROR(VLOOKUP(B411,'6. Liste over tilskudsprocenter'!$A:$K,MATCH(CONCATENATE(F409," - ",F410),'6. Liste over tilskudsprocenter'!$A$1:$K$1,0),FALSE),"")</f>
        <v/>
      </c>
      <c r="J417" s="340"/>
      <c r="K417" s="537" t="s">
        <v>150</v>
      </c>
      <c r="L417" s="538"/>
      <c r="M417" s="97" t="s">
        <v>151</v>
      </c>
      <c r="N417" s="347"/>
      <c r="O417" s="348"/>
      <c r="P417" s="356"/>
      <c r="Q417" s="338"/>
      <c r="R417" s="337"/>
      <c r="S417" s="339"/>
      <c r="T417" s="554" t="e">
        <f t="shared" si="97"/>
        <v>#VALUE!</v>
      </c>
      <c r="U417" s="446" t="e">
        <f t="shared" si="98"/>
        <v>#VALUE!</v>
      </c>
      <c r="V417" s="446">
        <f t="shared" si="99"/>
        <v>0</v>
      </c>
      <c r="W417" s="444">
        <f t="shared" si="100"/>
        <v>0</v>
      </c>
      <c r="X417" s="444">
        <f t="shared" si="101"/>
        <v>0</v>
      </c>
      <c r="Y417" s="25"/>
      <c r="Z417" s="339"/>
      <c r="AA417" s="339"/>
      <c r="AB417" s="348"/>
      <c r="AC417" s="367"/>
      <c r="AD417" s="367"/>
      <c r="AE417" s="367"/>
      <c r="AF417" s="367"/>
      <c r="AG417" s="367"/>
      <c r="AH417" s="367"/>
      <c r="AI417" s="367"/>
      <c r="AJ417" s="367"/>
      <c r="AK417" s="367"/>
      <c r="AL417" s="367"/>
      <c r="AM417" s="367"/>
      <c r="AN417" s="367"/>
      <c r="AO417" s="367"/>
      <c r="AP417" s="367"/>
      <c r="AQ417" s="367"/>
      <c r="AR417" s="367"/>
      <c r="AS417" s="367"/>
      <c r="AT417" s="367"/>
      <c r="AU417" s="367"/>
      <c r="AV417" s="367"/>
      <c r="AW417" s="367"/>
      <c r="AX417" s="367"/>
      <c r="AY417" s="367"/>
      <c r="AZ417" s="367"/>
      <c r="BA417" s="367"/>
      <c r="BB417" s="367"/>
      <c r="BC417" s="367"/>
      <c r="BD417" s="367"/>
      <c r="BE417" s="367"/>
      <c r="BF417" s="367"/>
      <c r="BG417" s="367"/>
      <c r="BH417" s="367"/>
    </row>
    <row r="418" spans="1:60" ht="15" customHeight="1">
      <c r="A418" s="513" t="s">
        <v>54</v>
      </c>
      <c r="B418" s="570">
        <f t="shared" si="102"/>
        <v>0</v>
      </c>
      <c r="C418" s="555">
        <f t="shared" si="96"/>
        <v>0</v>
      </c>
      <c r="D418" s="555"/>
      <c r="E418" s="556">
        <f>'1. Projektets omkostninger'!B417</f>
        <v>0</v>
      </c>
      <c r="F418" s="564"/>
      <c r="G418" s="432"/>
      <c r="H418" s="460"/>
      <c r="I418" s="539" t="str">
        <f>IFERROR(VLOOKUP(B411,'6. Liste over tilskudsprocenter'!$A:$K,MATCH(CONCATENATE(F409," - ",F410),'6. Liste over tilskudsprocenter'!$A$1:$K$1,0),FALSE),"")</f>
        <v/>
      </c>
      <c r="J418" s="338" t="s">
        <v>153</v>
      </c>
      <c r="K418" s="454" t="str">
        <f>IFERROR(IF($E423*(1-$I418)-$C424&lt;0,$K420-(($E423*$K420+$C424)-$E423)/$E423,""),"")</f>
        <v/>
      </c>
      <c r="L418" s="25" t="str">
        <f>IFERROR(IF($D424&lt;&gt;0,IF($D424=$E423,0,IF($C424&gt;0,($I418-$D424/$E423)-$K418,"HA")),IF($E423*(1-$I418)-$C424&lt;0,(($I418-(($E423*$I418+$C424+$D424)-$E423)/$E423)),"")),"")</f>
        <v/>
      </c>
      <c r="M418" s="550" t="e">
        <f>$L418-$K420</f>
        <v>#VALUE!</v>
      </c>
      <c r="N418" s="347"/>
      <c r="O418" s="348"/>
      <c r="P418" s="356"/>
      <c r="Q418" s="338"/>
      <c r="R418" s="337"/>
      <c r="S418" s="339"/>
      <c r="T418" s="554" t="e">
        <f t="shared" si="97"/>
        <v>#VALUE!</v>
      </c>
      <c r="U418" s="446" t="e">
        <f t="shared" si="98"/>
        <v>#VALUE!</v>
      </c>
      <c r="V418" s="446">
        <f t="shared" si="99"/>
        <v>0</v>
      </c>
      <c r="W418" s="444">
        <f t="shared" si="100"/>
        <v>0</v>
      </c>
      <c r="X418" s="444">
        <f t="shared" si="101"/>
        <v>0</v>
      </c>
      <c r="Y418" s="25"/>
      <c r="Z418" s="25" t="s">
        <v>101</v>
      </c>
      <c r="AA418" s="25" t="s">
        <v>102</v>
      </c>
      <c r="AB418" s="348"/>
      <c r="AC418" s="367"/>
      <c r="AD418" s="367"/>
      <c r="AE418" s="367"/>
      <c r="AF418" s="367"/>
      <c r="AG418" s="367"/>
      <c r="AH418" s="367"/>
      <c r="AI418" s="367"/>
      <c r="AJ418" s="367"/>
      <c r="AK418" s="367"/>
      <c r="AL418" s="367"/>
      <c r="AM418" s="367"/>
      <c r="AN418" s="367"/>
      <c r="AO418" s="367"/>
      <c r="AP418" s="367"/>
      <c r="AQ418" s="367"/>
      <c r="AR418" s="367"/>
      <c r="AS418" s="367"/>
      <c r="AT418" s="367"/>
      <c r="AU418" s="367"/>
      <c r="AV418" s="367"/>
      <c r="AW418" s="367"/>
      <c r="AX418" s="367"/>
      <c r="AY418" s="367"/>
      <c r="AZ418" s="367"/>
      <c r="BA418" s="367"/>
      <c r="BB418" s="367"/>
      <c r="BC418" s="367"/>
      <c r="BD418" s="367"/>
      <c r="BE418" s="367"/>
      <c r="BF418" s="367"/>
      <c r="BG418" s="367"/>
      <c r="BH418" s="367"/>
    </row>
    <row r="419" spans="1:60" ht="15" customHeight="1">
      <c r="A419" s="513" t="s">
        <v>56</v>
      </c>
      <c r="B419" s="570">
        <f t="shared" si="102"/>
        <v>0</v>
      </c>
      <c r="C419" s="555">
        <f t="shared" si="96"/>
        <v>0</v>
      </c>
      <c r="D419" s="555"/>
      <c r="E419" s="556">
        <f>'1. Projektets omkostninger'!B419</f>
        <v>0</v>
      </c>
      <c r="F419" s="564"/>
      <c r="G419" s="432"/>
      <c r="H419" s="460"/>
      <c r="I419" s="539"/>
      <c r="J419" s="25"/>
      <c r="K419" s="540" t="e">
        <f>K420-(I418-K418)</f>
        <v>#VALUE!</v>
      </c>
      <c r="L419" s="25"/>
      <c r="M419" s="550"/>
      <c r="N419" s="347"/>
      <c r="O419" s="348"/>
      <c r="P419" s="356"/>
      <c r="Q419" s="338"/>
      <c r="R419" s="337"/>
      <c r="S419" s="339"/>
      <c r="T419" s="554" t="e">
        <f t="shared" si="97"/>
        <v>#VALUE!</v>
      </c>
      <c r="U419" s="446" t="e">
        <f t="shared" si="98"/>
        <v>#VALUE!</v>
      </c>
      <c r="V419" s="446">
        <f t="shared" si="99"/>
        <v>0</v>
      </c>
      <c r="W419" s="444">
        <f t="shared" si="100"/>
        <v>0</v>
      </c>
      <c r="X419" s="444">
        <f t="shared" si="101"/>
        <v>0</v>
      </c>
      <c r="Y419" s="348"/>
      <c r="Z419" s="25" t="s">
        <v>105</v>
      </c>
      <c r="AA419" s="25" t="s">
        <v>106</v>
      </c>
      <c r="AB419" s="25"/>
      <c r="AC419" s="367"/>
      <c r="AD419" s="367"/>
      <c r="AE419" s="367"/>
      <c r="AF419" s="367"/>
      <c r="AG419" s="367"/>
      <c r="AH419" s="367"/>
      <c r="AI419" s="367"/>
      <c r="AJ419" s="367"/>
      <c r="AK419" s="367"/>
      <c r="AL419" s="367"/>
      <c r="AM419" s="367"/>
      <c r="AN419" s="367"/>
      <c r="AO419" s="367"/>
      <c r="AP419" s="367"/>
      <c r="AQ419" s="367"/>
      <c r="AR419" s="367"/>
      <c r="AS419" s="367"/>
      <c r="AT419" s="367"/>
      <c r="AU419" s="367"/>
      <c r="AV419" s="367"/>
      <c r="AW419" s="367"/>
      <c r="AX419" s="367"/>
      <c r="AY419" s="367"/>
      <c r="AZ419" s="367"/>
      <c r="BA419" s="367"/>
      <c r="BB419" s="367"/>
      <c r="BC419" s="367"/>
      <c r="BD419" s="367"/>
      <c r="BE419" s="367"/>
      <c r="BF419" s="367"/>
      <c r="BG419" s="367"/>
      <c r="BH419" s="367"/>
    </row>
    <row r="420" spans="1:60" ht="15.75" customHeight="1">
      <c r="A420" s="513" t="s">
        <v>57</v>
      </c>
      <c r="B420" s="570">
        <f t="shared" si="102"/>
        <v>0</v>
      </c>
      <c r="C420" s="555">
        <f t="shared" si="96"/>
        <v>0</v>
      </c>
      <c r="D420" s="555"/>
      <c r="E420" s="556">
        <f>'1. Projektets omkostninger'!B421</f>
        <v>0</v>
      </c>
      <c r="F420" s="564"/>
      <c r="G420" s="432"/>
      <c r="H420" s="460"/>
      <c r="I420" s="96"/>
      <c r="J420" s="25" t="s">
        <v>156</v>
      </c>
      <c r="K420" s="540" t="e">
        <f>($I418-($D424/$E423))</f>
        <v>#VALUE!</v>
      </c>
      <c r="L420" s="25"/>
      <c r="M420" s="97"/>
      <c r="N420" s="347"/>
      <c r="O420" s="348"/>
      <c r="P420" s="356"/>
      <c r="Q420" s="338"/>
      <c r="R420" s="337"/>
      <c r="S420" s="339"/>
      <c r="T420" s="554" t="e">
        <f t="shared" si="97"/>
        <v>#VALUE!</v>
      </c>
      <c r="U420" s="446" t="e">
        <f t="shared" si="98"/>
        <v>#VALUE!</v>
      </c>
      <c r="V420" s="446">
        <f t="shared" si="99"/>
        <v>0</v>
      </c>
      <c r="W420" s="444">
        <f t="shared" si="100"/>
        <v>0</v>
      </c>
      <c r="X420" s="444">
        <f t="shared" si="101"/>
        <v>0</v>
      </c>
      <c r="Y420" s="348"/>
      <c r="Z420" s="25" t="s">
        <v>109</v>
      </c>
      <c r="AA420" s="25"/>
      <c r="AB420" s="25"/>
      <c r="AC420" s="367"/>
      <c r="AD420" s="367"/>
      <c r="AE420" s="367"/>
      <c r="AF420" s="367"/>
      <c r="AG420" s="367"/>
      <c r="AH420" s="367"/>
      <c r="AI420" s="367"/>
      <c r="AJ420" s="367"/>
      <c r="AK420" s="367"/>
      <c r="AL420" s="367"/>
      <c r="AM420" s="367"/>
      <c r="AN420" s="367"/>
      <c r="AO420" s="367"/>
      <c r="AP420" s="367"/>
      <c r="AQ420" s="367"/>
      <c r="AR420" s="367"/>
      <c r="AS420" s="367"/>
      <c r="AT420" s="367"/>
      <c r="AU420" s="367"/>
      <c r="AV420" s="367"/>
      <c r="AW420" s="367"/>
      <c r="AX420" s="367"/>
      <c r="AY420" s="367"/>
      <c r="AZ420" s="367"/>
      <c r="BA420" s="367"/>
      <c r="BB420" s="367"/>
      <c r="BC420" s="367"/>
      <c r="BD420" s="367"/>
      <c r="BE420" s="367"/>
      <c r="BF420" s="367"/>
      <c r="BG420" s="367"/>
      <c r="BH420" s="367"/>
    </row>
    <row r="421" spans="1:60" ht="15" customHeight="1">
      <c r="A421" s="504" t="s">
        <v>58</v>
      </c>
      <c r="B421" s="571">
        <f>SUM(B414+B415+B416+B417-B418-B419+B420)</f>
        <v>0</v>
      </c>
      <c r="C421" s="556">
        <f>SUM(C414+C415+C416+C417-C418-C419+C420)</f>
        <v>0</v>
      </c>
      <c r="D421" s="556"/>
      <c r="E421" s="556">
        <f>SUM(B421:C421)</f>
        <v>0</v>
      </c>
      <c r="F421" s="565"/>
      <c r="G421" s="432"/>
      <c r="H421" s="460"/>
      <c r="I421" s="541"/>
      <c r="J421" s="542"/>
      <c r="K421" s="543"/>
      <c r="L421" s="542"/>
      <c r="M421" s="551"/>
      <c r="N421" s="347"/>
      <c r="O421" s="92"/>
      <c r="P421" s="348"/>
      <c r="Q421" s="25"/>
      <c r="R421" s="25"/>
      <c r="S421" s="25"/>
      <c r="T421" s="554" t="e">
        <f t="shared" si="97"/>
        <v>#VALUE!</v>
      </c>
      <c r="U421" s="446" t="e">
        <f t="shared" si="98"/>
        <v>#VALUE!</v>
      </c>
      <c r="V421" s="446">
        <f t="shared" si="99"/>
        <v>0</v>
      </c>
      <c r="W421" s="444">
        <f t="shared" si="100"/>
        <v>0</v>
      </c>
      <c r="X421" s="444">
        <f t="shared" si="101"/>
        <v>0</v>
      </c>
      <c r="Y421" s="348"/>
      <c r="Z421" s="25" t="s">
        <v>112</v>
      </c>
      <c r="AA421" s="25"/>
      <c r="AB421" s="25"/>
      <c r="AC421" s="367"/>
      <c r="AD421" s="367"/>
      <c r="AE421" s="367"/>
      <c r="AF421" s="367"/>
      <c r="AG421" s="367"/>
      <c r="AH421" s="367"/>
      <c r="AI421" s="367"/>
      <c r="AJ421" s="367"/>
      <c r="AK421" s="367"/>
      <c r="AL421" s="367"/>
      <c r="AM421" s="367"/>
      <c r="AN421" s="367"/>
      <c r="AO421" s="367"/>
      <c r="AP421" s="367"/>
      <c r="AQ421" s="367"/>
      <c r="AR421" s="367"/>
      <c r="AS421" s="367"/>
      <c r="AT421" s="367"/>
      <c r="AU421" s="367"/>
      <c r="AV421" s="367"/>
      <c r="AW421" s="367"/>
      <c r="AX421" s="367"/>
      <c r="AY421" s="367"/>
      <c r="AZ421" s="367"/>
      <c r="BA421" s="367"/>
      <c r="BB421" s="367"/>
      <c r="BC421" s="367"/>
      <c r="BD421" s="367"/>
      <c r="BE421" s="367"/>
      <c r="BF421" s="367"/>
      <c r="BG421" s="367"/>
      <c r="BH421" s="367"/>
    </row>
    <row r="422" spans="1:60" ht="15.75" customHeight="1" thickBot="1">
      <c r="A422" s="514" t="s">
        <v>121</v>
      </c>
      <c r="B422" s="572">
        <f>IFERROR(IF(E422=0,0,X422),0)</f>
        <v>0</v>
      </c>
      <c r="C422" s="555">
        <f>IFERROR(E422-B422,0)</f>
        <v>0</v>
      </c>
      <c r="D422" s="555"/>
      <c r="E422" s="556">
        <f>'1. Projektets omkostninger'!B423</f>
        <v>0</v>
      </c>
      <c r="F422" s="564"/>
      <c r="G422" s="432"/>
      <c r="H422" s="460"/>
      <c r="I422" s="544"/>
      <c r="J422" s="545" t="s">
        <v>159</v>
      </c>
      <c r="K422" s="546" t="str">
        <f>IFERROR(IF(AND(OR($F409="Privat forsknings- og videnformidlingsinstitution",$F409="Offentlig forsknings- og videnformidlingsinstitution"),OR($B411="Anvendt forskning",$B411="Udvikling")),(IF($E423*(1-$I418)-$D424&lt;0,$I418-(($E423*$I418+$D424+$C424)-$E423)/$E423,"")),""),($I418-$D424/$E423))</f>
        <v/>
      </c>
      <c r="L422" s="547"/>
      <c r="M422" s="552"/>
      <c r="N422" s="347"/>
      <c r="O422" s="348"/>
      <c r="P422" s="348"/>
      <c r="Q422" s="25"/>
      <c r="R422" s="25"/>
      <c r="S422" s="25"/>
      <c r="T422" s="554" t="e">
        <f t="shared" si="97"/>
        <v>#VALUE!</v>
      </c>
      <c r="U422" s="446" t="e">
        <f t="shared" si="98"/>
        <v>#VALUE!</v>
      </c>
      <c r="V422" s="446">
        <f t="shared" si="99"/>
        <v>0</v>
      </c>
      <c r="W422" s="444">
        <f t="shared" si="100"/>
        <v>0</v>
      </c>
      <c r="X422" s="444">
        <f t="shared" si="101"/>
        <v>0</v>
      </c>
      <c r="Y422" s="348"/>
      <c r="Z422" s="25" t="s">
        <v>115</v>
      </c>
      <c r="AA422" s="25"/>
      <c r="AB422" s="25"/>
      <c r="AC422" s="367"/>
      <c r="AD422" s="367"/>
      <c r="AE422" s="367"/>
      <c r="AF422" s="367"/>
      <c r="AG422" s="367"/>
      <c r="AH422" s="367"/>
      <c r="AI422" s="367"/>
      <c r="AJ422" s="367"/>
      <c r="AK422" s="367"/>
      <c r="AL422" s="367"/>
      <c r="AM422" s="367"/>
      <c r="AN422" s="367"/>
      <c r="AO422" s="367"/>
      <c r="AP422" s="367"/>
      <c r="AQ422" s="367"/>
      <c r="AR422" s="367"/>
      <c r="AS422" s="367"/>
      <c r="AT422" s="367"/>
      <c r="AU422" s="367"/>
      <c r="AV422" s="367"/>
      <c r="AW422" s="367"/>
      <c r="AX422" s="367"/>
      <c r="AY422" s="367"/>
      <c r="AZ422" s="367"/>
      <c r="BA422" s="367"/>
      <c r="BB422" s="367"/>
      <c r="BC422" s="367"/>
      <c r="BD422" s="367"/>
      <c r="BE422" s="367"/>
      <c r="BF422" s="367"/>
      <c r="BG422" s="367"/>
      <c r="BH422" s="367"/>
    </row>
    <row r="423" spans="1:60" ht="15.75" customHeight="1" thickBot="1">
      <c r="A423" s="505" t="s">
        <v>93</v>
      </c>
      <c r="B423" s="580">
        <f>IF(B421+B422&lt;=0,0,B421+B422)</f>
        <v>0</v>
      </c>
      <c r="C423" s="580">
        <f>IF(C421+C422&lt;=0,0,C421+C422)</f>
        <v>0</v>
      </c>
      <c r="D423" s="580"/>
      <c r="E423" s="579">
        <f>SUM(E414+E415+E416+E417-E418-E419+E420)+E422</f>
        <v>0</v>
      </c>
      <c r="F423" s="566"/>
      <c r="G423" s="432"/>
      <c r="H423" s="460"/>
      <c r="I423" s="445"/>
      <c r="J423" s="445"/>
      <c r="K423" s="347"/>
      <c r="L423" s="347"/>
      <c r="M423" s="347"/>
      <c r="N423" s="347"/>
      <c r="O423" s="92"/>
      <c r="P423" s="348"/>
      <c r="Q423" s="25"/>
      <c r="R423" s="25"/>
      <c r="S423" s="25"/>
      <c r="T423" s="554" t="e">
        <f t="shared" si="97"/>
        <v>#VALUE!</v>
      </c>
      <c r="U423" s="446" t="e">
        <f t="shared" si="98"/>
        <v>#VALUE!</v>
      </c>
      <c r="V423" s="446">
        <f t="shared" si="99"/>
        <v>0</v>
      </c>
      <c r="W423" s="444">
        <f t="shared" si="100"/>
        <v>0</v>
      </c>
      <c r="X423" s="444">
        <f t="shared" si="101"/>
        <v>0</v>
      </c>
      <c r="Y423" s="348"/>
      <c r="Z423" s="339"/>
      <c r="AA423" s="339"/>
      <c r="AB423" s="25"/>
      <c r="AC423" s="367"/>
      <c r="AD423" s="367"/>
      <c r="AE423" s="367"/>
      <c r="AF423" s="367"/>
      <c r="AG423" s="367"/>
      <c r="AH423" s="367"/>
      <c r="AI423" s="367"/>
      <c r="AJ423" s="367"/>
      <c r="AK423" s="367"/>
      <c r="AL423" s="367"/>
      <c r="AM423" s="367"/>
      <c r="AN423" s="367"/>
      <c r="AO423" s="367"/>
      <c r="AP423" s="367"/>
      <c r="AQ423" s="367"/>
      <c r="AR423" s="367"/>
      <c r="AS423" s="367"/>
      <c r="AT423" s="367"/>
      <c r="AU423" s="367"/>
      <c r="AV423" s="367"/>
      <c r="AW423" s="367"/>
      <c r="AX423" s="367"/>
      <c r="AY423" s="367"/>
      <c r="AZ423" s="367"/>
      <c r="BA423" s="367"/>
      <c r="BB423" s="367"/>
      <c r="BC423" s="367"/>
      <c r="BD423" s="367"/>
      <c r="BE423" s="367"/>
      <c r="BF423" s="367"/>
      <c r="BG423" s="367"/>
      <c r="BH423" s="367"/>
    </row>
    <row r="424" spans="1:60" ht="15.75" thickBot="1">
      <c r="A424" s="627" t="s">
        <v>124</v>
      </c>
      <c r="B424" s="529">
        <f>B423</f>
        <v>0</v>
      </c>
      <c r="C424" s="629">
        <f>'1. Projektets omkostninger'!B401</f>
        <v>0</v>
      </c>
      <c r="D424" s="629">
        <f>'1. Projektets omkostninger'!C401</f>
        <v>0</v>
      </c>
      <c r="E424" s="568"/>
      <c r="F424" s="567"/>
      <c r="G424" s="426"/>
      <c r="H424" s="426"/>
      <c r="I424" s="447"/>
      <c r="J424" s="447"/>
      <c r="K424" s="348"/>
      <c r="L424" s="348"/>
      <c r="M424" s="348"/>
      <c r="N424" s="348"/>
      <c r="O424" s="92"/>
      <c r="P424" s="348"/>
      <c r="Q424" s="25"/>
      <c r="R424" s="25"/>
      <c r="S424" s="25"/>
      <c r="T424" s="25"/>
      <c r="U424" s="25"/>
      <c r="V424" s="25"/>
      <c r="W424" s="25"/>
      <c r="X424" s="348"/>
      <c r="Y424" s="348"/>
      <c r="Z424" s="349"/>
      <c r="AA424" s="349"/>
      <c r="AB424" s="25"/>
      <c r="AC424" s="367"/>
      <c r="AD424" s="367"/>
      <c r="AE424" s="367"/>
      <c r="AF424" s="367"/>
      <c r="AG424" s="367"/>
      <c r="AH424" s="367"/>
      <c r="AI424" s="367"/>
      <c r="AJ424" s="367"/>
      <c r="AK424" s="367"/>
      <c r="AL424" s="367"/>
      <c r="AM424" s="367"/>
      <c r="AN424" s="367"/>
      <c r="AO424" s="367"/>
      <c r="AP424" s="367"/>
      <c r="AQ424" s="367"/>
      <c r="AR424" s="367"/>
      <c r="AS424" s="367"/>
      <c r="AT424" s="367"/>
      <c r="AU424" s="367"/>
      <c r="AV424" s="367"/>
      <c r="AW424" s="367"/>
      <c r="AX424" s="367"/>
      <c r="AY424" s="367"/>
      <c r="AZ424" s="367"/>
      <c r="BA424" s="367"/>
      <c r="BB424" s="367"/>
      <c r="BC424" s="367"/>
      <c r="BD424" s="367"/>
      <c r="BE424" s="367"/>
      <c r="BF424" s="367"/>
      <c r="BG424" s="367"/>
      <c r="BH424" s="367"/>
    </row>
    <row r="425" spans="1:60" ht="15.75" thickBot="1">
      <c r="A425" s="396"/>
      <c r="B425" s="397"/>
      <c r="C425" s="397"/>
      <c r="D425" s="397"/>
      <c r="E425" s="408"/>
      <c r="F425" s="407"/>
      <c r="G425" s="426"/>
      <c r="H425" s="426"/>
      <c r="I425" s="447"/>
      <c r="J425" s="468" t="s">
        <v>163</v>
      </c>
      <c r="K425" s="348"/>
      <c r="L425" s="348"/>
      <c r="M425" s="348"/>
      <c r="N425" s="348"/>
      <c r="O425" s="92"/>
      <c r="P425" s="348"/>
      <c r="Q425" s="25"/>
      <c r="R425" s="25"/>
      <c r="S425" s="25"/>
      <c r="T425" s="25"/>
      <c r="U425" s="25"/>
      <c r="V425" s="25"/>
      <c r="W425" s="25"/>
      <c r="X425" s="348"/>
      <c r="Y425" s="348"/>
      <c r="Z425" s="338"/>
      <c r="AA425" s="344"/>
      <c r="AB425" s="25"/>
      <c r="AC425" s="367"/>
      <c r="AD425" s="367"/>
      <c r="AE425" s="367"/>
      <c r="AF425" s="367"/>
      <c r="AG425" s="367"/>
      <c r="AH425" s="367"/>
      <c r="AI425" s="367"/>
      <c r="AJ425" s="367"/>
      <c r="AK425" s="367"/>
      <c r="AL425" s="367"/>
      <c r="AM425" s="367"/>
      <c r="AN425" s="367"/>
      <c r="AO425" s="367"/>
      <c r="AP425" s="367"/>
      <c r="AQ425" s="367"/>
      <c r="AR425" s="367"/>
      <c r="AS425" s="367"/>
      <c r="AT425" s="367"/>
      <c r="AU425" s="367"/>
      <c r="AV425" s="367"/>
      <c r="AW425" s="367"/>
      <c r="AX425" s="367"/>
      <c r="AY425" s="367"/>
      <c r="AZ425" s="367"/>
      <c r="BA425" s="367"/>
      <c r="BB425" s="367"/>
      <c r="BC425" s="367"/>
      <c r="BD425" s="367"/>
      <c r="BE425" s="367"/>
      <c r="BF425" s="367"/>
      <c r="BG425" s="367"/>
      <c r="BH425" s="367"/>
    </row>
    <row r="426" spans="1:60" ht="15">
      <c r="A426" s="399"/>
      <c r="B426" s="400"/>
      <c r="C426" s="400"/>
      <c r="D426" s="400"/>
      <c r="E426" s="640" t="s">
        <v>17</v>
      </c>
      <c r="F426" s="506" t="str">
        <f>I417</f>
        <v/>
      </c>
      <c r="G426" s="426"/>
      <c r="H426" s="426"/>
      <c r="I426" s="447"/>
      <c r="J426" s="469" t="b">
        <f>AND($F428&gt;0.3, OR($F409="Lille virksomhed", $F409="Mellemstor virksomhed", $F409="Stor virksomhed"))</f>
        <v>0</v>
      </c>
      <c r="K426" s="348"/>
      <c r="L426" s="348"/>
      <c r="M426" s="348"/>
      <c r="N426" s="348"/>
      <c r="O426" s="348"/>
      <c r="P426" s="92"/>
      <c r="Q426" s="25"/>
      <c r="R426" s="25"/>
      <c r="S426" s="25"/>
      <c r="T426" s="25"/>
      <c r="U426" s="25"/>
      <c r="V426" s="25"/>
      <c r="W426" s="25"/>
      <c r="X426" s="25"/>
      <c r="Y426" s="348"/>
      <c r="Z426" s="348"/>
      <c r="AA426" s="25"/>
      <c r="AB426" s="25"/>
      <c r="AC426" s="367"/>
      <c r="AD426" s="367"/>
      <c r="AE426" s="367"/>
      <c r="AF426" s="367"/>
      <c r="AG426" s="367"/>
      <c r="AH426" s="367"/>
      <c r="AI426" s="367"/>
      <c r="AJ426" s="367"/>
      <c r="AK426" s="367"/>
      <c r="AL426" s="367"/>
      <c r="AM426" s="367"/>
      <c r="AN426" s="367"/>
      <c r="AO426" s="367"/>
      <c r="AP426" s="367"/>
      <c r="AQ426" s="367"/>
      <c r="AR426" s="367"/>
      <c r="AS426" s="367"/>
      <c r="AT426" s="367"/>
      <c r="AU426" s="367"/>
      <c r="AV426" s="367"/>
      <c r="AW426" s="367"/>
      <c r="AX426" s="367"/>
      <c r="AY426" s="367"/>
      <c r="AZ426" s="367"/>
      <c r="BA426" s="367"/>
      <c r="BB426" s="367"/>
      <c r="BC426" s="367"/>
      <c r="BD426" s="367"/>
      <c r="BE426" s="367"/>
      <c r="BF426" s="367"/>
      <c r="BG426" s="367"/>
      <c r="BH426" s="367"/>
    </row>
    <row r="427" spans="1:60" ht="15">
      <c r="A427" s="399"/>
      <c r="B427" s="400"/>
      <c r="C427" s="400"/>
      <c r="D427" s="400"/>
      <c r="E427" s="641" t="s">
        <v>18</v>
      </c>
      <c r="F427" s="507" t="str">
        <f>IFERROR(IF(AND(OR($F409="Privat forsknings- og videnformidlingsinstitution",$F409="Offentlig forsknings- og videnformidlingsinstitution"),OR($B411="Anvendt forskning",$B411="Udvikling")),IF(K418="",K422,IF(K418&lt;=K422,K418,K422)),_xlfn.IFS(K418="",K420,K418&lt;=0,0,AND(K418&gt;0,K420&gt;0),K419)),"")</f>
        <v/>
      </c>
      <c r="G427" s="426"/>
      <c r="H427" s="426"/>
      <c r="I427" s="447"/>
      <c r="J427" s="469" t="b">
        <f>AND($F428&gt;0.44,OR($F409="Privat forsknings- og videnformidlingsinstitution",$F409="Offentlig forsknings- og videnformidlingsinstitution"))</f>
        <v>0</v>
      </c>
      <c r="K427" s="348"/>
      <c r="L427" s="348"/>
      <c r="M427" s="348"/>
      <c r="N427" s="348"/>
      <c r="O427" s="348"/>
      <c r="P427" s="92"/>
      <c r="Q427" s="25"/>
      <c r="R427" s="25"/>
      <c r="S427" s="25"/>
      <c r="T427" s="25"/>
      <c r="U427" s="25"/>
      <c r="V427" s="25"/>
      <c r="W427" s="25"/>
      <c r="X427" s="25"/>
      <c r="Y427" s="348"/>
      <c r="Z427" s="25"/>
      <c r="AA427" s="25"/>
      <c r="AB427" s="25"/>
      <c r="AC427" s="367"/>
      <c r="AD427" s="367"/>
      <c r="AE427" s="367"/>
      <c r="AF427" s="367"/>
      <c r="AG427" s="367"/>
      <c r="AH427" s="367"/>
      <c r="AI427" s="367"/>
      <c r="AJ427" s="367"/>
      <c r="AK427" s="367"/>
      <c r="AL427" s="367"/>
      <c r="AM427" s="367"/>
      <c r="AN427" s="367"/>
      <c r="AO427" s="367"/>
      <c r="AP427" s="367"/>
      <c r="AQ427" s="367"/>
      <c r="AR427" s="367"/>
      <c r="AS427" s="367"/>
      <c r="AT427" s="367"/>
      <c r="AU427" s="367"/>
      <c r="AV427" s="367"/>
      <c r="AW427" s="367"/>
      <c r="AX427" s="367"/>
      <c r="AY427" s="367"/>
      <c r="AZ427" s="367"/>
      <c r="BA427" s="367"/>
      <c r="BB427" s="367"/>
      <c r="BC427" s="367"/>
      <c r="BD427" s="367"/>
      <c r="BE427" s="367"/>
      <c r="BF427" s="367"/>
      <c r="BG427" s="367"/>
      <c r="BH427" s="367"/>
    </row>
    <row r="428" spans="1:60" ht="15.75" thickBot="1">
      <c r="A428" s="406"/>
      <c r="B428" s="403"/>
      <c r="C428" s="403"/>
      <c r="D428" s="403"/>
      <c r="E428" s="641" t="s">
        <v>168</v>
      </c>
      <c r="F428" s="508">
        <f>IF(E422="",0,IF(OR(F409="Privat Forsknings- og videnformidlingsinstitution",F409="Offentlig Forsknings- og videnformidlingsinstitution"),IF(E422=0,0,E422/E421),IF(E414=0,0,E422/E414)))</f>
        <v>0</v>
      </c>
      <c r="G428" s="426"/>
      <c r="H428" s="426"/>
      <c r="I428" s="447"/>
      <c r="J428" s="466"/>
      <c r="K428" s="348"/>
      <c r="L428" s="348"/>
      <c r="M428" s="348"/>
      <c r="N428" s="348"/>
      <c r="O428" s="348"/>
      <c r="P428" s="348"/>
      <c r="Q428" s="25"/>
      <c r="R428" s="25"/>
      <c r="S428" s="25"/>
      <c r="T428" s="25"/>
      <c r="U428" s="25"/>
      <c r="V428" s="25"/>
      <c r="W428" s="25"/>
      <c r="X428" s="25"/>
      <c r="Y428" s="25"/>
      <c r="Z428" s="25"/>
      <c r="AA428" s="25"/>
      <c r="AB428" s="25"/>
      <c r="AC428" s="367"/>
      <c r="AD428" s="367"/>
      <c r="AE428" s="367"/>
      <c r="AF428" s="367"/>
      <c r="AG428" s="367"/>
      <c r="AH428" s="367"/>
      <c r="AI428" s="367"/>
      <c r="AJ428" s="367"/>
      <c r="AK428" s="367"/>
      <c r="AL428" s="367"/>
      <c r="AM428" s="367"/>
      <c r="AN428" s="367"/>
      <c r="AO428" s="367"/>
      <c r="AP428" s="367"/>
      <c r="AQ428" s="367"/>
      <c r="AR428" s="367"/>
      <c r="AS428" s="367"/>
      <c r="AT428" s="367"/>
      <c r="AU428" s="367"/>
      <c r="AV428" s="367"/>
      <c r="AW428" s="367"/>
      <c r="AX428" s="367"/>
      <c r="AY428" s="367"/>
      <c r="AZ428" s="367"/>
      <c r="BA428" s="367"/>
      <c r="BB428" s="367"/>
      <c r="BC428" s="367"/>
      <c r="BD428" s="367"/>
      <c r="BE428" s="367"/>
      <c r="BF428" s="367"/>
      <c r="BG428" s="367"/>
      <c r="BH428" s="367"/>
    </row>
    <row r="429" spans="1:60" ht="15.75" thickBot="1">
      <c r="A429" s="438" t="s">
        <v>170</v>
      </c>
      <c r="B429" s="439">
        <f>IFERROR(E423/$E$16,0)</f>
        <v>0</v>
      </c>
      <c r="C429" s="403"/>
      <c r="D429" s="403"/>
      <c r="E429" s="409"/>
      <c r="F429" s="414"/>
      <c r="G429" s="426"/>
      <c r="H429" s="426"/>
      <c r="I429" s="447"/>
      <c r="J429" s="467"/>
      <c r="K429" s="348"/>
      <c r="L429" s="348"/>
      <c r="M429" s="348"/>
      <c r="N429" s="348"/>
      <c r="O429" s="348"/>
      <c r="P429" s="348"/>
      <c r="Q429" s="25"/>
      <c r="R429" s="25"/>
      <c r="S429" s="25"/>
      <c r="T429" s="25"/>
      <c r="U429" s="25"/>
      <c r="V429" s="25"/>
      <c r="W429" s="25"/>
      <c r="X429" s="25"/>
      <c r="Y429" s="25"/>
      <c r="Z429" s="25"/>
      <c r="AA429" s="25"/>
      <c r="AB429" s="25"/>
      <c r="AC429" s="367"/>
      <c r="AD429" s="367"/>
      <c r="AE429" s="367"/>
      <c r="AF429" s="367"/>
      <c r="AG429" s="367"/>
      <c r="AH429" s="367"/>
      <c r="AI429" s="367"/>
      <c r="AJ429" s="367"/>
      <c r="AK429" s="367"/>
      <c r="AL429" s="367"/>
      <c r="AM429" s="367"/>
      <c r="AN429" s="367"/>
      <c r="AO429" s="367"/>
      <c r="AP429" s="367"/>
      <c r="AQ429" s="367"/>
      <c r="AR429" s="367"/>
      <c r="AS429" s="367"/>
      <c r="AT429" s="367"/>
      <c r="AU429" s="367"/>
      <c r="AV429" s="367"/>
      <c r="AW429" s="367"/>
      <c r="AX429" s="367"/>
      <c r="AY429" s="367"/>
      <c r="AZ429" s="367"/>
      <c r="BA429" s="367"/>
      <c r="BB429" s="367"/>
      <c r="BC429" s="367"/>
      <c r="BD429" s="367"/>
      <c r="BE429" s="367"/>
      <c r="BF429" s="367"/>
      <c r="BG429" s="367"/>
      <c r="BH429" s="367"/>
    </row>
    <row r="430" spans="1:60" ht="15.75" customHeight="1" thickBot="1">
      <c r="A430" s="401"/>
      <c r="B430" s="402"/>
      <c r="C430" s="367"/>
      <c r="D430" s="367"/>
      <c r="E430" s="409"/>
      <c r="F430" s="367"/>
      <c r="G430" s="426"/>
      <c r="H430" s="426"/>
      <c r="I430" s="447"/>
      <c r="J430" s="447"/>
      <c r="K430" s="348"/>
      <c r="L430" s="348"/>
      <c r="M430" s="348"/>
      <c r="N430" s="348"/>
      <c r="O430" s="348"/>
      <c r="P430" s="348"/>
      <c r="Q430" s="25"/>
      <c r="R430" s="25"/>
      <c r="S430" s="25"/>
      <c r="T430" s="25"/>
      <c r="U430" s="25"/>
      <c r="V430" s="25"/>
      <c r="W430" s="25"/>
      <c r="X430" s="25"/>
      <c r="Y430" s="25"/>
      <c r="Z430" s="25"/>
      <c r="AA430" s="25"/>
      <c r="AB430" s="25"/>
      <c r="AC430" s="367"/>
      <c r="AD430" s="367"/>
      <c r="AE430" s="367"/>
      <c r="AF430" s="367"/>
      <c r="AG430" s="367"/>
      <c r="AH430" s="367"/>
      <c r="AI430" s="367"/>
      <c r="AJ430" s="367"/>
      <c r="AK430" s="367"/>
      <c r="AL430" s="367"/>
      <c r="AM430" s="367"/>
      <c r="AN430" s="367"/>
      <c r="AO430" s="367"/>
      <c r="AP430" s="367"/>
      <c r="AQ430" s="367"/>
      <c r="AR430" s="367"/>
      <c r="AS430" s="367"/>
      <c r="AT430" s="367"/>
      <c r="AU430" s="367"/>
      <c r="AV430" s="367"/>
      <c r="AW430" s="367"/>
      <c r="AX430" s="367"/>
      <c r="AY430" s="367"/>
      <c r="AZ430" s="367"/>
      <c r="BA430" s="367"/>
      <c r="BB430" s="367"/>
      <c r="BC430" s="367"/>
      <c r="BD430" s="367"/>
      <c r="BE430" s="367"/>
      <c r="BF430" s="367"/>
      <c r="BG430" s="367"/>
      <c r="BH430" s="367"/>
    </row>
    <row r="431" spans="1:60" ht="15.75" hidden="1" customHeight="1">
      <c r="A431" s="401"/>
      <c r="B431" s="402"/>
      <c r="C431" s="367"/>
      <c r="D431" s="367"/>
      <c r="E431" s="409"/>
      <c r="F431" s="367"/>
      <c r="G431" s="426"/>
      <c r="H431" s="426"/>
      <c r="I431" s="447"/>
      <c r="J431" s="447"/>
      <c r="K431" s="348"/>
      <c r="L431" s="348"/>
      <c r="M431" s="348"/>
      <c r="N431" s="348"/>
      <c r="O431" s="348"/>
      <c r="P431" s="348"/>
      <c r="Q431" s="25"/>
      <c r="R431" s="25"/>
      <c r="S431" s="25"/>
      <c r="T431" s="25"/>
      <c r="U431" s="25"/>
      <c r="V431" s="25"/>
      <c r="W431" s="25"/>
      <c r="X431" s="25"/>
      <c r="Y431" s="25"/>
      <c r="Z431" s="25"/>
      <c r="AA431" s="25"/>
      <c r="AB431" s="25"/>
      <c r="AC431" s="367"/>
      <c r="AD431" s="367"/>
      <c r="AE431" s="367"/>
      <c r="AF431" s="367"/>
      <c r="AG431" s="367"/>
      <c r="AH431" s="367"/>
      <c r="AI431" s="367"/>
      <c r="AJ431" s="367"/>
      <c r="AK431" s="367"/>
      <c r="AL431" s="367"/>
      <c r="AM431" s="367"/>
      <c r="AN431" s="367"/>
      <c r="AO431" s="367"/>
      <c r="AP431" s="367"/>
      <c r="AQ431" s="367"/>
      <c r="AR431" s="367"/>
      <c r="AS431" s="367"/>
      <c r="AT431" s="367"/>
      <c r="AU431" s="367"/>
      <c r="AV431" s="367"/>
      <c r="AW431" s="367"/>
      <c r="AX431" s="367"/>
      <c r="AY431" s="367"/>
      <c r="AZ431" s="367"/>
      <c r="BA431" s="367"/>
      <c r="BB431" s="367"/>
      <c r="BC431" s="367"/>
      <c r="BD431" s="367"/>
      <c r="BE431" s="367"/>
      <c r="BF431" s="367"/>
      <c r="BG431" s="367"/>
      <c r="BH431" s="367"/>
    </row>
    <row r="432" spans="1:60" ht="15.75" hidden="1" customHeight="1">
      <c r="A432" s="401"/>
      <c r="B432" s="402"/>
      <c r="C432" s="367"/>
      <c r="D432" s="367"/>
      <c r="E432" s="409"/>
      <c r="F432" s="367"/>
      <c r="G432" s="426"/>
      <c r="H432" s="426"/>
      <c r="I432" s="447"/>
      <c r="J432" s="447"/>
      <c r="K432" s="348"/>
      <c r="L432" s="348"/>
      <c r="M432" s="348"/>
      <c r="N432" s="348"/>
      <c r="O432" s="348"/>
      <c r="P432" s="348"/>
      <c r="Q432" s="25"/>
      <c r="R432" s="25"/>
      <c r="S432" s="25"/>
      <c r="T432" s="25"/>
      <c r="U432" s="25"/>
      <c r="V432" s="25"/>
      <c r="W432" s="25"/>
      <c r="X432" s="25"/>
      <c r="Y432" s="25"/>
      <c r="Z432" s="25"/>
      <c r="AA432" s="25"/>
      <c r="AB432" s="340" t="s">
        <v>214</v>
      </c>
      <c r="AC432" s="367"/>
      <c r="AD432" s="367"/>
      <c r="AE432" s="367"/>
      <c r="AF432" s="367"/>
      <c r="AG432" s="367"/>
      <c r="AH432" s="367"/>
      <c r="AI432" s="367"/>
      <c r="AJ432" s="367"/>
      <c r="AK432" s="367"/>
      <c r="AL432" s="367"/>
      <c r="AM432" s="367"/>
      <c r="AN432" s="367"/>
      <c r="AO432" s="367"/>
      <c r="AP432" s="367"/>
      <c r="AQ432" s="367"/>
      <c r="AR432" s="367"/>
      <c r="AS432" s="367"/>
      <c r="AT432" s="367"/>
      <c r="AU432" s="367"/>
      <c r="AV432" s="367"/>
      <c r="AW432" s="367"/>
      <c r="AX432" s="367"/>
      <c r="AY432" s="367"/>
      <c r="AZ432" s="367"/>
      <c r="BA432" s="367"/>
      <c r="BB432" s="367"/>
      <c r="BC432" s="367"/>
      <c r="BD432" s="367"/>
      <c r="BE432" s="367"/>
      <c r="BF432" s="367"/>
      <c r="BG432" s="367"/>
      <c r="BH432" s="367"/>
    </row>
    <row r="433" spans="1:60" ht="15.75" hidden="1" customHeight="1">
      <c r="A433" s="401"/>
      <c r="B433" s="402"/>
      <c r="C433" s="367"/>
      <c r="D433" s="367"/>
      <c r="E433" s="409"/>
      <c r="F433" s="367"/>
      <c r="G433" s="426"/>
      <c r="H433" s="426"/>
      <c r="I433" s="447"/>
      <c r="J433" s="447"/>
      <c r="K433" s="348"/>
      <c r="L433" s="348"/>
      <c r="M433" s="348"/>
      <c r="N433" s="348"/>
      <c r="O433" s="348"/>
      <c r="P433" s="348"/>
      <c r="Q433" s="25"/>
      <c r="R433" s="25"/>
      <c r="S433" s="25"/>
      <c r="T433" s="25"/>
      <c r="U433" s="25"/>
      <c r="V433" s="25"/>
      <c r="W433" s="25"/>
      <c r="X433" s="25"/>
      <c r="Y433" s="25"/>
      <c r="Z433" s="25"/>
      <c r="AA433" s="25"/>
      <c r="AB433" s="25"/>
      <c r="AC433" s="367"/>
      <c r="AD433" s="367"/>
      <c r="AE433" s="367"/>
      <c r="AF433" s="367"/>
      <c r="AG433" s="367"/>
      <c r="AH433" s="367"/>
      <c r="AI433" s="367"/>
      <c r="AJ433" s="367"/>
      <c r="AK433" s="367"/>
      <c r="AL433" s="367"/>
      <c r="AM433" s="367"/>
      <c r="AN433" s="367"/>
      <c r="AO433" s="367"/>
      <c r="AP433" s="367"/>
      <c r="AQ433" s="367"/>
      <c r="AR433" s="367"/>
      <c r="AS433" s="367"/>
      <c r="AT433" s="367"/>
      <c r="AU433" s="367"/>
      <c r="AV433" s="367"/>
      <c r="AW433" s="367"/>
      <c r="AX433" s="367"/>
      <c r="AY433" s="367"/>
      <c r="AZ433" s="367"/>
      <c r="BA433" s="367"/>
      <c r="BB433" s="367"/>
      <c r="BC433" s="367"/>
      <c r="BD433" s="367"/>
      <c r="BE433" s="367"/>
      <c r="BF433" s="367"/>
      <c r="BG433" s="367"/>
      <c r="BH433" s="367"/>
    </row>
    <row r="434" spans="1:60" ht="15.75" hidden="1" customHeight="1">
      <c r="A434" s="401"/>
      <c r="B434" s="402"/>
      <c r="C434" s="367"/>
      <c r="D434" s="367"/>
      <c r="E434" s="409"/>
      <c r="F434" s="367"/>
      <c r="G434" s="426"/>
      <c r="H434" s="426"/>
      <c r="I434" s="447"/>
      <c r="J434" s="447"/>
      <c r="K434" s="348"/>
      <c r="L434" s="348"/>
      <c r="M434" s="348"/>
      <c r="N434" s="348"/>
      <c r="O434" s="348"/>
      <c r="P434" s="348"/>
      <c r="Q434" s="25"/>
      <c r="R434" s="25"/>
      <c r="S434" s="25"/>
      <c r="T434" s="25"/>
      <c r="U434" s="25"/>
      <c r="V434" s="25"/>
      <c r="W434" s="25"/>
      <c r="X434" s="25"/>
      <c r="Y434" s="25"/>
      <c r="Z434" s="25"/>
      <c r="AA434" s="25"/>
      <c r="AB434" s="25"/>
      <c r="AC434" s="367"/>
      <c r="AD434" s="367"/>
      <c r="AE434" s="367"/>
      <c r="AF434" s="367"/>
      <c r="AG434" s="367"/>
      <c r="AH434" s="367"/>
      <c r="AI434" s="367"/>
      <c r="AJ434" s="367"/>
      <c r="AK434" s="367"/>
      <c r="AL434" s="367"/>
      <c r="AM434" s="367"/>
      <c r="AN434" s="367"/>
      <c r="AO434" s="367"/>
      <c r="AP434" s="367"/>
      <c r="AQ434" s="367"/>
      <c r="AR434" s="367"/>
      <c r="AS434" s="367"/>
      <c r="AT434" s="367"/>
      <c r="AU434" s="367"/>
      <c r="AV434" s="367"/>
      <c r="AW434" s="367"/>
      <c r="AX434" s="367"/>
      <c r="AY434" s="367"/>
      <c r="AZ434" s="367"/>
      <c r="BA434" s="367"/>
      <c r="BB434" s="367"/>
      <c r="BC434" s="367"/>
      <c r="BD434" s="367"/>
      <c r="BE434" s="367"/>
      <c r="BF434" s="367"/>
      <c r="BG434" s="367"/>
      <c r="BH434" s="367"/>
    </row>
    <row r="435" spans="1:60" ht="15.75" hidden="1" customHeight="1">
      <c r="A435" s="401"/>
      <c r="B435" s="402"/>
      <c r="C435" s="367"/>
      <c r="D435" s="367"/>
      <c r="E435" s="409"/>
      <c r="F435" s="367"/>
      <c r="G435" s="426"/>
      <c r="H435" s="426"/>
      <c r="I435" s="447"/>
      <c r="J435" s="447"/>
      <c r="K435" s="348"/>
      <c r="L435" s="348"/>
      <c r="M435" s="348"/>
      <c r="N435" s="348"/>
      <c r="O435" s="348"/>
      <c r="P435" s="348"/>
      <c r="Q435" s="25"/>
      <c r="R435" s="25"/>
      <c r="S435" s="25"/>
      <c r="T435" s="25"/>
      <c r="U435" s="25"/>
      <c r="V435" s="25"/>
      <c r="W435" s="25"/>
      <c r="X435" s="25"/>
      <c r="Y435" s="25"/>
      <c r="Z435" s="25"/>
      <c r="AA435" s="25"/>
      <c r="AB435" s="25"/>
      <c r="AC435" s="367"/>
      <c r="AD435" s="367"/>
      <c r="AE435" s="367"/>
      <c r="AF435" s="367"/>
      <c r="AG435" s="367"/>
      <c r="AH435" s="367"/>
      <c r="AI435" s="367"/>
      <c r="AJ435" s="367"/>
      <c r="AK435" s="367"/>
      <c r="AL435" s="367"/>
      <c r="AM435" s="367"/>
      <c r="AN435" s="367"/>
      <c r="AO435" s="367"/>
      <c r="AP435" s="367"/>
      <c r="AQ435" s="367"/>
      <c r="AR435" s="367"/>
      <c r="AS435" s="367"/>
      <c r="AT435" s="367"/>
      <c r="AU435" s="367"/>
      <c r="AV435" s="367"/>
      <c r="AW435" s="367"/>
      <c r="AX435" s="367"/>
      <c r="AY435" s="367"/>
      <c r="AZ435" s="367"/>
      <c r="BA435" s="367"/>
      <c r="BB435" s="367"/>
      <c r="BC435" s="367"/>
      <c r="BD435" s="367"/>
      <c r="BE435" s="367"/>
      <c r="BF435" s="367"/>
      <c r="BG435" s="367"/>
      <c r="BH435" s="367"/>
    </row>
    <row r="436" spans="1:60" ht="15.75" hidden="1" customHeight="1">
      <c r="A436" s="401"/>
      <c r="B436" s="402"/>
      <c r="C436" s="367"/>
      <c r="D436" s="367"/>
      <c r="E436" s="409"/>
      <c r="F436" s="367"/>
      <c r="G436" s="426"/>
      <c r="H436" s="426"/>
      <c r="I436" s="447"/>
      <c r="J436" s="447"/>
      <c r="K436" s="348"/>
      <c r="L436" s="348"/>
      <c r="M436" s="348"/>
      <c r="N436" s="348"/>
      <c r="O436" s="348"/>
      <c r="P436" s="348"/>
      <c r="Q436" s="25"/>
      <c r="R436" s="25"/>
      <c r="S436" s="25"/>
      <c r="T436" s="25"/>
      <c r="U436" s="25"/>
      <c r="V436" s="25"/>
      <c r="W436" s="25"/>
      <c r="X436" s="25"/>
      <c r="Y436" s="25"/>
      <c r="Z436" s="25"/>
      <c r="AA436" s="25"/>
      <c r="AB436" s="25"/>
      <c r="AC436" s="367"/>
      <c r="AD436" s="367"/>
      <c r="AE436" s="367"/>
      <c r="AF436" s="367"/>
      <c r="AG436" s="367"/>
      <c r="AH436" s="367"/>
      <c r="AI436" s="367"/>
      <c r="AJ436" s="367"/>
      <c r="AK436" s="367"/>
      <c r="AL436" s="367"/>
      <c r="AM436" s="367"/>
      <c r="AN436" s="367"/>
      <c r="AO436" s="367"/>
      <c r="AP436" s="367"/>
      <c r="AQ436" s="367"/>
      <c r="AR436" s="367"/>
      <c r="AS436" s="367"/>
      <c r="AT436" s="367"/>
      <c r="AU436" s="367"/>
      <c r="AV436" s="367"/>
      <c r="AW436" s="367"/>
      <c r="AX436" s="367"/>
      <c r="AY436" s="367"/>
      <c r="AZ436" s="367"/>
      <c r="BA436" s="367"/>
      <c r="BB436" s="367"/>
      <c r="BC436" s="367"/>
      <c r="BD436" s="367"/>
      <c r="BE436" s="367"/>
      <c r="BF436" s="367"/>
      <c r="BG436" s="367"/>
      <c r="BH436" s="367"/>
    </row>
    <row r="437" spans="1:60" ht="15.75" hidden="1" customHeight="1">
      <c r="A437" s="401"/>
      <c r="B437" s="402"/>
      <c r="C437" s="367"/>
      <c r="D437" s="367"/>
      <c r="E437" s="409"/>
      <c r="F437" s="367"/>
      <c r="G437" s="426"/>
      <c r="H437" s="426"/>
      <c r="I437" s="447"/>
      <c r="J437" s="447"/>
      <c r="K437" s="348"/>
      <c r="L437" s="348"/>
      <c r="M437" s="348"/>
      <c r="N437" s="348"/>
      <c r="O437" s="348"/>
      <c r="P437" s="348"/>
      <c r="Q437" s="25"/>
      <c r="R437" s="25"/>
      <c r="S437" s="25"/>
      <c r="T437" s="25"/>
      <c r="U437" s="25"/>
      <c r="V437" s="25"/>
      <c r="W437" s="25"/>
      <c r="X437" s="25"/>
      <c r="Y437" s="25"/>
      <c r="Z437" s="25"/>
      <c r="AA437" s="25"/>
      <c r="AB437" s="25"/>
      <c r="AC437" s="367"/>
      <c r="AD437" s="367"/>
      <c r="AE437" s="367"/>
      <c r="AF437" s="367"/>
      <c r="AG437" s="367"/>
      <c r="AH437" s="367"/>
      <c r="AI437" s="367"/>
      <c r="AJ437" s="367"/>
      <c r="AK437" s="367"/>
      <c r="AL437" s="367"/>
      <c r="AM437" s="367"/>
      <c r="AN437" s="367"/>
      <c r="AO437" s="367"/>
      <c r="AP437" s="367"/>
      <c r="AQ437" s="367"/>
      <c r="AR437" s="367"/>
      <c r="AS437" s="367"/>
      <c r="AT437" s="367"/>
      <c r="AU437" s="367"/>
      <c r="AV437" s="367"/>
      <c r="AW437" s="367"/>
      <c r="AX437" s="367"/>
      <c r="AY437" s="367"/>
      <c r="AZ437" s="367"/>
      <c r="BA437" s="367"/>
      <c r="BB437" s="367"/>
      <c r="BC437" s="367"/>
      <c r="BD437" s="367"/>
      <c r="BE437" s="367"/>
      <c r="BF437" s="367"/>
      <c r="BG437" s="367"/>
      <c r="BH437" s="367"/>
    </row>
    <row r="438" spans="1:60" ht="15.75" hidden="1" customHeight="1">
      <c r="A438" s="401"/>
      <c r="B438" s="402"/>
      <c r="C438" s="367"/>
      <c r="D438" s="367"/>
      <c r="E438" s="409"/>
      <c r="F438" s="367"/>
      <c r="G438" s="426"/>
      <c r="H438" s="426"/>
      <c r="I438" s="447"/>
      <c r="J438" s="447"/>
      <c r="K438" s="348"/>
      <c r="L438" s="348"/>
      <c r="M438" s="348"/>
      <c r="N438" s="348"/>
      <c r="O438" s="348"/>
      <c r="P438" s="348"/>
      <c r="Q438" s="25"/>
      <c r="R438" s="25"/>
      <c r="S438" s="25"/>
      <c r="T438" s="25"/>
      <c r="U438" s="25"/>
      <c r="V438" s="25"/>
      <c r="W438" s="25"/>
      <c r="X438" s="25"/>
      <c r="Y438" s="25"/>
      <c r="Z438" s="25"/>
      <c r="AA438" s="25"/>
      <c r="AB438" s="340" t="s">
        <v>98</v>
      </c>
      <c r="AC438" s="367"/>
      <c r="AD438" s="367"/>
      <c r="AE438" s="367"/>
      <c r="AF438" s="367"/>
      <c r="AG438" s="367"/>
      <c r="AH438" s="367"/>
      <c r="AI438" s="367"/>
      <c r="AJ438" s="367"/>
      <c r="AK438" s="367"/>
      <c r="AL438" s="367"/>
      <c r="AM438" s="367"/>
      <c r="AN438" s="367"/>
      <c r="AO438" s="367"/>
      <c r="AP438" s="367"/>
      <c r="AQ438" s="367"/>
      <c r="AR438" s="367"/>
      <c r="AS438" s="367"/>
      <c r="AT438" s="367"/>
      <c r="AU438" s="367"/>
      <c r="AV438" s="367"/>
      <c r="AW438" s="367"/>
      <c r="AX438" s="367"/>
      <c r="AY438" s="367"/>
      <c r="AZ438" s="367"/>
      <c r="BA438" s="367"/>
      <c r="BB438" s="367"/>
      <c r="BC438" s="367"/>
      <c r="BD438" s="367"/>
      <c r="BE438" s="367"/>
      <c r="BF438" s="367"/>
      <c r="BG438" s="367"/>
      <c r="BH438" s="367"/>
    </row>
    <row r="439" spans="1:60" ht="15.75" thickTop="1">
      <c r="A439" s="639" t="s">
        <v>127</v>
      </c>
      <c r="B439" s="387" t="str">
        <f>IF('1. Projektets omkostninger'!B429="","",'1. Projektets omkostninger'!B429)</f>
        <v/>
      </c>
      <c r="C439" s="388" t="s">
        <v>74</v>
      </c>
      <c r="D439" s="388"/>
      <c r="E439" s="386" t="s">
        <v>128</v>
      </c>
      <c r="F439" s="387" t="str">
        <f>IF('1. Projektets omkostninger'!D429="","",'1. Projektets omkostninger'!D429)</f>
        <v/>
      </c>
      <c r="G439" s="433"/>
      <c r="H439" s="461"/>
      <c r="I439" s="447"/>
      <c r="J439" s="447"/>
      <c r="K439" s="348"/>
      <c r="L439" s="348"/>
      <c r="M439" s="348"/>
      <c r="N439" s="348"/>
      <c r="O439" s="348"/>
      <c r="P439" s="348"/>
      <c r="Q439" s="342"/>
      <c r="R439" s="343"/>
      <c r="S439" s="344"/>
      <c r="T439" s="339"/>
      <c r="U439" s="25"/>
      <c r="V439" s="25"/>
      <c r="W439" s="442"/>
      <c r="X439" s="25"/>
      <c r="Y439" s="25"/>
      <c r="Z439" s="348"/>
      <c r="AA439" s="25"/>
      <c r="AB439" s="348" t="s">
        <v>103</v>
      </c>
      <c r="AC439" s="367"/>
      <c r="AD439" s="367"/>
      <c r="AE439" s="367"/>
      <c r="AF439" s="367"/>
      <c r="AG439" s="367"/>
      <c r="AH439" s="367"/>
      <c r="AI439" s="367"/>
      <c r="AJ439" s="367"/>
      <c r="AK439" s="367"/>
      <c r="AL439" s="367"/>
      <c r="AM439" s="367"/>
      <c r="AN439" s="367"/>
      <c r="AO439" s="367"/>
      <c r="AP439" s="367"/>
      <c r="AQ439" s="367"/>
      <c r="AR439" s="367"/>
      <c r="AS439" s="367"/>
      <c r="AT439" s="367"/>
      <c r="AU439" s="367"/>
      <c r="AV439" s="367"/>
      <c r="AW439" s="367"/>
      <c r="AX439" s="367"/>
      <c r="AY439" s="367"/>
      <c r="AZ439" s="367"/>
      <c r="BA439" s="367"/>
      <c r="BB439" s="367"/>
      <c r="BC439" s="367"/>
      <c r="BD439" s="367"/>
      <c r="BE439" s="367"/>
      <c r="BF439" s="367"/>
      <c r="BG439" s="367"/>
      <c r="BH439" s="367"/>
    </row>
    <row r="440" spans="1:60" ht="15">
      <c r="A440" s="380" t="s">
        <v>132</v>
      </c>
      <c r="B440" s="463" t="str">
        <f>IF('1. Projektets omkostninger'!C429="","",'1. Projektets omkostninger'!C429)</f>
        <v/>
      </c>
      <c r="C440" s="391"/>
      <c r="D440" s="391"/>
      <c r="E440" s="389" t="s">
        <v>6</v>
      </c>
      <c r="F440" s="390" t="str">
        <f>IF(ISBLANK($F$20),"Projektform skal vælges ved hovedansøger",$F$20)</f>
        <v/>
      </c>
      <c r="G440" s="433"/>
      <c r="H440" s="461"/>
      <c r="I440" s="447"/>
      <c r="J440" s="447"/>
      <c r="K440" s="348"/>
      <c r="L440" s="348"/>
      <c r="M440" s="348"/>
      <c r="N440" s="348"/>
      <c r="O440" s="348"/>
      <c r="P440" s="348"/>
      <c r="Q440" s="350"/>
      <c r="R440" s="343"/>
      <c r="S440" s="442"/>
      <c r="T440" s="339"/>
      <c r="U440" s="25"/>
      <c r="V440" s="25"/>
      <c r="W440" s="442"/>
      <c r="X440" s="443"/>
      <c r="Y440" s="25"/>
      <c r="Z440" s="348"/>
      <c r="AA440" s="25"/>
      <c r="AB440" s="348" t="s">
        <v>107</v>
      </c>
      <c r="AC440" s="367"/>
      <c r="AD440" s="367"/>
      <c r="AE440" s="367"/>
      <c r="AF440" s="367"/>
      <c r="AG440" s="367"/>
      <c r="AH440" s="367"/>
      <c r="AI440" s="367"/>
      <c r="AJ440" s="367"/>
      <c r="AK440" s="367"/>
      <c r="AL440" s="367"/>
      <c r="AM440" s="367"/>
      <c r="AN440" s="367"/>
      <c r="AO440" s="367"/>
      <c r="AP440" s="367"/>
      <c r="AQ440" s="367"/>
      <c r="AR440" s="367"/>
      <c r="AS440" s="367"/>
      <c r="AT440" s="367"/>
      <c r="AU440" s="367"/>
      <c r="AV440" s="367"/>
      <c r="AW440" s="367"/>
      <c r="AX440" s="367"/>
      <c r="AY440" s="367"/>
      <c r="AZ440" s="367"/>
      <c r="BA440" s="367"/>
      <c r="BB440" s="367"/>
      <c r="BC440" s="367"/>
      <c r="BD440" s="367"/>
      <c r="BE440" s="367"/>
      <c r="BF440" s="367"/>
      <c r="BG440" s="367"/>
      <c r="BH440" s="367"/>
    </row>
    <row r="441" spans="1:60" ht="15">
      <c r="A441" s="380" t="s">
        <v>134</v>
      </c>
      <c r="B441" s="390" t="str">
        <f>IF('1. Projektets omkostninger'!E429="","",'1. Projektets omkostninger'!E429)</f>
        <v/>
      </c>
      <c r="C441" s="426" t="s">
        <v>135</v>
      </c>
      <c r="D441" s="389"/>
      <c r="E441" s="437" t="s">
        <v>148</v>
      </c>
      <c r="F441" s="435"/>
      <c r="G441" s="428"/>
      <c r="H441" s="462"/>
      <c r="I441" s="447"/>
      <c r="J441" s="447"/>
      <c r="K441" s="348"/>
      <c r="L441" s="348"/>
      <c r="M441" s="348"/>
      <c r="N441" s="348"/>
      <c r="O441" s="348"/>
      <c r="P441" s="348"/>
      <c r="Q441" s="351"/>
      <c r="R441" s="345"/>
      <c r="S441" s="442"/>
      <c r="T441" s="340" t="s">
        <v>214</v>
      </c>
      <c r="U441" s="340" t="s">
        <v>214</v>
      </c>
      <c r="V441" s="340" t="s">
        <v>214</v>
      </c>
      <c r="W441" s="340" t="s">
        <v>214</v>
      </c>
      <c r="X441" s="340" t="s">
        <v>214</v>
      </c>
      <c r="Y441" s="340" t="s">
        <v>214</v>
      </c>
      <c r="Z441" s="340" t="s">
        <v>214</v>
      </c>
      <c r="AA441" s="340" t="s">
        <v>214</v>
      </c>
      <c r="AB441" s="348" t="s">
        <v>110</v>
      </c>
      <c r="AC441" s="367"/>
      <c r="AD441" s="367"/>
      <c r="AE441" s="367"/>
      <c r="AF441" s="367"/>
      <c r="AG441" s="367"/>
      <c r="AH441" s="367"/>
      <c r="AI441" s="367"/>
      <c r="AJ441" s="367"/>
      <c r="AK441" s="367"/>
      <c r="AL441" s="367"/>
      <c r="AM441" s="367"/>
      <c r="AN441" s="367"/>
      <c r="AO441" s="367"/>
      <c r="AP441" s="367"/>
      <c r="AQ441" s="367"/>
      <c r="AR441" s="367"/>
      <c r="AS441" s="367"/>
      <c r="AT441" s="367"/>
      <c r="AU441" s="367"/>
      <c r="AV441" s="367"/>
      <c r="AW441" s="367"/>
      <c r="AX441" s="367"/>
      <c r="AY441" s="367"/>
      <c r="AZ441" s="367"/>
      <c r="BA441" s="367"/>
      <c r="BB441" s="367"/>
      <c r="BC441" s="367"/>
      <c r="BD441" s="367"/>
      <c r="BE441" s="367"/>
      <c r="BF441" s="367"/>
      <c r="BG441" s="367"/>
      <c r="BH441" s="367"/>
    </row>
    <row r="442" spans="1:60" ht="15">
      <c r="A442" s="434" t="s">
        <v>175</v>
      </c>
      <c r="B442" s="434" t="str">
        <f>IF('1. Projektets omkostninger'!A429="","",'1. Projektets omkostninger'!A429)</f>
        <v/>
      </c>
      <c r="C442" s="434" t="str">
        <f>IF('1. Projektets omkostninger'!$A429="","",'1. Projektets omkostninger'!$A429)</f>
        <v/>
      </c>
      <c r="D442" s="389"/>
      <c r="E442" s="437"/>
      <c r="F442" s="436"/>
      <c r="G442" s="426"/>
      <c r="H442" s="426"/>
      <c r="I442" s="452"/>
      <c r="J442" s="447"/>
      <c r="K442" s="348"/>
      <c r="L442" s="348"/>
      <c r="M442" s="348"/>
      <c r="N442" s="348"/>
      <c r="O442" s="348"/>
      <c r="P442" s="348"/>
      <c r="Q442" s="351"/>
      <c r="R442" s="345"/>
      <c r="S442" s="442"/>
      <c r="T442" s="339" t="s">
        <v>177</v>
      </c>
      <c r="U442" s="25" t="s">
        <v>178</v>
      </c>
      <c r="V442" s="348" t="s">
        <v>179</v>
      </c>
      <c r="W442" s="348" t="s">
        <v>180</v>
      </c>
      <c r="X442" s="348" t="s">
        <v>181</v>
      </c>
      <c r="Y442" s="25"/>
      <c r="Z442" s="346" t="s">
        <v>144</v>
      </c>
      <c r="AA442" s="346" t="s">
        <v>97</v>
      </c>
      <c r="AB442" s="348" t="s">
        <v>211</v>
      </c>
      <c r="AC442" s="367"/>
      <c r="AD442" s="367"/>
      <c r="AE442" s="367"/>
      <c r="AF442" s="367"/>
      <c r="AG442" s="367"/>
      <c r="AH442" s="367"/>
      <c r="AI442" s="367"/>
      <c r="AJ442" s="367"/>
      <c r="AK442" s="367"/>
      <c r="AL442" s="367"/>
      <c r="AM442" s="367"/>
      <c r="AN442" s="367"/>
      <c r="AO442" s="367"/>
      <c r="AP442" s="367"/>
      <c r="AQ442" s="367"/>
      <c r="AR442" s="367"/>
      <c r="AS442" s="367"/>
      <c r="AT442" s="367"/>
      <c r="AU442" s="367"/>
      <c r="AV442" s="367"/>
      <c r="AW442" s="367"/>
      <c r="AX442" s="367"/>
      <c r="AY442" s="367"/>
      <c r="AZ442" s="367"/>
      <c r="BA442" s="367"/>
      <c r="BB442" s="367"/>
      <c r="BC442" s="367"/>
      <c r="BD442" s="367"/>
      <c r="BE442" s="367"/>
      <c r="BF442" s="367"/>
      <c r="BG442" s="367"/>
      <c r="BH442" s="367"/>
    </row>
    <row r="443" spans="1:60" ht="15.75" thickBot="1">
      <c r="A443" s="434"/>
      <c r="B443" s="384" t="s">
        <v>90</v>
      </c>
      <c r="C443" s="384" t="s">
        <v>91</v>
      </c>
      <c r="D443" s="384" t="s">
        <v>92</v>
      </c>
      <c r="E443" s="384" t="s">
        <v>93</v>
      </c>
      <c r="F443" s="385" t="s">
        <v>94</v>
      </c>
      <c r="G443" s="429"/>
      <c r="H443" s="426"/>
      <c r="I443" s="447"/>
      <c r="J443" s="447"/>
      <c r="K443" s="348"/>
      <c r="L443" s="348"/>
      <c r="M443" s="348"/>
      <c r="N443" s="348"/>
      <c r="O443" s="348"/>
      <c r="P443" s="352"/>
      <c r="Q443" s="353"/>
      <c r="R443" s="339"/>
      <c r="S443" s="339"/>
      <c r="T443" s="25"/>
      <c r="U443" s="25"/>
      <c r="V443" s="348"/>
      <c r="W443" s="348"/>
      <c r="X443" s="25"/>
      <c r="Y443" s="442"/>
      <c r="Z443" s="346"/>
      <c r="AA443" s="346"/>
      <c r="AB443" s="348" t="s">
        <v>113</v>
      </c>
      <c r="AC443" s="367"/>
      <c r="AD443" s="367"/>
      <c r="AE443" s="367"/>
      <c r="AF443" s="367"/>
      <c r="AG443" s="367"/>
      <c r="AH443" s="367"/>
      <c r="AI443" s="367"/>
      <c r="AJ443" s="367"/>
      <c r="AK443" s="367"/>
      <c r="AL443" s="367"/>
      <c r="AM443" s="367"/>
      <c r="AN443" s="367"/>
      <c r="AO443" s="367"/>
      <c r="AP443" s="367"/>
      <c r="AQ443" s="367"/>
      <c r="AR443" s="367"/>
      <c r="AS443" s="367"/>
      <c r="AT443" s="367"/>
      <c r="AU443" s="367"/>
      <c r="AV443" s="367"/>
      <c r="AW443" s="367"/>
      <c r="AX443" s="367"/>
      <c r="AY443" s="367"/>
      <c r="AZ443" s="367"/>
      <c r="BA443" s="367"/>
      <c r="BB443" s="367"/>
      <c r="BC443" s="367"/>
      <c r="BD443" s="367"/>
      <c r="BE443" s="367"/>
      <c r="BF443" s="367"/>
      <c r="BG443" s="367"/>
      <c r="BH443" s="367"/>
    </row>
    <row r="444" spans="1:60" ht="15" customHeight="1">
      <c r="A444" s="512" t="s">
        <v>99</v>
      </c>
      <c r="B444" s="569">
        <f>IFERROR(IF(E444=0,0,X444),0)</f>
        <v>0</v>
      </c>
      <c r="C444" s="558">
        <f t="shared" ref="C444:C450" si="103">IFERROR(E444-B444,0)</f>
        <v>0</v>
      </c>
      <c r="D444" s="558"/>
      <c r="E444" s="562">
        <f>'1. Projektets omkostninger'!B437</f>
        <v>0</v>
      </c>
      <c r="F444" s="563">
        <f>SUM('1. Projektets omkostninger'!D436:AV436)</f>
        <v>0</v>
      </c>
      <c r="G444" s="432"/>
      <c r="H444" s="460"/>
      <c r="I444" s="93"/>
      <c r="J444" s="94"/>
      <c r="K444" s="94"/>
      <c r="L444" s="94"/>
      <c r="M444" s="95"/>
      <c r="N444" s="347"/>
      <c r="O444" s="348"/>
      <c r="P444" s="355"/>
      <c r="Q444" s="338"/>
      <c r="R444" s="339"/>
      <c r="S444" s="339"/>
      <c r="T444" s="554" t="e">
        <f>((I$448-((E$453*I$448+C$454)-E$453)/E$453))*E444</f>
        <v>#VALUE!</v>
      </c>
      <c r="U444" s="446" t="e">
        <f>IF(AND(OR($F$439="Privat forsknings- og videnformidlingsinstitution",$F$439="Offentlig forsknings- og videnformidlingsinstitution"),OR($B$441="Anvendt forskning",$B$441="Udvikling")),IF($K$452="",$I$448*$E444,$K$452*$E444),IF($K$448="",$K$450*$E444,$K$449*$E444))</f>
        <v>#VALUE!</v>
      </c>
      <c r="V444" s="446">
        <f>IFERROR(IF(E444=0,0,E444*K$448),0)</f>
        <v>0</v>
      </c>
      <c r="W444" s="444">
        <f>IF(E444=0,0,E444*I$448)</f>
        <v>0</v>
      </c>
      <c r="X444" s="444">
        <f>IF(AND(D$454=0,C$454=0),W444,IF(AND(D$454&gt;0,C$454=0),U444,IF(AND(D$454&gt;0,C$454&gt;0,U444=0),0,IF(AND(V444&lt;&gt;0,V444&lt;U444),V444,U444))))</f>
        <v>0</v>
      </c>
      <c r="Y444" s="25"/>
      <c r="Z444" s="339" t="str">
        <f>CONCATENATE(F439," - ",AA444)</f>
        <v xml:space="preserve"> - </v>
      </c>
      <c r="AA444" s="25" t="str">
        <f>F440</f>
        <v/>
      </c>
      <c r="AB444" s="348" t="s">
        <v>116</v>
      </c>
      <c r="AC444" s="367"/>
      <c r="AD444" s="367"/>
      <c r="AE444" s="367"/>
      <c r="AF444" s="367"/>
      <c r="AG444" s="367"/>
      <c r="AH444" s="367"/>
      <c r="AI444" s="367"/>
      <c r="AJ444" s="367"/>
      <c r="AK444" s="367"/>
      <c r="AL444" s="367"/>
      <c r="AM444" s="367"/>
      <c r="AN444" s="367"/>
      <c r="AO444" s="367"/>
      <c r="AP444" s="367"/>
      <c r="AQ444" s="367"/>
      <c r="AR444" s="367"/>
      <c r="AS444" s="367"/>
      <c r="AT444" s="367"/>
      <c r="AU444" s="367"/>
      <c r="AV444" s="367"/>
      <c r="AW444" s="367"/>
      <c r="AX444" s="367"/>
      <c r="AY444" s="367"/>
      <c r="AZ444" s="367"/>
      <c r="BA444" s="367"/>
      <c r="BB444" s="367"/>
      <c r="BC444" s="367"/>
      <c r="BD444" s="367"/>
      <c r="BE444" s="367"/>
      <c r="BF444" s="367"/>
      <c r="BG444" s="367"/>
      <c r="BH444" s="367"/>
    </row>
    <row r="445" spans="1:60" ht="15" customHeight="1">
      <c r="A445" s="513" t="s">
        <v>50</v>
      </c>
      <c r="B445" s="570">
        <f>IFERROR(IF(E445=0,0,X445),0)</f>
        <v>0</v>
      </c>
      <c r="C445" s="555">
        <f t="shared" si="103"/>
        <v>0</v>
      </c>
      <c r="D445" s="555"/>
      <c r="E445" s="556">
        <f>'1. Projektets omkostninger'!B441</f>
        <v>0</v>
      </c>
      <c r="F445" s="564"/>
      <c r="G445" s="432"/>
      <c r="H445" s="460"/>
      <c r="I445" s="96"/>
      <c r="J445" s="25"/>
      <c r="K445" s="25"/>
      <c r="L445" s="25"/>
      <c r="M445" s="97"/>
      <c r="N445" s="347"/>
      <c r="O445" s="348"/>
      <c r="P445" s="356"/>
      <c r="Q445" s="338"/>
      <c r="R445" s="337"/>
      <c r="S445" s="339"/>
      <c r="T445" s="554" t="e">
        <f t="shared" ref="T445:T453" si="104">((I$448-((E$453*I$448+C$454)-E$453)/E$453))*E445</f>
        <v>#VALUE!</v>
      </c>
      <c r="U445" s="446" t="e">
        <f t="shared" ref="U445:U453" si="105">IF(AND(OR($F$439="Privat forsknings- og videnformidlingsinstitution",$F$439="Offentlig forsknings- og videnformidlingsinstitution"),OR($B$441="Anvendt forskning",$B$441="Udvikling")),IF($K$452="",$I$448*$E445,$K$452*$E445),IF($K$448="",$K$450*$E445,$K$449*$E445))</f>
        <v>#VALUE!</v>
      </c>
      <c r="V445" s="446">
        <f t="shared" ref="V445:V453" si="106">IFERROR(IF(E445=0,0,E445*K$448),0)</f>
        <v>0</v>
      </c>
      <c r="W445" s="444">
        <f t="shared" ref="W445:W453" si="107">IF(E445=0,0,E445*I$448)</f>
        <v>0</v>
      </c>
      <c r="X445" s="444">
        <f t="shared" ref="X445:X453" si="108">IF(AND(D$454=0,C$454=0),W445,IF(AND(D$454&gt;0,C$454=0),U445,IF(AND(D$454&gt;0,C$454&gt;0,U445=0),0,IF(AND(V445&lt;&gt;0,V445&lt;U445),V445,U445))))</f>
        <v>0</v>
      </c>
      <c r="Y445" s="25"/>
      <c r="Z445" s="339"/>
      <c r="AA445" s="339"/>
      <c r="AB445" s="348" t="s">
        <v>118</v>
      </c>
      <c r="AC445" s="367"/>
      <c r="AD445" s="367"/>
      <c r="AE445" s="367"/>
      <c r="AF445" s="367"/>
      <c r="AG445" s="367"/>
      <c r="AH445" s="367"/>
      <c r="AI445" s="367"/>
      <c r="AJ445" s="367"/>
      <c r="AK445" s="367"/>
      <c r="AL445" s="367"/>
      <c r="AM445" s="367"/>
      <c r="AN445" s="367"/>
      <c r="AO445" s="367"/>
      <c r="AP445" s="367"/>
      <c r="AQ445" s="367"/>
      <c r="AR445" s="367"/>
      <c r="AS445" s="367"/>
      <c r="AT445" s="367"/>
      <c r="AU445" s="367"/>
      <c r="AV445" s="367"/>
      <c r="AW445" s="367"/>
      <c r="AX445" s="367"/>
      <c r="AY445" s="367"/>
      <c r="AZ445" s="367"/>
      <c r="BA445" s="367"/>
      <c r="BB445" s="367"/>
      <c r="BC445" s="367"/>
      <c r="BD445" s="367"/>
      <c r="BE445" s="367"/>
      <c r="BF445" s="367"/>
      <c r="BG445" s="367"/>
      <c r="BH445" s="367"/>
    </row>
    <row r="446" spans="1:60" ht="15" customHeight="1">
      <c r="A446" s="513" t="s">
        <v>51</v>
      </c>
      <c r="B446" s="570">
        <f t="shared" ref="B446:B450" si="109">IFERROR(IF(E446=0,0,X446),0)</f>
        <v>0</v>
      </c>
      <c r="C446" s="555">
        <f t="shared" si="103"/>
        <v>0</v>
      </c>
      <c r="D446" s="555"/>
      <c r="E446" s="556">
        <f>'1. Projektets omkostninger'!B443</f>
        <v>0</v>
      </c>
      <c r="F446" s="564"/>
      <c r="G446" s="432"/>
      <c r="H446" s="460"/>
      <c r="I446" s="535" t="s">
        <v>148</v>
      </c>
      <c r="J446" s="25"/>
      <c r="K446" s="25"/>
      <c r="L446" s="25"/>
      <c r="M446" s="97"/>
      <c r="N446" s="347"/>
      <c r="O446" s="348"/>
      <c r="P446" s="356"/>
      <c r="Q446" s="338"/>
      <c r="R446" s="337"/>
      <c r="S446" s="339"/>
      <c r="T446" s="554" t="e">
        <f t="shared" si="104"/>
        <v>#VALUE!</v>
      </c>
      <c r="U446" s="446" t="e">
        <f t="shared" si="105"/>
        <v>#VALUE!</v>
      </c>
      <c r="V446" s="446">
        <f t="shared" si="106"/>
        <v>0</v>
      </c>
      <c r="W446" s="444">
        <f t="shared" si="107"/>
        <v>0</v>
      </c>
      <c r="X446" s="444">
        <f t="shared" si="108"/>
        <v>0</v>
      </c>
      <c r="Y446" s="25"/>
      <c r="Z446" s="339"/>
      <c r="AA446" s="339"/>
      <c r="AB446" s="348"/>
      <c r="AC446" s="367"/>
      <c r="AD446" s="367"/>
      <c r="AE446" s="367"/>
      <c r="AF446" s="367"/>
      <c r="AG446" s="367"/>
      <c r="AH446" s="367"/>
      <c r="AI446" s="367"/>
      <c r="AJ446" s="367"/>
      <c r="AK446" s="367"/>
      <c r="AL446" s="367"/>
      <c r="AM446" s="367"/>
      <c r="AN446" s="367"/>
      <c r="AO446" s="367"/>
      <c r="AP446" s="367"/>
      <c r="AQ446" s="367"/>
      <c r="AR446" s="367"/>
      <c r="AS446" s="367"/>
      <c r="AT446" s="367"/>
      <c r="AU446" s="367"/>
      <c r="AV446" s="367"/>
      <c r="AW446" s="367"/>
      <c r="AX446" s="367"/>
      <c r="AY446" s="367"/>
      <c r="AZ446" s="367"/>
      <c r="BA446" s="367"/>
      <c r="BB446" s="367"/>
      <c r="BC446" s="367"/>
      <c r="BD446" s="367"/>
      <c r="BE446" s="367"/>
      <c r="BF446" s="367"/>
      <c r="BG446" s="367"/>
      <c r="BH446" s="367"/>
    </row>
    <row r="447" spans="1:60" ht="15" customHeight="1" thickBot="1">
      <c r="A447" s="513" t="s">
        <v>53</v>
      </c>
      <c r="B447" s="570">
        <f t="shared" si="109"/>
        <v>0</v>
      </c>
      <c r="C447" s="555">
        <f t="shared" si="103"/>
        <v>0</v>
      </c>
      <c r="D447" s="555"/>
      <c r="E447" s="556">
        <f>'1. Projektets omkostninger'!B445</f>
        <v>0</v>
      </c>
      <c r="F447" s="564"/>
      <c r="G447" s="432"/>
      <c r="H447" s="460"/>
      <c r="I447" s="536" t="str">
        <f>IFERROR(VLOOKUP(B441,'6. Liste over tilskudsprocenter'!$A:$K,MATCH(CONCATENATE(F439," - ",F440),'6. Liste over tilskudsprocenter'!$A$1:$K$1,0),FALSE),"")</f>
        <v/>
      </c>
      <c r="J447" s="340"/>
      <c r="K447" s="537" t="s">
        <v>150</v>
      </c>
      <c r="L447" s="538"/>
      <c r="M447" s="97" t="s">
        <v>151</v>
      </c>
      <c r="N447" s="347"/>
      <c r="O447" s="348"/>
      <c r="P447" s="356"/>
      <c r="Q447" s="338"/>
      <c r="R447" s="337"/>
      <c r="S447" s="339"/>
      <c r="T447" s="554" t="e">
        <f t="shared" si="104"/>
        <v>#VALUE!</v>
      </c>
      <c r="U447" s="446" t="e">
        <f t="shared" si="105"/>
        <v>#VALUE!</v>
      </c>
      <c r="V447" s="446">
        <f t="shared" si="106"/>
        <v>0</v>
      </c>
      <c r="W447" s="444">
        <f t="shared" si="107"/>
        <v>0</v>
      </c>
      <c r="X447" s="444">
        <f t="shared" si="108"/>
        <v>0</v>
      </c>
      <c r="Y447" s="25"/>
      <c r="Z447" s="339"/>
      <c r="AA447" s="339"/>
      <c r="AB447" s="348"/>
      <c r="AC447" s="367"/>
      <c r="AD447" s="367"/>
      <c r="AE447" s="367"/>
      <c r="AF447" s="367"/>
      <c r="AG447" s="367"/>
      <c r="AH447" s="367"/>
      <c r="AI447" s="367"/>
      <c r="AJ447" s="367"/>
      <c r="AK447" s="367"/>
      <c r="AL447" s="367"/>
      <c r="AM447" s="367"/>
      <c r="AN447" s="367"/>
      <c r="AO447" s="367"/>
      <c r="AP447" s="367"/>
      <c r="AQ447" s="367"/>
      <c r="AR447" s="367"/>
      <c r="AS447" s="367"/>
      <c r="AT447" s="367"/>
      <c r="AU447" s="367"/>
      <c r="AV447" s="367"/>
      <c r="AW447" s="367"/>
      <c r="AX447" s="367"/>
      <c r="AY447" s="367"/>
      <c r="AZ447" s="367"/>
      <c r="BA447" s="367"/>
      <c r="BB447" s="367"/>
      <c r="BC447" s="367"/>
      <c r="BD447" s="367"/>
      <c r="BE447" s="367"/>
      <c r="BF447" s="367"/>
      <c r="BG447" s="367"/>
      <c r="BH447" s="367"/>
    </row>
    <row r="448" spans="1:60" ht="15" customHeight="1">
      <c r="A448" s="513" t="s">
        <v>54</v>
      </c>
      <c r="B448" s="570">
        <f t="shared" si="109"/>
        <v>0</v>
      </c>
      <c r="C448" s="555">
        <f t="shared" si="103"/>
        <v>0</v>
      </c>
      <c r="D448" s="555"/>
      <c r="E448" s="556">
        <f>'1. Projektets omkostninger'!B447</f>
        <v>0</v>
      </c>
      <c r="F448" s="564"/>
      <c r="G448" s="432"/>
      <c r="H448" s="460"/>
      <c r="I448" s="539" t="str">
        <f>IFERROR(VLOOKUP(B441,'6. Liste over tilskudsprocenter'!$A:$K,MATCH(CONCATENATE(F439," - ",F440),'6. Liste over tilskudsprocenter'!$A$1:$K$1,0),FALSE),"")</f>
        <v/>
      </c>
      <c r="J448" s="338" t="s">
        <v>153</v>
      </c>
      <c r="K448" s="454" t="str">
        <f>IFERROR(IF($E453*(1-$I448)-$C454&lt;0,$K450-(($E453*$K450+$C454)-$E453)/$E453,""),"")</f>
        <v/>
      </c>
      <c r="L448" s="25" t="str">
        <f>IFERROR(IF($D454&lt;&gt;0,IF($D454=$E453,0,IF($C454&gt;0,($I448-$D454/$E453)-$K448,"HA")),IF($E453*(1-$I448)-$C454&lt;0,(($I448-(($E453*$I448+$C454+$D454)-$E453)/$E453)),"")),"")</f>
        <v/>
      </c>
      <c r="M448" s="550" t="e">
        <f>$L448-$K450</f>
        <v>#VALUE!</v>
      </c>
      <c r="N448" s="347"/>
      <c r="O448" s="348"/>
      <c r="P448" s="356"/>
      <c r="Q448" s="338"/>
      <c r="R448" s="337"/>
      <c r="S448" s="339"/>
      <c r="T448" s="554" t="e">
        <f t="shared" si="104"/>
        <v>#VALUE!</v>
      </c>
      <c r="U448" s="446" t="e">
        <f t="shared" si="105"/>
        <v>#VALUE!</v>
      </c>
      <c r="V448" s="446">
        <f t="shared" si="106"/>
        <v>0</v>
      </c>
      <c r="W448" s="444">
        <f t="shared" si="107"/>
        <v>0</v>
      </c>
      <c r="X448" s="444">
        <f t="shared" si="108"/>
        <v>0</v>
      </c>
      <c r="Y448" s="25"/>
      <c r="Z448" s="25" t="s">
        <v>101</v>
      </c>
      <c r="AA448" s="25" t="s">
        <v>102</v>
      </c>
      <c r="AB448" s="348"/>
      <c r="AC448" s="367"/>
      <c r="AD448" s="367"/>
      <c r="AE448" s="367"/>
      <c r="AF448" s="367"/>
      <c r="AG448" s="367"/>
      <c r="AH448" s="367"/>
      <c r="AI448" s="367"/>
      <c r="AJ448" s="367"/>
      <c r="AK448" s="367"/>
      <c r="AL448" s="367"/>
      <c r="AM448" s="367"/>
      <c r="AN448" s="367"/>
      <c r="AO448" s="367"/>
      <c r="AP448" s="367"/>
      <c r="AQ448" s="367"/>
      <c r="AR448" s="367"/>
      <c r="AS448" s="367"/>
      <c r="AT448" s="367"/>
      <c r="AU448" s="367"/>
      <c r="AV448" s="367"/>
      <c r="AW448" s="367"/>
      <c r="AX448" s="367"/>
      <c r="AY448" s="367"/>
      <c r="AZ448" s="367"/>
      <c r="BA448" s="367"/>
      <c r="BB448" s="367"/>
      <c r="BC448" s="367"/>
      <c r="BD448" s="367"/>
      <c r="BE448" s="367"/>
      <c r="BF448" s="367"/>
      <c r="BG448" s="367"/>
      <c r="BH448" s="367"/>
    </row>
    <row r="449" spans="1:60" ht="15" customHeight="1">
      <c r="A449" s="513" t="s">
        <v>56</v>
      </c>
      <c r="B449" s="570">
        <f t="shared" si="109"/>
        <v>0</v>
      </c>
      <c r="C449" s="555">
        <f t="shared" si="103"/>
        <v>0</v>
      </c>
      <c r="D449" s="555"/>
      <c r="E449" s="556">
        <f>'1. Projektets omkostninger'!B449</f>
        <v>0</v>
      </c>
      <c r="F449" s="564"/>
      <c r="G449" s="432"/>
      <c r="H449" s="460"/>
      <c r="I449" s="539"/>
      <c r="J449" s="25"/>
      <c r="K449" s="540" t="e">
        <f>K450-(I448-K448)</f>
        <v>#VALUE!</v>
      </c>
      <c r="L449" s="25"/>
      <c r="M449" s="550"/>
      <c r="N449" s="347"/>
      <c r="O449" s="348"/>
      <c r="P449" s="356"/>
      <c r="Q449" s="338"/>
      <c r="R449" s="337"/>
      <c r="S449" s="339"/>
      <c r="T449" s="554" t="e">
        <f t="shared" si="104"/>
        <v>#VALUE!</v>
      </c>
      <c r="U449" s="446" t="e">
        <f t="shared" si="105"/>
        <v>#VALUE!</v>
      </c>
      <c r="V449" s="446">
        <f t="shared" si="106"/>
        <v>0</v>
      </c>
      <c r="W449" s="444">
        <f t="shared" si="107"/>
        <v>0</v>
      </c>
      <c r="X449" s="444">
        <f t="shared" si="108"/>
        <v>0</v>
      </c>
      <c r="Y449" s="348"/>
      <c r="Z449" s="25" t="s">
        <v>105</v>
      </c>
      <c r="AA449" s="25" t="s">
        <v>106</v>
      </c>
      <c r="AB449" s="25"/>
      <c r="AC449" s="367"/>
      <c r="AD449" s="367"/>
      <c r="AE449" s="367"/>
      <c r="AF449" s="367"/>
      <c r="AG449" s="367"/>
      <c r="AH449" s="367"/>
      <c r="AI449" s="367"/>
      <c r="AJ449" s="367"/>
      <c r="AK449" s="367"/>
      <c r="AL449" s="367"/>
      <c r="AM449" s="367"/>
      <c r="AN449" s="367"/>
      <c r="AO449" s="367"/>
      <c r="AP449" s="367"/>
      <c r="AQ449" s="367"/>
      <c r="AR449" s="367"/>
      <c r="AS449" s="367"/>
      <c r="AT449" s="367"/>
      <c r="AU449" s="367"/>
      <c r="AV449" s="367"/>
      <c r="AW449" s="367"/>
      <c r="AX449" s="367"/>
      <c r="AY449" s="367"/>
      <c r="AZ449" s="367"/>
      <c r="BA449" s="367"/>
      <c r="BB449" s="367"/>
      <c r="BC449" s="367"/>
      <c r="BD449" s="367"/>
      <c r="BE449" s="367"/>
      <c r="BF449" s="367"/>
      <c r="BG449" s="367"/>
      <c r="BH449" s="367"/>
    </row>
    <row r="450" spans="1:60" ht="15.75" customHeight="1">
      <c r="A450" s="513" t="s">
        <v>57</v>
      </c>
      <c r="B450" s="570">
        <f t="shared" si="109"/>
        <v>0</v>
      </c>
      <c r="C450" s="555">
        <f t="shared" si="103"/>
        <v>0</v>
      </c>
      <c r="D450" s="555"/>
      <c r="E450" s="556">
        <f>'1. Projektets omkostninger'!B451</f>
        <v>0</v>
      </c>
      <c r="F450" s="564"/>
      <c r="G450" s="432"/>
      <c r="H450" s="460"/>
      <c r="I450" s="96"/>
      <c r="J450" s="25" t="s">
        <v>156</v>
      </c>
      <c r="K450" s="540" t="e">
        <f>($I448-($D454/$E453))</f>
        <v>#VALUE!</v>
      </c>
      <c r="L450" s="25"/>
      <c r="M450" s="97"/>
      <c r="N450" s="347"/>
      <c r="O450" s="348"/>
      <c r="P450" s="356"/>
      <c r="Q450" s="338"/>
      <c r="R450" s="337"/>
      <c r="S450" s="339"/>
      <c r="T450" s="554" t="e">
        <f t="shared" si="104"/>
        <v>#VALUE!</v>
      </c>
      <c r="U450" s="446" t="e">
        <f t="shared" si="105"/>
        <v>#VALUE!</v>
      </c>
      <c r="V450" s="446">
        <f t="shared" si="106"/>
        <v>0</v>
      </c>
      <c r="W450" s="444">
        <f t="shared" si="107"/>
        <v>0</v>
      </c>
      <c r="X450" s="444">
        <f t="shared" si="108"/>
        <v>0</v>
      </c>
      <c r="Y450" s="348"/>
      <c r="Z450" s="25" t="s">
        <v>109</v>
      </c>
      <c r="AA450" s="25"/>
      <c r="AB450" s="25"/>
      <c r="AC450" s="367"/>
      <c r="AD450" s="367"/>
      <c r="AE450" s="367"/>
      <c r="AF450" s="367"/>
      <c r="AG450" s="367"/>
      <c r="AH450" s="367"/>
      <c r="AI450" s="367"/>
      <c r="AJ450" s="367"/>
      <c r="AK450" s="367"/>
      <c r="AL450" s="367"/>
      <c r="AM450" s="367"/>
      <c r="AN450" s="367"/>
      <c r="AO450" s="367"/>
      <c r="AP450" s="367"/>
      <c r="AQ450" s="367"/>
      <c r="AR450" s="367"/>
      <c r="AS450" s="367"/>
      <c r="AT450" s="367"/>
      <c r="AU450" s="367"/>
      <c r="AV450" s="367"/>
      <c r="AW450" s="367"/>
      <c r="AX450" s="367"/>
      <c r="AY450" s="367"/>
      <c r="AZ450" s="367"/>
      <c r="BA450" s="367"/>
      <c r="BB450" s="367"/>
      <c r="BC450" s="367"/>
      <c r="BD450" s="367"/>
      <c r="BE450" s="367"/>
      <c r="BF450" s="367"/>
      <c r="BG450" s="367"/>
      <c r="BH450" s="367"/>
    </row>
    <row r="451" spans="1:60" ht="15" customHeight="1">
      <c r="A451" s="504" t="s">
        <v>58</v>
      </c>
      <c r="B451" s="571">
        <f>SUM(B444+B445+B446+B447-B448-B449+B450)</f>
        <v>0</v>
      </c>
      <c r="C451" s="556">
        <f>SUM(C444+C445+C446+C447-C448-C449+C450)</f>
        <v>0</v>
      </c>
      <c r="D451" s="556"/>
      <c r="E451" s="556">
        <f>SUM(B451:C451)</f>
        <v>0</v>
      </c>
      <c r="F451" s="565"/>
      <c r="G451" s="432"/>
      <c r="H451" s="460"/>
      <c r="I451" s="541"/>
      <c r="J451" s="542"/>
      <c r="K451" s="543"/>
      <c r="L451" s="542"/>
      <c r="M451" s="551"/>
      <c r="N451" s="347"/>
      <c r="O451" s="92"/>
      <c r="P451" s="348"/>
      <c r="Q451" s="25"/>
      <c r="R451" s="25"/>
      <c r="S451" s="25"/>
      <c r="T451" s="554" t="e">
        <f t="shared" si="104"/>
        <v>#VALUE!</v>
      </c>
      <c r="U451" s="446" t="e">
        <f t="shared" si="105"/>
        <v>#VALUE!</v>
      </c>
      <c r="V451" s="446">
        <f t="shared" si="106"/>
        <v>0</v>
      </c>
      <c r="W451" s="444">
        <f t="shared" si="107"/>
        <v>0</v>
      </c>
      <c r="X451" s="444">
        <f t="shared" si="108"/>
        <v>0</v>
      </c>
      <c r="Y451" s="348"/>
      <c r="Z451" s="25" t="s">
        <v>112</v>
      </c>
      <c r="AA451" s="25"/>
      <c r="AB451" s="25"/>
      <c r="AC451" s="367"/>
      <c r="AD451" s="367"/>
      <c r="AE451" s="367"/>
      <c r="AF451" s="367"/>
      <c r="AG451" s="367"/>
      <c r="AH451" s="367"/>
      <c r="AI451" s="367"/>
      <c r="AJ451" s="367"/>
      <c r="AK451" s="367"/>
      <c r="AL451" s="367"/>
      <c r="AM451" s="367"/>
      <c r="AN451" s="367"/>
      <c r="AO451" s="367"/>
      <c r="AP451" s="367"/>
      <c r="AQ451" s="367"/>
      <c r="AR451" s="367"/>
      <c r="AS451" s="367"/>
      <c r="AT451" s="367"/>
      <c r="AU451" s="367"/>
      <c r="AV451" s="367"/>
      <c r="AW451" s="367"/>
      <c r="AX451" s="367"/>
      <c r="AY451" s="367"/>
      <c r="AZ451" s="367"/>
      <c r="BA451" s="367"/>
      <c r="BB451" s="367"/>
      <c r="BC451" s="367"/>
      <c r="BD451" s="367"/>
      <c r="BE451" s="367"/>
      <c r="BF451" s="367"/>
      <c r="BG451" s="367"/>
      <c r="BH451" s="367"/>
    </row>
    <row r="452" spans="1:60" ht="15.75" customHeight="1" thickBot="1">
      <c r="A452" s="514" t="s">
        <v>121</v>
      </c>
      <c r="B452" s="572">
        <f>IFERROR(IF(E452=0,0,X452),0)</f>
        <v>0</v>
      </c>
      <c r="C452" s="555">
        <f>IFERROR(E452-B452,0)</f>
        <v>0</v>
      </c>
      <c r="D452" s="555"/>
      <c r="E452" s="556">
        <f>'1. Projektets omkostninger'!B453</f>
        <v>0</v>
      </c>
      <c r="F452" s="564"/>
      <c r="G452" s="432"/>
      <c r="H452" s="460"/>
      <c r="I452" s="544"/>
      <c r="J452" s="545" t="s">
        <v>159</v>
      </c>
      <c r="K452" s="546" t="str">
        <f>IFERROR(IF(AND(OR($F439="Privat forsknings- og videnformidlingsinstitution",$F439="Offentlig forsknings- og videnformidlingsinstitution"),OR($B441="Anvendt forskning",$B441="Udvikling")),(IF($E453*(1-$I448)-$D454&lt;0,$I448-(($E453*$I448+$D454+$C454)-$E453)/$E453,"")),""),($I448-$D454/$E453))</f>
        <v/>
      </c>
      <c r="L452" s="547"/>
      <c r="M452" s="552"/>
      <c r="N452" s="347"/>
      <c r="O452" s="348"/>
      <c r="P452" s="348"/>
      <c r="Q452" s="25"/>
      <c r="R452" s="25"/>
      <c r="S452" s="25"/>
      <c r="T452" s="554" t="e">
        <f t="shared" si="104"/>
        <v>#VALUE!</v>
      </c>
      <c r="U452" s="446" t="e">
        <f t="shared" si="105"/>
        <v>#VALUE!</v>
      </c>
      <c r="V452" s="446">
        <f t="shared" si="106"/>
        <v>0</v>
      </c>
      <c r="W452" s="444">
        <f t="shared" si="107"/>
        <v>0</v>
      </c>
      <c r="X452" s="444">
        <f t="shared" si="108"/>
        <v>0</v>
      </c>
      <c r="Y452" s="348"/>
      <c r="Z452" s="25" t="s">
        <v>115</v>
      </c>
      <c r="AA452" s="25"/>
      <c r="AB452" s="25"/>
      <c r="AC452" s="367"/>
      <c r="AD452" s="367"/>
      <c r="AE452" s="367"/>
      <c r="AF452" s="367"/>
      <c r="AG452" s="367"/>
      <c r="AH452" s="367"/>
      <c r="AI452" s="367"/>
      <c r="AJ452" s="367"/>
      <c r="AK452" s="367"/>
      <c r="AL452" s="367"/>
      <c r="AM452" s="367"/>
      <c r="AN452" s="367"/>
      <c r="AO452" s="367"/>
      <c r="AP452" s="367"/>
      <c r="AQ452" s="367"/>
      <c r="AR452" s="367"/>
      <c r="AS452" s="367"/>
      <c r="AT452" s="367"/>
      <c r="AU452" s="367"/>
      <c r="AV452" s="367"/>
      <c r="AW452" s="367"/>
      <c r="AX452" s="367"/>
      <c r="AY452" s="367"/>
      <c r="AZ452" s="367"/>
      <c r="BA452" s="367"/>
      <c r="BB452" s="367"/>
      <c r="BC452" s="367"/>
      <c r="BD452" s="367"/>
      <c r="BE452" s="367"/>
      <c r="BF452" s="367"/>
      <c r="BG452" s="367"/>
      <c r="BH452" s="367"/>
    </row>
    <row r="453" spans="1:60" ht="15.75" customHeight="1" thickBot="1">
      <c r="A453" s="505" t="s">
        <v>93</v>
      </c>
      <c r="B453" s="580">
        <f>IF(B451+B452&lt;=0,0,B451+B452)</f>
        <v>0</v>
      </c>
      <c r="C453" s="581">
        <f>IF(C451+C452&lt;=0,0,C451+C452)</f>
        <v>0</v>
      </c>
      <c r="D453" s="580"/>
      <c r="E453" s="579">
        <f>SUM(E444+E445+E446+E447-E448-E449+E450)+E452</f>
        <v>0</v>
      </c>
      <c r="F453" s="566"/>
      <c r="G453" s="432"/>
      <c r="H453" s="460"/>
      <c r="I453" s="445"/>
      <c r="J453" s="445"/>
      <c r="K453" s="347"/>
      <c r="L453" s="347"/>
      <c r="M453" s="347"/>
      <c r="N453" s="347"/>
      <c r="O453" s="92"/>
      <c r="P453" s="348"/>
      <c r="Q453" s="25"/>
      <c r="R453" s="25"/>
      <c r="S453" s="25"/>
      <c r="T453" s="554" t="e">
        <f t="shared" si="104"/>
        <v>#VALUE!</v>
      </c>
      <c r="U453" s="446" t="e">
        <f t="shared" si="105"/>
        <v>#VALUE!</v>
      </c>
      <c r="V453" s="446">
        <f t="shared" si="106"/>
        <v>0</v>
      </c>
      <c r="W453" s="444">
        <f t="shared" si="107"/>
        <v>0</v>
      </c>
      <c r="X453" s="444">
        <f t="shared" si="108"/>
        <v>0</v>
      </c>
      <c r="Y453" s="348"/>
      <c r="Z453" s="339"/>
      <c r="AA453" s="339"/>
      <c r="AB453" s="25"/>
      <c r="AC453" s="367"/>
      <c r="AD453" s="367"/>
      <c r="AE453" s="367"/>
      <c r="AF453" s="367"/>
      <c r="AG453" s="367"/>
      <c r="AH453" s="367"/>
      <c r="AI453" s="367"/>
      <c r="AJ453" s="367"/>
      <c r="AK453" s="367"/>
      <c r="AL453" s="367"/>
      <c r="AM453" s="367"/>
      <c r="AN453" s="367"/>
      <c r="AO453" s="367"/>
      <c r="AP453" s="367"/>
      <c r="AQ453" s="367"/>
      <c r="AR453" s="367"/>
      <c r="AS453" s="367"/>
      <c r="AT453" s="367"/>
      <c r="AU453" s="367"/>
      <c r="AV453" s="367"/>
      <c r="AW453" s="367"/>
      <c r="AX453" s="367"/>
      <c r="AY453" s="367"/>
      <c r="AZ453" s="367"/>
      <c r="BA453" s="367"/>
      <c r="BB453" s="367"/>
      <c r="BC453" s="367"/>
      <c r="BD453" s="367"/>
      <c r="BE453" s="367"/>
      <c r="BF453" s="367"/>
      <c r="BG453" s="367"/>
      <c r="BH453" s="367"/>
    </row>
    <row r="454" spans="1:60" ht="15.75" thickBot="1">
      <c r="A454" s="627" t="s">
        <v>124</v>
      </c>
      <c r="B454" s="529">
        <f>B453</f>
        <v>0</v>
      </c>
      <c r="C454" s="629">
        <f>'1. Projektets omkostninger'!B431</f>
        <v>0</v>
      </c>
      <c r="D454" s="629">
        <f>'1. Projektets omkostninger'!C431</f>
        <v>0</v>
      </c>
      <c r="E454" s="568"/>
      <c r="F454" s="567"/>
      <c r="G454" s="426"/>
      <c r="H454" s="426"/>
      <c r="I454" s="447"/>
      <c r="J454" s="447"/>
      <c r="K454" s="357"/>
      <c r="L454" s="348"/>
      <c r="M454" s="348"/>
      <c r="N454" s="348"/>
      <c r="O454" s="92"/>
      <c r="P454" s="348"/>
      <c r="Q454" s="25"/>
      <c r="R454" s="25"/>
      <c r="S454" s="25"/>
      <c r="T454" s="25"/>
      <c r="U454" s="25"/>
      <c r="V454" s="25"/>
      <c r="W454" s="25"/>
      <c r="X454" s="348"/>
      <c r="Y454" s="348"/>
      <c r="Z454" s="349"/>
      <c r="AA454" s="349"/>
      <c r="AB454" s="25"/>
      <c r="AC454" s="367"/>
      <c r="AD454" s="367"/>
      <c r="AE454" s="367"/>
      <c r="AF454" s="367"/>
      <c r="AG454" s="367"/>
      <c r="AH454" s="367"/>
      <c r="AI454" s="367"/>
      <c r="AJ454" s="367"/>
      <c r="AK454" s="367"/>
      <c r="AL454" s="367"/>
      <c r="AM454" s="367"/>
      <c r="AN454" s="367"/>
      <c r="AO454" s="367"/>
      <c r="AP454" s="367"/>
      <c r="AQ454" s="367"/>
      <c r="AR454" s="367"/>
      <c r="AS454" s="367"/>
      <c r="AT454" s="367"/>
      <c r="AU454" s="367"/>
      <c r="AV454" s="367"/>
      <c r="AW454" s="367"/>
      <c r="AX454" s="367"/>
      <c r="AY454" s="367"/>
      <c r="AZ454" s="367"/>
      <c r="BA454" s="367"/>
      <c r="BB454" s="367"/>
      <c r="BC454" s="367"/>
      <c r="BD454" s="367"/>
      <c r="BE454" s="367"/>
      <c r="BF454" s="367"/>
      <c r="BG454" s="367"/>
      <c r="BH454" s="367"/>
    </row>
    <row r="455" spans="1:60" ht="15.75" thickBot="1">
      <c r="A455" s="396"/>
      <c r="B455" s="397"/>
      <c r="C455" s="397"/>
      <c r="D455" s="397"/>
      <c r="E455" s="408"/>
      <c r="F455" s="407"/>
      <c r="G455" s="426"/>
      <c r="H455" s="426"/>
      <c r="I455" s="447"/>
      <c r="J455" s="468" t="s">
        <v>163</v>
      </c>
      <c r="K455" s="357"/>
      <c r="L455" s="348"/>
      <c r="M455" s="348"/>
      <c r="N455" s="348"/>
      <c r="O455" s="92"/>
      <c r="P455" s="348"/>
      <c r="Q455" s="25"/>
      <c r="R455" s="25"/>
      <c r="S455" s="25"/>
      <c r="T455" s="25"/>
      <c r="U455" s="25"/>
      <c r="V455" s="25"/>
      <c r="W455" s="25"/>
      <c r="X455" s="348"/>
      <c r="Y455" s="348"/>
      <c r="Z455" s="338"/>
      <c r="AA455" s="344"/>
      <c r="AB455" s="25"/>
      <c r="AC455" s="367"/>
      <c r="AD455" s="367"/>
      <c r="AE455" s="367"/>
      <c r="AF455" s="367"/>
      <c r="AG455" s="367"/>
      <c r="AH455" s="367"/>
      <c r="AI455" s="367"/>
      <c r="AJ455" s="367"/>
      <c r="AK455" s="367"/>
      <c r="AL455" s="367"/>
      <c r="AM455" s="367"/>
      <c r="AN455" s="367"/>
      <c r="AO455" s="367"/>
      <c r="AP455" s="367"/>
      <c r="AQ455" s="367"/>
      <c r="AR455" s="367"/>
      <c r="AS455" s="367"/>
      <c r="AT455" s="367"/>
      <c r="AU455" s="367"/>
      <c r="AV455" s="367"/>
      <c r="AW455" s="367"/>
      <c r="AX455" s="367"/>
      <c r="AY455" s="367"/>
      <c r="AZ455" s="367"/>
      <c r="BA455" s="367"/>
      <c r="BB455" s="367"/>
      <c r="BC455" s="367"/>
      <c r="BD455" s="367"/>
      <c r="BE455" s="367"/>
      <c r="BF455" s="367"/>
      <c r="BG455" s="367"/>
      <c r="BH455" s="367"/>
    </row>
    <row r="456" spans="1:60" ht="15">
      <c r="A456" s="399"/>
      <c r="B456" s="400"/>
      <c r="C456" s="400"/>
      <c r="D456" s="400"/>
      <c r="E456" s="640" t="s">
        <v>17</v>
      </c>
      <c r="F456" s="506" t="str">
        <f>I447</f>
        <v/>
      </c>
      <c r="G456" s="426"/>
      <c r="H456" s="426"/>
      <c r="I456" s="447"/>
      <c r="J456" s="469" t="b">
        <f>AND($F458&gt;0.3, OR($F439="Lille virksomhed", $F439="Mellemstor virksomhed", $F439="Stor virksomhed"))</f>
        <v>0</v>
      </c>
      <c r="K456" s="357"/>
      <c r="L456" s="348"/>
      <c r="M456" s="348"/>
      <c r="N456" s="348"/>
      <c r="O456" s="348"/>
      <c r="P456" s="92"/>
      <c r="Q456" s="25"/>
      <c r="R456" s="25"/>
      <c r="S456" s="25"/>
      <c r="T456" s="25"/>
      <c r="U456" s="25"/>
      <c r="V456" s="25"/>
      <c r="W456" s="25"/>
      <c r="X456" s="25"/>
      <c r="Y456" s="348"/>
      <c r="Z456" s="348"/>
      <c r="AA456" s="25"/>
      <c r="AB456" s="25"/>
      <c r="AC456" s="367"/>
      <c r="AD456" s="367"/>
      <c r="AE456" s="367"/>
      <c r="AF456" s="367"/>
      <c r="AG456" s="367"/>
      <c r="AH456" s="367"/>
      <c r="AI456" s="367"/>
      <c r="AJ456" s="367"/>
      <c r="AK456" s="367"/>
      <c r="AL456" s="367"/>
      <c r="AM456" s="367"/>
      <c r="AN456" s="367"/>
      <c r="AO456" s="367"/>
      <c r="AP456" s="367"/>
      <c r="AQ456" s="367"/>
      <c r="AR456" s="367"/>
      <c r="AS456" s="367"/>
      <c r="AT456" s="367"/>
      <c r="AU456" s="367"/>
      <c r="AV456" s="367"/>
      <c r="AW456" s="367"/>
      <c r="AX456" s="367"/>
      <c r="AY456" s="367"/>
      <c r="AZ456" s="367"/>
      <c r="BA456" s="367"/>
      <c r="BB456" s="367"/>
      <c r="BC456" s="367"/>
      <c r="BD456" s="367"/>
      <c r="BE456" s="367"/>
      <c r="BF456" s="367"/>
      <c r="BG456" s="367"/>
      <c r="BH456" s="367"/>
    </row>
    <row r="457" spans="1:60" ht="15">
      <c r="A457" s="399"/>
      <c r="B457" s="400"/>
      <c r="C457" s="400"/>
      <c r="D457" s="400"/>
      <c r="E457" s="641" t="s">
        <v>18</v>
      </c>
      <c r="F457" s="507" t="str">
        <f>IFERROR(IF(AND(OR($F439="Privat forsknings- og videnformidlingsinstitution",$F439="Offentlig forsknings- og videnformidlingsinstitution"),OR($B441="Anvendt forskning",$B441="Udvikling")),IF(K448="",K452,IF(K448&lt;=K452,K448,K452)),_xlfn.IFS(K448="",K450,K448&lt;=0,0,AND(K448&gt;0,K450&gt;0),K449)),"")</f>
        <v/>
      </c>
      <c r="G457" s="426"/>
      <c r="H457" s="426"/>
      <c r="I457" s="447"/>
      <c r="J457" s="469" t="b">
        <f>AND($F458&gt;0.44,OR($F439="Privat forsknings- og videnformidlingsinstitution",$F439="Offentlig forsknings- og videnformidlingsinstitution"))</f>
        <v>0</v>
      </c>
      <c r="K457" s="357"/>
      <c r="L457" s="348"/>
      <c r="M457" s="348"/>
      <c r="N457" s="348"/>
      <c r="O457" s="348"/>
      <c r="P457" s="92"/>
      <c r="Q457" s="25"/>
      <c r="R457" s="25"/>
      <c r="S457" s="25"/>
      <c r="T457" s="25"/>
      <c r="U457" s="25"/>
      <c r="V457" s="25"/>
      <c r="W457" s="25"/>
      <c r="X457" s="25"/>
      <c r="Y457" s="348"/>
      <c r="Z457" s="25"/>
      <c r="AA457" s="25"/>
      <c r="AB457" s="25"/>
      <c r="AC457" s="367"/>
      <c r="AD457" s="367"/>
      <c r="AE457" s="367"/>
      <c r="AF457" s="367"/>
      <c r="AG457" s="367"/>
      <c r="AH457" s="367"/>
      <c r="AI457" s="367"/>
      <c r="AJ457" s="367"/>
      <c r="AK457" s="367"/>
      <c r="AL457" s="367"/>
      <c r="AM457" s="367"/>
      <c r="AN457" s="367"/>
      <c r="AO457" s="367"/>
      <c r="AP457" s="367"/>
      <c r="AQ457" s="367"/>
      <c r="AR457" s="367"/>
      <c r="AS457" s="367"/>
      <c r="AT457" s="367"/>
      <c r="AU457" s="367"/>
      <c r="AV457" s="367"/>
      <c r="AW457" s="367"/>
      <c r="AX457" s="367"/>
      <c r="AY457" s="367"/>
      <c r="AZ457" s="367"/>
      <c r="BA457" s="367"/>
      <c r="BB457" s="367"/>
      <c r="BC457" s="367"/>
      <c r="BD457" s="367"/>
      <c r="BE457" s="367"/>
      <c r="BF457" s="367"/>
      <c r="BG457" s="367"/>
      <c r="BH457" s="367"/>
    </row>
    <row r="458" spans="1:60" ht="15.75" thickBot="1">
      <c r="A458" s="406"/>
      <c r="B458" s="403"/>
      <c r="C458" s="403"/>
      <c r="D458" s="403"/>
      <c r="E458" s="641" t="s">
        <v>168</v>
      </c>
      <c r="F458" s="508">
        <f>IF(E452="",0,IF(OR(F439="Privat Forsknings- og videnformidlingsinstitution",F439="Offentlig Forsknings- og videnformidlingsinstitution"),IF(E452=0,0,E452/E451),IF(E444=0,0,E452/E444)))</f>
        <v>0</v>
      </c>
      <c r="G458" s="426"/>
      <c r="H458" s="426"/>
      <c r="I458" s="447"/>
      <c r="J458" s="466"/>
      <c r="K458" s="357"/>
      <c r="L458" s="348"/>
      <c r="M458" s="348"/>
      <c r="N458" s="348"/>
      <c r="O458" s="348"/>
      <c r="P458" s="348"/>
      <c r="Q458" s="25"/>
      <c r="R458" s="25"/>
      <c r="S458" s="25"/>
      <c r="T458" s="25"/>
      <c r="U458" s="25"/>
      <c r="V458" s="25"/>
      <c r="W458" s="25"/>
      <c r="X458" s="25"/>
      <c r="Y458" s="25"/>
      <c r="Z458" s="25"/>
      <c r="AA458" s="25"/>
      <c r="AB458" s="25"/>
      <c r="AC458" s="367"/>
      <c r="AD458" s="367"/>
      <c r="AE458" s="367"/>
      <c r="AF458" s="367"/>
      <c r="AG458" s="367"/>
      <c r="AH458" s="367"/>
      <c r="AI458" s="367"/>
      <c r="AJ458" s="367"/>
      <c r="AK458" s="367"/>
      <c r="AL458" s="367"/>
      <c r="AM458" s="367"/>
      <c r="AN458" s="367"/>
      <c r="AO458" s="367"/>
      <c r="AP458" s="367"/>
      <c r="AQ458" s="367"/>
      <c r="AR458" s="367"/>
      <c r="AS458" s="367"/>
      <c r="AT458" s="367"/>
      <c r="AU458" s="367"/>
      <c r="AV458" s="367"/>
      <c r="AW458" s="367"/>
      <c r="AX458" s="367"/>
      <c r="AY458" s="367"/>
      <c r="AZ458" s="367"/>
      <c r="BA458" s="367"/>
      <c r="BB458" s="367"/>
      <c r="BC458" s="367"/>
      <c r="BD458" s="367"/>
      <c r="BE458" s="367"/>
      <c r="BF458" s="367"/>
      <c r="BG458" s="367"/>
      <c r="BH458" s="367"/>
    </row>
    <row r="459" spans="1:60" ht="15.75" thickBot="1">
      <c r="A459" s="438" t="s">
        <v>170</v>
      </c>
      <c r="B459" s="439">
        <f>IFERROR(E453/$E$16,0)</f>
        <v>0</v>
      </c>
      <c r="C459" s="403"/>
      <c r="D459" s="403"/>
      <c r="E459" s="409"/>
      <c r="F459" s="414"/>
      <c r="G459" s="426"/>
      <c r="H459" s="426"/>
      <c r="I459" s="447"/>
      <c r="J459" s="467"/>
      <c r="K459" s="357"/>
      <c r="L459" s="348"/>
      <c r="M459" s="348"/>
      <c r="N459" s="348"/>
      <c r="O459" s="348"/>
      <c r="P459" s="348"/>
      <c r="Q459" s="25"/>
      <c r="R459" s="25"/>
      <c r="S459" s="25"/>
      <c r="T459" s="25"/>
      <c r="U459" s="25"/>
      <c r="V459" s="25"/>
      <c r="W459" s="25"/>
      <c r="X459" s="25"/>
      <c r="Y459" s="25"/>
      <c r="Z459" s="25"/>
      <c r="AA459" s="25"/>
      <c r="AB459" s="25"/>
      <c r="AC459" s="367"/>
      <c r="AD459" s="367"/>
      <c r="AE459" s="367"/>
      <c r="AF459" s="367"/>
      <c r="AG459" s="367"/>
      <c r="AH459" s="367"/>
      <c r="AI459" s="367"/>
      <c r="AJ459" s="367"/>
      <c r="AK459" s="367"/>
      <c r="AL459" s="367"/>
      <c r="AM459" s="367"/>
      <c r="AN459" s="367"/>
      <c r="AO459" s="367"/>
      <c r="AP459" s="367"/>
      <c r="AQ459" s="367"/>
      <c r="AR459" s="367"/>
      <c r="AS459" s="367"/>
      <c r="AT459" s="367"/>
      <c r="AU459" s="367"/>
      <c r="AV459" s="367"/>
      <c r="AW459" s="367"/>
      <c r="AX459" s="367"/>
      <c r="AY459" s="367"/>
      <c r="AZ459" s="367"/>
      <c r="BA459" s="367"/>
      <c r="BB459" s="367"/>
      <c r="BC459" s="367"/>
      <c r="BD459" s="367"/>
      <c r="BE459" s="367"/>
      <c r="BF459" s="367"/>
      <c r="BG459" s="367"/>
      <c r="BH459" s="367"/>
    </row>
    <row r="460" spans="1:60" ht="15.75" thickBot="1">
      <c r="A460" s="401"/>
      <c r="B460" s="402"/>
      <c r="C460" s="367"/>
      <c r="D460" s="367"/>
      <c r="E460" s="409"/>
      <c r="F460" s="367"/>
      <c r="G460" s="426"/>
      <c r="H460" s="426"/>
      <c r="I460" s="447"/>
      <c r="J460" s="447"/>
      <c r="K460" s="357"/>
      <c r="L460" s="348"/>
      <c r="M460" s="348"/>
      <c r="N460" s="348"/>
      <c r="O460" s="348"/>
      <c r="P460" s="348"/>
      <c r="Q460" s="25"/>
      <c r="R460" s="25"/>
      <c r="S460" s="25"/>
      <c r="T460" s="25"/>
      <c r="U460" s="25"/>
      <c r="V460" s="25"/>
      <c r="W460" s="25"/>
      <c r="X460" s="25"/>
      <c r="Y460" s="25"/>
      <c r="Z460" s="25"/>
      <c r="AA460" s="25"/>
      <c r="AB460" s="25"/>
      <c r="AC460" s="367"/>
      <c r="AD460" s="367"/>
      <c r="AE460" s="367"/>
      <c r="AF460" s="367"/>
      <c r="AG460" s="367"/>
      <c r="AH460" s="367"/>
      <c r="AI460" s="367"/>
      <c r="AJ460" s="367"/>
      <c r="AK460" s="367"/>
      <c r="AL460" s="367"/>
      <c r="AM460" s="367"/>
      <c r="AN460" s="367"/>
      <c r="AO460" s="367"/>
      <c r="AP460" s="367"/>
      <c r="AQ460" s="367"/>
      <c r="AR460" s="367"/>
      <c r="AS460" s="367"/>
      <c r="AT460" s="367"/>
      <c r="AU460" s="367"/>
      <c r="AV460" s="367"/>
      <c r="AW460" s="367"/>
      <c r="AX460" s="367"/>
      <c r="AY460" s="367"/>
      <c r="AZ460" s="367"/>
      <c r="BA460" s="367"/>
      <c r="BB460" s="367"/>
      <c r="BC460" s="367"/>
      <c r="BD460" s="367"/>
      <c r="BE460" s="367"/>
      <c r="BF460" s="367"/>
      <c r="BG460" s="367"/>
      <c r="BH460" s="367"/>
    </row>
    <row r="461" spans="1:60" ht="15.75" hidden="1" thickBot="1">
      <c r="A461" s="401"/>
      <c r="B461" s="402"/>
      <c r="C461" s="367"/>
      <c r="D461" s="367"/>
      <c r="E461" s="409"/>
      <c r="F461" s="367"/>
      <c r="G461" s="426"/>
      <c r="H461" s="426"/>
      <c r="I461" s="447"/>
      <c r="J461" s="447"/>
      <c r="K461" s="357"/>
      <c r="L461" s="348"/>
      <c r="M461" s="348"/>
      <c r="N461" s="348"/>
      <c r="O461" s="348"/>
      <c r="P461" s="348"/>
      <c r="Q461" s="25"/>
      <c r="R461" s="25"/>
      <c r="S461" s="25"/>
      <c r="T461" s="25"/>
      <c r="U461" s="25"/>
      <c r="V461" s="25"/>
      <c r="W461" s="25"/>
      <c r="X461" s="25"/>
      <c r="Y461" s="25"/>
      <c r="Z461" s="25"/>
      <c r="AA461" s="25"/>
      <c r="AB461" s="25"/>
      <c r="AC461" s="367"/>
      <c r="AD461" s="367"/>
      <c r="AE461" s="367"/>
      <c r="AF461" s="367"/>
      <c r="AG461" s="367"/>
      <c r="AH461" s="367"/>
      <c r="AI461" s="367"/>
      <c r="AJ461" s="367"/>
      <c r="AK461" s="367"/>
      <c r="AL461" s="367"/>
      <c r="AM461" s="367"/>
      <c r="AN461" s="367"/>
      <c r="AO461" s="367"/>
      <c r="AP461" s="367"/>
      <c r="AQ461" s="367"/>
      <c r="AR461" s="367"/>
      <c r="AS461" s="367"/>
      <c r="AT461" s="367"/>
      <c r="AU461" s="367"/>
      <c r="AV461" s="367"/>
      <c r="AW461" s="367"/>
      <c r="AX461" s="367"/>
      <c r="AY461" s="367"/>
      <c r="AZ461" s="367"/>
      <c r="BA461" s="367"/>
      <c r="BB461" s="367"/>
      <c r="BC461" s="367"/>
      <c r="BD461" s="367"/>
      <c r="BE461" s="367"/>
      <c r="BF461" s="367"/>
      <c r="BG461" s="367"/>
      <c r="BH461" s="367"/>
    </row>
    <row r="462" spans="1:60" ht="15.75" hidden="1" thickBot="1">
      <c r="A462" s="401"/>
      <c r="B462" s="402"/>
      <c r="C462" s="367"/>
      <c r="D462" s="367"/>
      <c r="E462" s="409"/>
      <c r="F462" s="367"/>
      <c r="G462" s="426"/>
      <c r="H462" s="426"/>
      <c r="I462" s="447"/>
      <c r="J462" s="447"/>
      <c r="K462" s="357"/>
      <c r="L462" s="348"/>
      <c r="M462" s="348"/>
      <c r="N462" s="348"/>
      <c r="O462" s="348"/>
      <c r="P462" s="348"/>
      <c r="Q462" s="25"/>
      <c r="R462" s="25"/>
      <c r="S462" s="25"/>
      <c r="T462" s="25"/>
      <c r="U462" s="25"/>
      <c r="V462" s="25"/>
      <c r="W462" s="25"/>
      <c r="X462" s="25"/>
      <c r="Y462" s="25"/>
      <c r="Z462" s="25"/>
      <c r="AA462" s="25"/>
      <c r="AB462" s="340" t="s">
        <v>215</v>
      </c>
      <c r="AC462" s="367"/>
      <c r="AD462" s="367"/>
      <c r="AE462" s="367"/>
      <c r="AF462" s="367"/>
      <c r="AG462" s="367"/>
      <c r="AH462" s="367"/>
      <c r="AI462" s="367"/>
      <c r="AJ462" s="367"/>
      <c r="AK462" s="367"/>
      <c r="AL462" s="367"/>
      <c r="AM462" s="367"/>
      <c r="AN462" s="367"/>
      <c r="AO462" s="367"/>
      <c r="AP462" s="367"/>
      <c r="AQ462" s="367"/>
      <c r="AR462" s="367"/>
      <c r="AS462" s="367"/>
      <c r="AT462" s="367"/>
      <c r="AU462" s="367"/>
      <c r="AV462" s="367"/>
      <c r="AW462" s="367"/>
      <c r="AX462" s="367"/>
      <c r="AY462" s="367"/>
      <c r="AZ462" s="367"/>
      <c r="BA462" s="367"/>
      <c r="BB462" s="367"/>
      <c r="BC462" s="367"/>
      <c r="BD462" s="367"/>
      <c r="BE462" s="367"/>
      <c r="BF462" s="367"/>
      <c r="BG462" s="367"/>
      <c r="BH462" s="367"/>
    </row>
    <row r="463" spans="1:60" ht="15.75" hidden="1" thickBot="1">
      <c r="A463" s="401"/>
      <c r="B463" s="402"/>
      <c r="C463" s="367"/>
      <c r="D463" s="367"/>
      <c r="E463" s="409"/>
      <c r="F463" s="367"/>
      <c r="G463" s="426"/>
      <c r="H463" s="426"/>
      <c r="I463" s="447"/>
      <c r="J463" s="447"/>
      <c r="K463" s="357"/>
      <c r="L463" s="348"/>
      <c r="M463" s="348"/>
      <c r="N463" s="348"/>
      <c r="O463" s="348"/>
      <c r="P463" s="348"/>
      <c r="Q463" s="25"/>
      <c r="R463" s="25"/>
      <c r="S463" s="25"/>
      <c r="T463" s="25"/>
      <c r="U463" s="25"/>
      <c r="V463" s="25"/>
      <c r="W463" s="25"/>
      <c r="X463" s="25"/>
      <c r="Y463" s="25"/>
      <c r="Z463" s="25"/>
      <c r="AA463" s="25"/>
      <c r="AB463" s="25"/>
      <c r="AC463" s="367"/>
      <c r="AD463" s="367"/>
      <c r="AE463" s="367"/>
      <c r="AF463" s="367"/>
      <c r="AG463" s="367"/>
      <c r="AH463" s="367"/>
      <c r="AI463" s="367"/>
      <c r="AJ463" s="367"/>
      <c r="AK463" s="367"/>
      <c r="AL463" s="367"/>
      <c r="AM463" s="367"/>
      <c r="AN463" s="367"/>
      <c r="AO463" s="367"/>
      <c r="AP463" s="367"/>
      <c r="AQ463" s="367"/>
      <c r="AR463" s="367"/>
      <c r="AS463" s="367"/>
      <c r="AT463" s="367"/>
      <c r="AU463" s="367"/>
      <c r="AV463" s="367"/>
      <c r="AW463" s="367"/>
      <c r="AX463" s="367"/>
      <c r="AY463" s="367"/>
      <c r="AZ463" s="367"/>
      <c r="BA463" s="367"/>
      <c r="BB463" s="367"/>
      <c r="BC463" s="367"/>
      <c r="BD463" s="367"/>
      <c r="BE463" s="367"/>
      <c r="BF463" s="367"/>
      <c r="BG463" s="367"/>
      <c r="BH463" s="367"/>
    </row>
    <row r="464" spans="1:60" ht="15.75" hidden="1" thickBot="1">
      <c r="A464" s="401"/>
      <c r="B464" s="402"/>
      <c r="C464" s="367"/>
      <c r="D464" s="367"/>
      <c r="E464" s="409"/>
      <c r="F464" s="367"/>
      <c r="G464" s="426"/>
      <c r="H464" s="426"/>
      <c r="I464" s="447"/>
      <c r="J464" s="447"/>
      <c r="K464" s="357"/>
      <c r="L464" s="348"/>
      <c r="M464" s="348"/>
      <c r="N464" s="348"/>
      <c r="O464" s="348"/>
      <c r="P464" s="348"/>
      <c r="Q464" s="25"/>
      <c r="R464" s="25"/>
      <c r="S464" s="25"/>
      <c r="T464" s="25"/>
      <c r="U464" s="25"/>
      <c r="V464" s="25"/>
      <c r="W464" s="25"/>
      <c r="X464" s="25"/>
      <c r="Y464" s="25"/>
      <c r="Z464" s="25"/>
      <c r="AA464" s="25"/>
      <c r="AB464" s="25"/>
      <c r="AC464" s="367"/>
      <c r="AD464" s="367"/>
      <c r="AE464" s="367"/>
      <c r="AF464" s="367"/>
      <c r="AG464" s="367"/>
      <c r="AH464" s="367"/>
      <c r="AI464" s="367"/>
      <c r="AJ464" s="367"/>
      <c r="AK464" s="367"/>
      <c r="AL464" s="367"/>
      <c r="AM464" s="367"/>
      <c r="AN464" s="367"/>
      <c r="AO464" s="367"/>
      <c r="AP464" s="367"/>
      <c r="AQ464" s="367"/>
      <c r="AR464" s="367"/>
      <c r="AS464" s="367"/>
      <c r="AT464" s="367"/>
      <c r="AU464" s="367"/>
      <c r="AV464" s="367"/>
      <c r="AW464" s="367"/>
      <c r="AX464" s="367"/>
      <c r="AY464" s="367"/>
      <c r="AZ464" s="367"/>
      <c r="BA464" s="367"/>
      <c r="BB464" s="367"/>
      <c r="BC464" s="367"/>
      <c r="BD464" s="367"/>
      <c r="BE464" s="367"/>
      <c r="BF464" s="367"/>
      <c r="BG464" s="367"/>
      <c r="BH464" s="367"/>
    </row>
    <row r="465" spans="1:60" ht="15.75" hidden="1" thickBot="1">
      <c r="A465" s="401"/>
      <c r="B465" s="402"/>
      <c r="C465" s="367"/>
      <c r="D465" s="367"/>
      <c r="E465" s="409"/>
      <c r="F465" s="367"/>
      <c r="G465" s="426"/>
      <c r="H465" s="426"/>
      <c r="I465" s="447"/>
      <c r="J465" s="447"/>
      <c r="K465" s="357"/>
      <c r="L465" s="348"/>
      <c r="M465" s="348"/>
      <c r="N465" s="348"/>
      <c r="O465" s="348"/>
      <c r="P465" s="348"/>
      <c r="Q465" s="25"/>
      <c r="R465" s="25"/>
      <c r="S465" s="25"/>
      <c r="T465" s="25"/>
      <c r="U465" s="25"/>
      <c r="V465" s="25"/>
      <c r="W465" s="25"/>
      <c r="X465" s="25"/>
      <c r="Y465" s="25"/>
      <c r="Z465" s="25"/>
      <c r="AA465" s="25"/>
      <c r="AB465" s="25"/>
      <c r="AC465" s="367"/>
      <c r="AD465" s="367"/>
      <c r="AE465" s="367"/>
      <c r="AF465" s="367"/>
      <c r="AG465" s="367"/>
      <c r="AH465" s="367"/>
      <c r="AI465" s="367"/>
      <c r="AJ465" s="367"/>
      <c r="AK465" s="367"/>
      <c r="AL465" s="367"/>
      <c r="AM465" s="367"/>
      <c r="AN465" s="367"/>
      <c r="AO465" s="367"/>
      <c r="AP465" s="367"/>
      <c r="AQ465" s="367"/>
      <c r="AR465" s="367"/>
      <c r="AS465" s="367"/>
      <c r="AT465" s="367"/>
      <c r="AU465" s="367"/>
      <c r="AV465" s="367"/>
      <c r="AW465" s="367"/>
      <c r="AX465" s="367"/>
      <c r="AY465" s="367"/>
      <c r="AZ465" s="367"/>
      <c r="BA465" s="367"/>
      <c r="BB465" s="367"/>
      <c r="BC465" s="367"/>
      <c r="BD465" s="367"/>
      <c r="BE465" s="367"/>
      <c r="BF465" s="367"/>
      <c r="BG465" s="367"/>
      <c r="BH465" s="367"/>
    </row>
    <row r="466" spans="1:60" ht="15.75" hidden="1" thickBot="1">
      <c r="A466" s="401"/>
      <c r="B466" s="402"/>
      <c r="C466" s="367"/>
      <c r="D466" s="367"/>
      <c r="E466" s="409"/>
      <c r="F466" s="367"/>
      <c r="G466" s="426"/>
      <c r="H466" s="426"/>
      <c r="I466" s="447"/>
      <c r="J466" s="447"/>
      <c r="K466" s="357"/>
      <c r="L466" s="348"/>
      <c r="M466" s="348"/>
      <c r="N466" s="348"/>
      <c r="O466" s="348"/>
      <c r="P466" s="348"/>
      <c r="Q466" s="25"/>
      <c r="R466" s="25"/>
      <c r="S466" s="25"/>
      <c r="T466" s="25"/>
      <c r="U466" s="25"/>
      <c r="V466" s="25"/>
      <c r="W466" s="25"/>
      <c r="X466" s="25"/>
      <c r="Y466" s="25"/>
      <c r="Z466" s="25"/>
      <c r="AA466" s="25"/>
      <c r="AB466" s="25"/>
      <c r="AC466" s="367"/>
      <c r="AD466" s="367"/>
      <c r="AE466" s="367"/>
      <c r="AF466" s="367"/>
      <c r="AG466" s="367"/>
      <c r="AH466" s="367"/>
      <c r="AI466" s="367"/>
      <c r="AJ466" s="367"/>
      <c r="AK466" s="367"/>
      <c r="AL466" s="367"/>
      <c r="AM466" s="367"/>
      <c r="AN466" s="367"/>
      <c r="AO466" s="367"/>
      <c r="AP466" s="367"/>
      <c r="AQ466" s="367"/>
      <c r="AR466" s="367"/>
      <c r="AS466" s="367"/>
      <c r="AT466" s="367"/>
      <c r="AU466" s="367"/>
      <c r="AV466" s="367"/>
      <c r="AW466" s="367"/>
      <c r="AX466" s="367"/>
      <c r="AY466" s="367"/>
      <c r="AZ466" s="367"/>
      <c r="BA466" s="367"/>
      <c r="BB466" s="367"/>
      <c r="BC466" s="367"/>
      <c r="BD466" s="367"/>
      <c r="BE466" s="367"/>
      <c r="BF466" s="367"/>
      <c r="BG466" s="367"/>
      <c r="BH466" s="367"/>
    </row>
    <row r="467" spans="1:60" ht="15.75" hidden="1" thickBot="1">
      <c r="A467" s="401"/>
      <c r="B467" s="402"/>
      <c r="C467" s="367"/>
      <c r="D467" s="367"/>
      <c r="E467" s="409"/>
      <c r="F467" s="367"/>
      <c r="G467" s="426"/>
      <c r="H467" s="426"/>
      <c r="I467" s="447"/>
      <c r="J467" s="447"/>
      <c r="K467" s="357"/>
      <c r="L467" s="348"/>
      <c r="M467" s="348"/>
      <c r="N467" s="348"/>
      <c r="O467" s="348"/>
      <c r="P467" s="348"/>
      <c r="Q467" s="25"/>
      <c r="R467" s="25"/>
      <c r="S467" s="25"/>
      <c r="T467" s="25"/>
      <c r="U467" s="25"/>
      <c r="V467" s="25"/>
      <c r="W467" s="25"/>
      <c r="X467" s="25"/>
      <c r="Y467" s="25"/>
      <c r="Z467" s="25"/>
      <c r="AA467" s="25"/>
      <c r="AB467" s="25"/>
      <c r="AC467" s="367"/>
      <c r="AD467" s="367"/>
      <c r="AE467" s="367"/>
      <c r="AF467" s="367"/>
      <c r="AG467" s="367"/>
      <c r="AH467" s="367"/>
      <c r="AI467" s="367"/>
      <c r="AJ467" s="367"/>
      <c r="AK467" s="367"/>
      <c r="AL467" s="367"/>
      <c r="AM467" s="367"/>
      <c r="AN467" s="367"/>
      <c r="AO467" s="367"/>
      <c r="AP467" s="367"/>
      <c r="AQ467" s="367"/>
      <c r="AR467" s="367"/>
      <c r="AS467" s="367"/>
      <c r="AT467" s="367"/>
      <c r="AU467" s="367"/>
      <c r="AV467" s="367"/>
      <c r="AW467" s="367"/>
      <c r="AX467" s="367"/>
      <c r="AY467" s="367"/>
      <c r="AZ467" s="367"/>
      <c r="BA467" s="367"/>
      <c r="BB467" s="367"/>
      <c r="BC467" s="367"/>
      <c r="BD467" s="367"/>
      <c r="BE467" s="367"/>
      <c r="BF467" s="367"/>
      <c r="BG467" s="367"/>
      <c r="BH467" s="367"/>
    </row>
    <row r="468" spans="1:60" ht="15.75" hidden="1" thickBot="1">
      <c r="A468" s="401"/>
      <c r="B468" s="402"/>
      <c r="C468" s="367"/>
      <c r="D468" s="367"/>
      <c r="E468" s="409"/>
      <c r="F468" s="367"/>
      <c r="G468" s="426"/>
      <c r="H468" s="426"/>
      <c r="I468" s="447"/>
      <c r="J468" s="447"/>
      <c r="K468" s="357"/>
      <c r="L468" s="348"/>
      <c r="M468" s="348"/>
      <c r="N468" s="348"/>
      <c r="O468" s="348"/>
      <c r="P468" s="348"/>
      <c r="Q468" s="25"/>
      <c r="R468" s="25"/>
      <c r="S468" s="25"/>
      <c r="T468" s="25"/>
      <c r="U468" s="25"/>
      <c r="V468" s="25"/>
      <c r="W468" s="25"/>
      <c r="X468" s="25"/>
      <c r="Y468" s="25"/>
      <c r="Z468" s="25"/>
      <c r="AA468" s="25"/>
      <c r="AB468" s="340" t="s">
        <v>98</v>
      </c>
      <c r="AC468" s="367"/>
      <c r="AD468" s="367"/>
      <c r="AE468" s="367"/>
      <c r="AF468" s="367"/>
      <c r="AG468" s="367"/>
      <c r="AH468" s="367"/>
      <c r="AI468" s="367"/>
      <c r="AJ468" s="367"/>
      <c r="AK468" s="367"/>
      <c r="AL468" s="367"/>
      <c r="AM468" s="367"/>
      <c r="AN468" s="367"/>
      <c r="AO468" s="367"/>
      <c r="AP468" s="367"/>
      <c r="AQ468" s="367"/>
      <c r="AR468" s="367"/>
      <c r="AS468" s="367"/>
      <c r="AT468" s="367"/>
      <c r="AU468" s="367"/>
      <c r="AV468" s="367"/>
      <c r="AW468" s="367"/>
      <c r="AX468" s="367"/>
      <c r="AY468" s="367"/>
      <c r="AZ468" s="367"/>
      <c r="BA468" s="367"/>
      <c r="BB468" s="367"/>
      <c r="BC468" s="367"/>
      <c r="BD468" s="367"/>
      <c r="BE468" s="367"/>
      <c r="BF468" s="367"/>
      <c r="BG468" s="367"/>
      <c r="BH468" s="367"/>
    </row>
    <row r="469" spans="1:60" ht="15.75" thickTop="1">
      <c r="A469" s="639" t="s">
        <v>127</v>
      </c>
      <c r="B469" s="387" t="str">
        <f>IF('1. Projektets omkostninger'!B459="","",'1. Projektets omkostninger'!B459)</f>
        <v/>
      </c>
      <c r="C469" s="388" t="s">
        <v>75</v>
      </c>
      <c r="D469" s="388"/>
      <c r="E469" s="386" t="s">
        <v>128</v>
      </c>
      <c r="F469" s="387" t="str">
        <f>IF('1. Projektets omkostninger'!D459="","",'1. Projektets omkostninger'!D459)</f>
        <v/>
      </c>
      <c r="G469" s="433"/>
      <c r="H469" s="461"/>
      <c r="I469" s="447"/>
      <c r="J469" s="447"/>
      <c r="K469" s="357"/>
      <c r="L469" s="348"/>
      <c r="M469" s="348"/>
      <c r="N469" s="348"/>
      <c r="O469" s="348"/>
      <c r="P469" s="348"/>
      <c r="Q469" s="342"/>
      <c r="R469" s="343"/>
      <c r="S469" s="344"/>
      <c r="T469" s="339"/>
      <c r="U469" s="25"/>
      <c r="V469" s="25"/>
      <c r="W469" s="442"/>
      <c r="X469" s="25"/>
      <c r="Y469" s="25"/>
      <c r="Z469" s="348"/>
      <c r="AA469" s="25"/>
      <c r="AB469" s="348" t="s">
        <v>103</v>
      </c>
      <c r="AC469" s="367"/>
      <c r="AD469" s="367"/>
      <c r="AE469" s="367"/>
      <c r="AF469" s="367"/>
      <c r="AG469" s="367"/>
      <c r="AH469" s="367"/>
      <c r="AI469" s="367"/>
      <c r="AJ469" s="367"/>
      <c r="AK469" s="367"/>
      <c r="AL469" s="367"/>
      <c r="AM469" s="367"/>
      <c r="AN469" s="367"/>
      <c r="AO469" s="367"/>
      <c r="AP469" s="367"/>
      <c r="AQ469" s="367"/>
      <c r="AR469" s="367"/>
      <c r="AS469" s="367"/>
      <c r="AT469" s="367"/>
      <c r="AU469" s="367"/>
      <c r="AV469" s="367"/>
      <c r="AW469" s="367"/>
      <c r="AX469" s="367"/>
      <c r="AY469" s="367"/>
      <c r="AZ469" s="367"/>
      <c r="BA469" s="367"/>
      <c r="BB469" s="367"/>
      <c r="BC469" s="367"/>
      <c r="BD469" s="367"/>
      <c r="BE469" s="367"/>
      <c r="BF469" s="367"/>
      <c r="BG469" s="367"/>
      <c r="BH469" s="367"/>
    </row>
    <row r="470" spans="1:60" ht="15">
      <c r="A470" s="380" t="s">
        <v>132</v>
      </c>
      <c r="B470" s="463" t="str">
        <f>IF('1. Projektets omkostninger'!C459="","",'1. Projektets omkostninger'!C459)</f>
        <v/>
      </c>
      <c r="C470" s="391"/>
      <c r="D470" s="391"/>
      <c r="E470" s="389" t="s">
        <v>6</v>
      </c>
      <c r="F470" s="390" t="str">
        <f>IF(ISBLANK($F$20),"Projektform skal vælges ved hovedansøger",$F$20)</f>
        <v/>
      </c>
      <c r="G470" s="433"/>
      <c r="H470" s="461"/>
      <c r="I470" s="447"/>
      <c r="J470" s="447"/>
      <c r="K470" s="357"/>
      <c r="L470" s="348"/>
      <c r="M470" s="348"/>
      <c r="N470" s="348"/>
      <c r="O470" s="348"/>
      <c r="P470" s="348"/>
      <c r="Q470" s="342"/>
      <c r="R470" s="343"/>
      <c r="S470" s="442"/>
      <c r="T470" s="339"/>
      <c r="U470" s="25"/>
      <c r="V470" s="25"/>
      <c r="W470" s="442"/>
      <c r="X470" s="443"/>
      <c r="Y470" s="25"/>
      <c r="Z470" s="348"/>
      <c r="AA470" s="25"/>
      <c r="AB470" s="348" t="s">
        <v>107</v>
      </c>
      <c r="AC470" s="367"/>
      <c r="AD470" s="367"/>
      <c r="AE470" s="367"/>
      <c r="AF470" s="367"/>
      <c r="AG470" s="367"/>
      <c r="AH470" s="367"/>
      <c r="AI470" s="367"/>
      <c r="AJ470" s="367"/>
      <c r="AK470" s="367"/>
      <c r="AL470" s="367"/>
      <c r="AM470" s="367"/>
      <c r="AN470" s="367"/>
      <c r="AO470" s="367"/>
      <c r="AP470" s="367"/>
      <c r="AQ470" s="367"/>
      <c r="AR470" s="367"/>
      <c r="AS470" s="367"/>
      <c r="AT470" s="367"/>
      <c r="AU470" s="367"/>
      <c r="AV470" s="367"/>
      <c r="AW470" s="367"/>
      <c r="AX470" s="367"/>
      <c r="AY470" s="367"/>
      <c r="AZ470" s="367"/>
      <c r="BA470" s="367"/>
      <c r="BB470" s="367"/>
      <c r="BC470" s="367"/>
      <c r="BD470" s="367"/>
      <c r="BE470" s="367"/>
      <c r="BF470" s="367"/>
      <c r="BG470" s="367"/>
      <c r="BH470" s="367"/>
    </row>
    <row r="471" spans="1:60" ht="15">
      <c r="A471" s="380" t="s">
        <v>134</v>
      </c>
      <c r="B471" s="390" t="str">
        <f>IF('1. Projektets omkostninger'!E459="","",'1. Projektets omkostninger'!E459)</f>
        <v/>
      </c>
      <c r="C471" s="426" t="s">
        <v>135</v>
      </c>
      <c r="D471" s="389"/>
      <c r="E471" s="437" t="s">
        <v>148</v>
      </c>
      <c r="F471" s="435"/>
      <c r="G471" s="428"/>
      <c r="H471" s="462"/>
      <c r="I471" s="447"/>
      <c r="J471" s="447"/>
      <c r="K471" s="357"/>
      <c r="L471" s="348"/>
      <c r="M471" s="348"/>
      <c r="N471" s="348"/>
      <c r="O471" s="348"/>
      <c r="P471" s="348"/>
      <c r="Q471" s="358"/>
      <c r="R471" s="345"/>
      <c r="S471" s="442"/>
      <c r="T471" s="340" t="s">
        <v>215</v>
      </c>
      <c r="U471" s="340" t="s">
        <v>215</v>
      </c>
      <c r="V471" s="340" t="s">
        <v>215</v>
      </c>
      <c r="W471" s="340" t="s">
        <v>215</v>
      </c>
      <c r="X471" s="340" t="s">
        <v>215</v>
      </c>
      <c r="Y471" s="340" t="s">
        <v>215</v>
      </c>
      <c r="Z471" s="340" t="s">
        <v>215</v>
      </c>
      <c r="AA471" s="340" t="s">
        <v>215</v>
      </c>
      <c r="AB471" s="348" t="s">
        <v>110</v>
      </c>
      <c r="AC471" s="367"/>
      <c r="AD471" s="367"/>
      <c r="AE471" s="367"/>
      <c r="AF471" s="367"/>
      <c r="AG471" s="367"/>
      <c r="AH471" s="367"/>
      <c r="AI471" s="367"/>
      <c r="AJ471" s="367"/>
      <c r="AK471" s="367"/>
      <c r="AL471" s="367"/>
      <c r="AM471" s="367"/>
      <c r="AN471" s="367"/>
      <c r="AO471" s="367"/>
      <c r="AP471" s="367"/>
      <c r="AQ471" s="367"/>
      <c r="AR471" s="367"/>
      <c r="AS471" s="367"/>
      <c r="AT471" s="367"/>
      <c r="AU471" s="367"/>
      <c r="AV471" s="367"/>
      <c r="AW471" s="367"/>
      <c r="AX471" s="367"/>
      <c r="AY471" s="367"/>
      <c r="AZ471" s="367"/>
      <c r="BA471" s="367"/>
      <c r="BB471" s="367"/>
      <c r="BC471" s="367"/>
      <c r="BD471" s="367"/>
      <c r="BE471" s="367"/>
      <c r="BF471" s="367"/>
      <c r="BG471" s="367"/>
      <c r="BH471" s="367"/>
    </row>
    <row r="472" spans="1:60" ht="15">
      <c r="A472" s="434" t="s">
        <v>175</v>
      </c>
      <c r="B472" s="434" t="str">
        <f>IF('1. Projektets omkostninger'!A459="","",'1. Projektets omkostninger'!A459)</f>
        <v/>
      </c>
      <c r="C472" s="434" t="str">
        <f>IF('1. Projektets omkostninger'!$A459="","",'1. Projektets omkostninger'!$A459)</f>
        <v/>
      </c>
      <c r="D472" s="389"/>
      <c r="E472" s="437"/>
      <c r="F472" s="436"/>
      <c r="G472" s="426"/>
      <c r="H472" s="426"/>
      <c r="I472" s="452"/>
      <c r="J472" s="447"/>
      <c r="K472" s="357"/>
      <c r="L472" s="348"/>
      <c r="M472" s="348"/>
      <c r="N472" s="348"/>
      <c r="O472" s="348"/>
      <c r="P472" s="348"/>
      <c r="Q472" s="358"/>
      <c r="R472" s="345"/>
      <c r="S472" s="442"/>
      <c r="T472" s="339" t="s">
        <v>177</v>
      </c>
      <c r="U472" s="25" t="s">
        <v>178</v>
      </c>
      <c r="V472" s="348" t="s">
        <v>179</v>
      </c>
      <c r="W472" s="348" t="s">
        <v>180</v>
      </c>
      <c r="X472" s="348" t="s">
        <v>181</v>
      </c>
      <c r="Y472" s="25"/>
      <c r="Z472" s="346" t="s">
        <v>144</v>
      </c>
      <c r="AA472" s="346" t="s">
        <v>97</v>
      </c>
      <c r="AB472" s="348" t="s">
        <v>211</v>
      </c>
      <c r="AC472" s="367"/>
      <c r="AD472" s="367"/>
      <c r="AE472" s="367"/>
      <c r="AF472" s="367"/>
      <c r="AG472" s="367"/>
      <c r="AH472" s="367"/>
      <c r="AI472" s="367"/>
      <c r="AJ472" s="367"/>
      <c r="AK472" s="367"/>
      <c r="AL472" s="367"/>
      <c r="AM472" s="367"/>
      <c r="AN472" s="367"/>
      <c r="AO472" s="367"/>
      <c r="AP472" s="367"/>
      <c r="AQ472" s="367"/>
      <c r="AR472" s="367"/>
      <c r="AS472" s="367"/>
      <c r="AT472" s="367"/>
      <c r="AU472" s="367"/>
      <c r="AV472" s="367"/>
      <c r="AW472" s="367"/>
      <c r="AX472" s="367"/>
      <c r="AY472" s="367"/>
      <c r="AZ472" s="367"/>
      <c r="BA472" s="367"/>
      <c r="BB472" s="367"/>
      <c r="BC472" s="367"/>
      <c r="BD472" s="367"/>
      <c r="BE472" s="367"/>
      <c r="BF472" s="367"/>
      <c r="BG472" s="367"/>
      <c r="BH472" s="367"/>
    </row>
    <row r="473" spans="1:60" ht="15.75" thickBot="1">
      <c r="A473" s="395"/>
      <c r="B473" s="384" t="s">
        <v>90</v>
      </c>
      <c r="C473" s="384" t="s">
        <v>91</v>
      </c>
      <c r="D473" s="384" t="s">
        <v>92</v>
      </c>
      <c r="E473" s="384" t="s">
        <v>93</v>
      </c>
      <c r="F473" s="385" t="s">
        <v>94</v>
      </c>
      <c r="G473" s="429"/>
      <c r="H473" s="426"/>
      <c r="I473" s="447"/>
      <c r="J473" s="447"/>
      <c r="K473" s="357"/>
      <c r="L473" s="348"/>
      <c r="M473" s="348"/>
      <c r="N473" s="348"/>
      <c r="O473" s="348"/>
      <c r="P473" s="352"/>
      <c r="Q473" s="359"/>
      <c r="R473" s="339"/>
      <c r="S473" s="339"/>
      <c r="T473" s="25"/>
      <c r="U473" s="25"/>
      <c r="V473" s="348"/>
      <c r="W473" s="348"/>
      <c r="X473" s="25"/>
      <c r="Y473" s="442"/>
      <c r="Z473" s="346"/>
      <c r="AA473" s="346"/>
      <c r="AB473" s="348" t="s">
        <v>113</v>
      </c>
      <c r="AC473" s="367"/>
      <c r="AD473" s="367"/>
      <c r="AE473" s="367"/>
      <c r="AF473" s="367"/>
      <c r="AG473" s="367"/>
      <c r="AH473" s="367"/>
      <c r="AI473" s="367"/>
      <c r="AJ473" s="367"/>
      <c r="AK473" s="367"/>
      <c r="AL473" s="367"/>
      <c r="AM473" s="367"/>
      <c r="AN473" s="367"/>
      <c r="AO473" s="367"/>
      <c r="AP473" s="367"/>
      <c r="AQ473" s="367"/>
      <c r="AR473" s="367"/>
      <c r="AS473" s="367"/>
      <c r="AT473" s="367"/>
      <c r="AU473" s="367"/>
      <c r="AV473" s="367"/>
      <c r="AW473" s="367"/>
      <c r="AX473" s="367"/>
      <c r="AY473" s="367"/>
      <c r="AZ473" s="367"/>
      <c r="BA473" s="367"/>
      <c r="BB473" s="367"/>
      <c r="BC473" s="367"/>
      <c r="BD473" s="367"/>
      <c r="BE473" s="367"/>
      <c r="BF473" s="367"/>
      <c r="BG473" s="367"/>
      <c r="BH473" s="367"/>
    </row>
    <row r="474" spans="1:60" ht="15" customHeight="1">
      <c r="A474" s="512" t="s">
        <v>99</v>
      </c>
      <c r="B474" s="569">
        <f>IFERROR(IF(E474=0,0,X474),0)</f>
        <v>0</v>
      </c>
      <c r="C474" s="558">
        <f t="shared" ref="C474:C480" si="110">IFERROR(E474-B474,0)</f>
        <v>0</v>
      </c>
      <c r="D474" s="558"/>
      <c r="E474" s="562">
        <f>'1. Projektets omkostninger'!B467</f>
        <v>0</v>
      </c>
      <c r="F474" s="563">
        <f>SUM('1. Projektets omkostninger'!D466:AV466)</f>
        <v>0</v>
      </c>
      <c r="G474" s="432"/>
      <c r="H474" s="460"/>
      <c r="I474" s="93"/>
      <c r="J474" s="94"/>
      <c r="K474" s="94"/>
      <c r="L474" s="94"/>
      <c r="M474" s="95"/>
      <c r="N474" s="347"/>
      <c r="O474" s="348"/>
      <c r="P474" s="355"/>
      <c r="Q474" s="338"/>
      <c r="R474" s="339"/>
      <c r="S474" s="339"/>
      <c r="T474" s="554" t="e">
        <f>((I$478-((E$483*I$478+C$484)-E$483)/E$483))*E474</f>
        <v>#VALUE!</v>
      </c>
      <c r="U474" s="446" t="e">
        <f>IF(AND(OR($F$469="Privat forsknings- og videnformidlingsinstitution",$F$469="Offentlig forsknings- og videnformidlingsinstitution"),OR($B$471="Anvendt forskning",$B$471="Udvikling")),IF($K$482="",$I$478*$E474,$K$482*$E474),IF($K$478="",$K$480*$E474,$K$479*$E474))</f>
        <v>#VALUE!</v>
      </c>
      <c r="V474" s="446">
        <f>IFERROR(IF(E474=0,0,E474*K$478),0)</f>
        <v>0</v>
      </c>
      <c r="W474" s="444">
        <f>IF(E474=0,0,E474*I$478)</f>
        <v>0</v>
      </c>
      <c r="X474" s="444">
        <f>IF(AND(D$484=0,C$484=0),W474,IF(AND(D$484&gt;0,C$484=0),U474,IF(AND(D$484&gt;0,C$484&gt;0,U474=0),0,IF(AND(V474&lt;&gt;0,V474&lt;U474),V474,U474))))</f>
        <v>0</v>
      </c>
      <c r="Y474" s="25"/>
      <c r="Z474" s="339" t="str">
        <f>CONCATENATE(F469," - ",AA474)</f>
        <v xml:space="preserve"> - </v>
      </c>
      <c r="AA474" s="25" t="str">
        <f>F470</f>
        <v/>
      </c>
      <c r="AB474" s="348" t="s">
        <v>116</v>
      </c>
      <c r="AC474" s="367"/>
      <c r="AD474" s="367"/>
      <c r="AE474" s="367"/>
      <c r="AF474" s="367"/>
      <c r="AG474" s="367"/>
      <c r="AH474" s="367"/>
      <c r="AI474" s="367"/>
      <c r="AJ474" s="367"/>
      <c r="AK474" s="367"/>
      <c r="AL474" s="367"/>
      <c r="AM474" s="367"/>
      <c r="AN474" s="367"/>
      <c r="AO474" s="367"/>
      <c r="AP474" s="367"/>
      <c r="AQ474" s="367"/>
      <c r="AR474" s="367"/>
      <c r="AS474" s="367"/>
      <c r="AT474" s="367"/>
      <c r="AU474" s="367"/>
      <c r="AV474" s="367"/>
      <c r="AW474" s="367"/>
      <c r="AX474" s="367"/>
      <c r="AY474" s="367"/>
      <c r="AZ474" s="367"/>
      <c r="BA474" s="367"/>
      <c r="BB474" s="367"/>
      <c r="BC474" s="367"/>
      <c r="BD474" s="367"/>
      <c r="BE474" s="367"/>
      <c r="BF474" s="367"/>
      <c r="BG474" s="367"/>
      <c r="BH474" s="367"/>
    </row>
    <row r="475" spans="1:60" ht="15" customHeight="1">
      <c r="A475" s="513" t="s">
        <v>50</v>
      </c>
      <c r="B475" s="570">
        <f>IFERROR(IF(E475=0,0,X475),0)</f>
        <v>0</v>
      </c>
      <c r="C475" s="555">
        <f t="shared" si="110"/>
        <v>0</v>
      </c>
      <c r="D475" s="555"/>
      <c r="E475" s="556">
        <f>'1. Projektets omkostninger'!B471</f>
        <v>0</v>
      </c>
      <c r="F475" s="564"/>
      <c r="G475" s="432"/>
      <c r="H475" s="460"/>
      <c r="I475" s="96"/>
      <c r="J475" s="25"/>
      <c r="K475" s="25"/>
      <c r="L475" s="25"/>
      <c r="M475" s="97"/>
      <c r="N475" s="347"/>
      <c r="O475" s="348"/>
      <c r="P475" s="356"/>
      <c r="Q475" s="338"/>
      <c r="R475" s="337"/>
      <c r="S475" s="339"/>
      <c r="T475" s="554" t="e">
        <f t="shared" ref="T475:T483" si="111">((I$478-((E$483*I$478+C$484)-E$483)/E$483))*E475</f>
        <v>#VALUE!</v>
      </c>
      <c r="U475" s="446" t="e">
        <f t="shared" ref="U475:U483" si="112">IF(AND(OR($F$469="Privat forsknings- og videnformidlingsinstitution",$F$469="Offentlig forsknings- og videnformidlingsinstitution"),OR($B$471="Anvendt forskning",$B$471="Udvikling")),IF($K$482="",$I$478*$E475,$K$482*$E475),IF($K$478="",$K$480*$E475,$K$479*$E475))</f>
        <v>#VALUE!</v>
      </c>
      <c r="V475" s="446">
        <f t="shared" ref="V475:V483" si="113">IFERROR(IF(E475=0,0,E475*K$478),0)</f>
        <v>0</v>
      </c>
      <c r="W475" s="444">
        <f t="shared" ref="W475:W483" si="114">IF(E475=0,0,E475*I$478)</f>
        <v>0</v>
      </c>
      <c r="X475" s="444">
        <f t="shared" ref="X475:X483" si="115">IF(AND(D$484=0,C$484=0),W475,IF(AND(D$484&gt;0,C$484=0),U475,IF(AND(D$484&gt;0,C$484&gt;0,U475=0),0,IF(AND(V475&lt;&gt;0,V475&lt;U475),V475,U475))))</f>
        <v>0</v>
      </c>
      <c r="Y475" s="25"/>
      <c r="Z475" s="339"/>
      <c r="AA475" s="339"/>
      <c r="AB475" s="348" t="s">
        <v>118</v>
      </c>
      <c r="AC475" s="367"/>
      <c r="AD475" s="367"/>
      <c r="AE475" s="367"/>
      <c r="AF475" s="367"/>
      <c r="AG475" s="367"/>
      <c r="AH475" s="367"/>
      <c r="AI475" s="367"/>
      <c r="AJ475" s="367"/>
      <c r="AK475" s="367"/>
      <c r="AL475" s="367"/>
      <c r="AM475" s="367"/>
      <c r="AN475" s="367"/>
      <c r="AO475" s="367"/>
      <c r="AP475" s="367"/>
      <c r="AQ475" s="367"/>
      <c r="AR475" s="367"/>
      <c r="AS475" s="367"/>
      <c r="AT475" s="367"/>
      <c r="AU475" s="367"/>
      <c r="AV475" s="367"/>
      <c r="AW475" s="367"/>
      <c r="AX475" s="367"/>
      <c r="AY475" s="367"/>
      <c r="AZ475" s="367"/>
      <c r="BA475" s="367"/>
      <c r="BB475" s="367"/>
      <c r="BC475" s="367"/>
      <c r="BD475" s="367"/>
      <c r="BE475" s="367"/>
      <c r="BF475" s="367"/>
      <c r="BG475" s="367"/>
      <c r="BH475" s="367"/>
    </row>
    <row r="476" spans="1:60" ht="15" customHeight="1">
      <c r="A476" s="513" t="s">
        <v>51</v>
      </c>
      <c r="B476" s="570">
        <f t="shared" ref="B476:B480" si="116">IFERROR(IF(E476=0,0,X476),0)</f>
        <v>0</v>
      </c>
      <c r="C476" s="555">
        <f t="shared" si="110"/>
        <v>0</v>
      </c>
      <c r="D476" s="555"/>
      <c r="E476" s="556">
        <f>'1. Projektets omkostninger'!B473</f>
        <v>0</v>
      </c>
      <c r="F476" s="564"/>
      <c r="G476" s="432"/>
      <c r="H476" s="460"/>
      <c r="I476" s="535" t="s">
        <v>148</v>
      </c>
      <c r="J476" s="25"/>
      <c r="K476" s="25"/>
      <c r="L476" s="25"/>
      <c r="M476" s="97"/>
      <c r="N476" s="347"/>
      <c r="O476" s="348"/>
      <c r="P476" s="356"/>
      <c r="Q476" s="338"/>
      <c r="R476" s="337"/>
      <c r="S476" s="339"/>
      <c r="T476" s="554" t="e">
        <f t="shared" si="111"/>
        <v>#VALUE!</v>
      </c>
      <c r="U476" s="446" t="e">
        <f t="shared" si="112"/>
        <v>#VALUE!</v>
      </c>
      <c r="V476" s="446">
        <f t="shared" si="113"/>
        <v>0</v>
      </c>
      <c r="W476" s="444">
        <f t="shared" si="114"/>
        <v>0</v>
      </c>
      <c r="X476" s="444">
        <f t="shared" si="115"/>
        <v>0</v>
      </c>
      <c r="Y476" s="25"/>
      <c r="Z476" s="339"/>
      <c r="AA476" s="339"/>
      <c r="AB476" s="348"/>
      <c r="AC476" s="367"/>
      <c r="AD476" s="367"/>
      <c r="AE476" s="367"/>
      <c r="AF476" s="367"/>
      <c r="AG476" s="367"/>
      <c r="AH476" s="367"/>
      <c r="AI476" s="367"/>
      <c r="AJ476" s="367"/>
      <c r="AK476" s="367"/>
      <c r="AL476" s="367"/>
      <c r="AM476" s="367"/>
      <c r="AN476" s="367"/>
      <c r="AO476" s="367"/>
      <c r="AP476" s="367"/>
      <c r="AQ476" s="367"/>
      <c r="AR476" s="367"/>
      <c r="AS476" s="367"/>
      <c r="AT476" s="367"/>
      <c r="AU476" s="367"/>
      <c r="AV476" s="367"/>
      <c r="AW476" s="367"/>
      <c r="AX476" s="367"/>
      <c r="AY476" s="367"/>
      <c r="AZ476" s="367"/>
      <c r="BA476" s="367"/>
      <c r="BB476" s="367"/>
      <c r="BC476" s="367"/>
      <c r="BD476" s="367"/>
      <c r="BE476" s="367"/>
      <c r="BF476" s="367"/>
      <c r="BG476" s="367"/>
      <c r="BH476" s="367"/>
    </row>
    <row r="477" spans="1:60" ht="15" customHeight="1" thickBot="1">
      <c r="A477" s="513" t="s">
        <v>53</v>
      </c>
      <c r="B477" s="570">
        <f t="shared" si="116"/>
        <v>0</v>
      </c>
      <c r="C477" s="555">
        <f t="shared" si="110"/>
        <v>0</v>
      </c>
      <c r="D477" s="555"/>
      <c r="E477" s="556">
        <f>'1. Projektets omkostninger'!B475</f>
        <v>0</v>
      </c>
      <c r="F477" s="564"/>
      <c r="G477" s="432"/>
      <c r="H477" s="460"/>
      <c r="I477" s="536" t="str">
        <f>IFERROR(VLOOKUP(B471,'6. Liste over tilskudsprocenter'!$A:$K,MATCH(CONCATENATE(F469," - ",F470),'6. Liste over tilskudsprocenter'!$A$1:$K$1,0),FALSE),"")</f>
        <v/>
      </c>
      <c r="J477" s="340"/>
      <c r="K477" s="537" t="s">
        <v>150</v>
      </c>
      <c r="L477" s="538"/>
      <c r="M477" s="97" t="s">
        <v>151</v>
      </c>
      <c r="N477" s="347"/>
      <c r="O477" s="348"/>
      <c r="P477" s="356"/>
      <c r="Q477" s="338"/>
      <c r="R477" s="337"/>
      <c r="S477" s="339"/>
      <c r="T477" s="554" t="e">
        <f t="shared" si="111"/>
        <v>#VALUE!</v>
      </c>
      <c r="U477" s="446" t="e">
        <f t="shared" si="112"/>
        <v>#VALUE!</v>
      </c>
      <c r="V477" s="446">
        <f t="shared" si="113"/>
        <v>0</v>
      </c>
      <c r="W477" s="444">
        <f t="shared" si="114"/>
        <v>0</v>
      </c>
      <c r="X477" s="444">
        <f t="shared" si="115"/>
        <v>0</v>
      </c>
      <c r="Y477" s="25"/>
      <c r="Z477" s="339"/>
      <c r="AA477" s="339"/>
      <c r="AB477" s="348"/>
      <c r="AC477" s="367"/>
      <c r="AD477" s="367"/>
      <c r="AE477" s="367"/>
      <c r="AF477" s="367"/>
      <c r="AG477" s="367"/>
      <c r="AH477" s="367"/>
      <c r="AI477" s="367"/>
      <c r="AJ477" s="367"/>
      <c r="AK477" s="367"/>
      <c r="AL477" s="367"/>
      <c r="AM477" s="367"/>
      <c r="AN477" s="367"/>
      <c r="AO477" s="367"/>
      <c r="AP477" s="367"/>
      <c r="AQ477" s="367"/>
      <c r="AR477" s="367"/>
      <c r="AS477" s="367"/>
      <c r="AT477" s="367"/>
      <c r="AU477" s="367"/>
      <c r="AV477" s="367"/>
      <c r="AW477" s="367"/>
      <c r="AX477" s="367"/>
      <c r="AY477" s="367"/>
      <c r="AZ477" s="367"/>
      <c r="BA477" s="367"/>
      <c r="BB477" s="367"/>
      <c r="BC477" s="367"/>
      <c r="BD477" s="367"/>
      <c r="BE477" s="367"/>
      <c r="BF477" s="367"/>
      <c r="BG477" s="367"/>
      <c r="BH477" s="367"/>
    </row>
    <row r="478" spans="1:60" ht="15" customHeight="1">
      <c r="A478" s="513" t="s">
        <v>54</v>
      </c>
      <c r="B478" s="570">
        <f t="shared" si="116"/>
        <v>0</v>
      </c>
      <c r="C478" s="555">
        <f t="shared" si="110"/>
        <v>0</v>
      </c>
      <c r="D478" s="555"/>
      <c r="E478" s="556">
        <f>'1. Projektets omkostninger'!B477</f>
        <v>0</v>
      </c>
      <c r="F478" s="564"/>
      <c r="G478" s="432"/>
      <c r="H478" s="460"/>
      <c r="I478" s="539" t="str">
        <f>IFERROR(VLOOKUP(B471,'6. Liste over tilskudsprocenter'!$A:$K,MATCH(CONCATENATE(F469," - ",F470),'6. Liste over tilskudsprocenter'!$A$1:$K$1,0),FALSE),"")</f>
        <v/>
      </c>
      <c r="J478" s="338" t="s">
        <v>153</v>
      </c>
      <c r="K478" s="454" t="str">
        <f>IFERROR(IF($E483*(1-$I478)-$C484&lt;0,$K480-(($E483*$K480+$C484)-$E483)/$E483,""),"")</f>
        <v/>
      </c>
      <c r="L478" s="25" t="str">
        <f>IFERROR(IF($D484&lt;&gt;0,IF($D484=$E483,0,IF($C484&gt;0,($I478-$D484/$E483)-$K478,"HA")),IF($E483*(1-$I478)-$C484&lt;0,(($I478-(($E483*$I478+$C484+$D484)-$E483)/$E483)),"")),"")</f>
        <v/>
      </c>
      <c r="M478" s="550" t="e">
        <f>$L478-$K480</f>
        <v>#VALUE!</v>
      </c>
      <c r="N478" s="347"/>
      <c r="O478" s="348"/>
      <c r="P478" s="356"/>
      <c r="Q478" s="338"/>
      <c r="R478" s="337"/>
      <c r="S478" s="339"/>
      <c r="T478" s="554" t="e">
        <f t="shared" si="111"/>
        <v>#VALUE!</v>
      </c>
      <c r="U478" s="446" t="e">
        <f t="shared" si="112"/>
        <v>#VALUE!</v>
      </c>
      <c r="V478" s="446">
        <f t="shared" si="113"/>
        <v>0</v>
      </c>
      <c r="W478" s="444">
        <f t="shared" si="114"/>
        <v>0</v>
      </c>
      <c r="X478" s="444">
        <f t="shared" si="115"/>
        <v>0</v>
      </c>
      <c r="Y478" s="25"/>
      <c r="Z478" s="25" t="s">
        <v>101</v>
      </c>
      <c r="AA478" s="25" t="s">
        <v>102</v>
      </c>
      <c r="AB478" s="348"/>
      <c r="AC478" s="367"/>
      <c r="AD478" s="367"/>
      <c r="AE478" s="367"/>
      <c r="AF478" s="367"/>
      <c r="AG478" s="367"/>
      <c r="AH478" s="367"/>
      <c r="AI478" s="367"/>
      <c r="AJ478" s="367"/>
      <c r="AK478" s="367"/>
      <c r="AL478" s="367"/>
      <c r="AM478" s="367"/>
      <c r="AN478" s="367"/>
      <c r="AO478" s="367"/>
      <c r="AP478" s="367"/>
      <c r="AQ478" s="367"/>
      <c r="AR478" s="367"/>
      <c r="AS478" s="367"/>
      <c r="AT478" s="367"/>
      <c r="AU478" s="367"/>
      <c r="AV478" s="367"/>
      <c r="AW478" s="367"/>
      <c r="AX478" s="367"/>
      <c r="AY478" s="367"/>
      <c r="AZ478" s="367"/>
      <c r="BA478" s="367"/>
      <c r="BB478" s="367"/>
      <c r="BC478" s="367"/>
      <c r="BD478" s="367"/>
      <c r="BE478" s="367"/>
      <c r="BF478" s="367"/>
      <c r="BG478" s="367"/>
      <c r="BH478" s="367"/>
    </row>
    <row r="479" spans="1:60" ht="15" customHeight="1">
      <c r="A479" s="513" t="s">
        <v>56</v>
      </c>
      <c r="B479" s="570">
        <f t="shared" si="116"/>
        <v>0</v>
      </c>
      <c r="C479" s="555">
        <f t="shared" si="110"/>
        <v>0</v>
      </c>
      <c r="D479" s="555"/>
      <c r="E479" s="556">
        <f>'1. Projektets omkostninger'!B479</f>
        <v>0</v>
      </c>
      <c r="F479" s="564"/>
      <c r="G479" s="432"/>
      <c r="H479" s="460"/>
      <c r="I479" s="539"/>
      <c r="J479" s="25"/>
      <c r="K479" s="540" t="e">
        <f>K480-(I478-K478)</f>
        <v>#VALUE!</v>
      </c>
      <c r="L479" s="25"/>
      <c r="M479" s="550"/>
      <c r="N479" s="347"/>
      <c r="O479" s="348"/>
      <c r="P479" s="356"/>
      <c r="Q479" s="338"/>
      <c r="R479" s="337"/>
      <c r="S479" s="339"/>
      <c r="T479" s="554" t="e">
        <f t="shared" si="111"/>
        <v>#VALUE!</v>
      </c>
      <c r="U479" s="446" t="e">
        <f t="shared" si="112"/>
        <v>#VALUE!</v>
      </c>
      <c r="V479" s="446">
        <f t="shared" si="113"/>
        <v>0</v>
      </c>
      <c r="W479" s="444">
        <f t="shared" si="114"/>
        <v>0</v>
      </c>
      <c r="X479" s="444">
        <f t="shared" si="115"/>
        <v>0</v>
      </c>
      <c r="Y479" s="348"/>
      <c r="Z479" s="25" t="s">
        <v>105</v>
      </c>
      <c r="AA479" s="25" t="s">
        <v>106</v>
      </c>
      <c r="AB479" s="25"/>
      <c r="AC479" s="367"/>
      <c r="AD479" s="367"/>
      <c r="AE479" s="367"/>
      <c r="AF479" s="367"/>
      <c r="AG479" s="367"/>
      <c r="AH479" s="367"/>
      <c r="AI479" s="367"/>
      <c r="AJ479" s="367"/>
      <c r="AK479" s="367"/>
      <c r="AL479" s="367"/>
      <c r="AM479" s="367"/>
      <c r="AN479" s="367"/>
      <c r="AO479" s="367"/>
      <c r="AP479" s="367"/>
      <c r="AQ479" s="367"/>
      <c r="AR479" s="367"/>
      <c r="AS479" s="367"/>
      <c r="AT479" s="367"/>
      <c r="AU479" s="367"/>
      <c r="AV479" s="367"/>
      <c r="AW479" s="367"/>
      <c r="AX479" s="367"/>
      <c r="AY479" s="367"/>
      <c r="AZ479" s="367"/>
      <c r="BA479" s="367"/>
      <c r="BB479" s="367"/>
      <c r="BC479" s="367"/>
      <c r="BD479" s="367"/>
      <c r="BE479" s="367"/>
      <c r="BF479" s="367"/>
      <c r="BG479" s="367"/>
      <c r="BH479" s="367"/>
    </row>
    <row r="480" spans="1:60" ht="15.75" customHeight="1">
      <c r="A480" s="513" t="s">
        <v>57</v>
      </c>
      <c r="B480" s="570">
        <f t="shared" si="116"/>
        <v>0</v>
      </c>
      <c r="C480" s="555">
        <f t="shared" si="110"/>
        <v>0</v>
      </c>
      <c r="D480" s="555"/>
      <c r="E480" s="556">
        <f>'1. Projektets omkostninger'!B481</f>
        <v>0</v>
      </c>
      <c r="F480" s="564"/>
      <c r="G480" s="432"/>
      <c r="H480" s="460"/>
      <c r="I480" s="96"/>
      <c r="J480" s="25" t="s">
        <v>156</v>
      </c>
      <c r="K480" s="540" t="e">
        <f>($I478-($D484/$E483))</f>
        <v>#VALUE!</v>
      </c>
      <c r="L480" s="25"/>
      <c r="M480" s="97"/>
      <c r="N480" s="347"/>
      <c r="O480" s="348"/>
      <c r="P480" s="356"/>
      <c r="Q480" s="338"/>
      <c r="R480" s="337"/>
      <c r="S480" s="339"/>
      <c r="T480" s="554" t="e">
        <f t="shared" si="111"/>
        <v>#VALUE!</v>
      </c>
      <c r="U480" s="446" t="e">
        <f t="shared" si="112"/>
        <v>#VALUE!</v>
      </c>
      <c r="V480" s="446">
        <f t="shared" si="113"/>
        <v>0</v>
      </c>
      <c r="W480" s="444">
        <f t="shared" si="114"/>
        <v>0</v>
      </c>
      <c r="X480" s="444">
        <f t="shared" si="115"/>
        <v>0</v>
      </c>
      <c r="Y480" s="348"/>
      <c r="Z480" s="25" t="s">
        <v>109</v>
      </c>
      <c r="AA480" s="25"/>
      <c r="AB480" s="25"/>
      <c r="AC480" s="367"/>
      <c r="AD480" s="367"/>
      <c r="AE480" s="367"/>
      <c r="AF480" s="367"/>
      <c r="AG480" s="367"/>
      <c r="AH480" s="367"/>
      <c r="AI480" s="367"/>
      <c r="AJ480" s="367"/>
      <c r="AK480" s="367"/>
      <c r="AL480" s="367"/>
      <c r="AM480" s="367"/>
      <c r="AN480" s="367"/>
      <c r="AO480" s="367"/>
      <c r="AP480" s="367"/>
      <c r="AQ480" s="367"/>
      <c r="AR480" s="367"/>
      <c r="AS480" s="367"/>
      <c r="AT480" s="367"/>
      <c r="AU480" s="367"/>
      <c r="AV480" s="367"/>
      <c r="AW480" s="367"/>
      <c r="AX480" s="367"/>
      <c r="AY480" s="367"/>
      <c r="AZ480" s="367"/>
      <c r="BA480" s="367"/>
      <c r="BB480" s="367"/>
      <c r="BC480" s="367"/>
      <c r="BD480" s="367"/>
      <c r="BE480" s="367"/>
      <c r="BF480" s="367"/>
      <c r="BG480" s="367"/>
      <c r="BH480" s="367"/>
    </row>
    <row r="481" spans="1:60" ht="15" customHeight="1">
      <c r="A481" s="504" t="s">
        <v>58</v>
      </c>
      <c r="B481" s="571">
        <f>SUM(B474+B475+B476+B477-B478-B479+B480)</f>
        <v>0</v>
      </c>
      <c r="C481" s="556">
        <f>SUM(C474+C475+C476+C477-C478-C479+C480)</f>
        <v>0</v>
      </c>
      <c r="D481" s="556"/>
      <c r="E481" s="556">
        <f>SUM(B481:C481)</f>
        <v>0</v>
      </c>
      <c r="F481" s="565"/>
      <c r="G481" s="432"/>
      <c r="H481" s="460"/>
      <c r="I481" s="541"/>
      <c r="J481" s="542"/>
      <c r="K481" s="543"/>
      <c r="L481" s="542"/>
      <c r="M481" s="551"/>
      <c r="N481" s="347"/>
      <c r="O481" s="92"/>
      <c r="P481" s="348"/>
      <c r="Q481" s="25"/>
      <c r="R481" s="25"/>
      <c r="S481" s="25"/>
      <c r="T481" s="554" t="e">
        <f t="shared" si="111"/>
        <v>#VALUE!</v>
      </c>
      <c r="U481" s="446" t="e">
        <f t="shared" si="112"/>
        <v>#VALUE!</v>
      </c>
      <c r="V481" s="446">
        <f t="shared" si="113"/>
        <v>0</v>
      </c>
      <c r="W481" s="444">
        <f t="shared" si="114"/>
        <v>0</v>
      </c>
      <c r="X481" s="444">
        <f t="shared" si="115"/>
        <v>0</v>
      </c>
      <c r="Y481" s="348"/>
      <c r="Z481" s="25" t="s">
        <v>112</v>
      </c>
      <c r="AA481" s="25"/>
      <c r="AB481" s="25"/>
      <c r="AC481" s="367"/>
      <c r="AD481" s="367"/>
      <c r="AE481" s="367"/>
      <c r="AF481" s="367"/>
      <c r="AG481" s="367"/>
      <c r="AH481" s="367"/>
      <c r="AI481" s="367"/>
      <c r="AJ481" s="367"/>
      <c r="AK481" s="367"/>
      <c r="AL481" s="367"/>
      <c r="AM481" s="367"/>
      <c r="AN481" s="367"/>
      <c r="AO481" s="367"/>
      <c r="AP481" s="367"/>
      <c r="AQ481" s="367"/>
      <c r="AR481" s="367"/>
      <c r="AS481" s="367"/>
      <c r="AT481" s="367"/>
      <c r="AU481" s="367"/>
      <c r="AV481" s="367"/>
      <c r="AW481" s="367"/>
      <c r="AX481" s="367"/>
      <c r="AY481" s="367"/>
      <c r="AZ481" s="367"/>
      <c r="BA481" s="367"/>
      <c r="BB481" s="367"/>
      <c r="BC481" s="367"/>
      <c r="BD481" s="367"/>
      <c r="BE481" s="367"/>
      <c r="BF481" s="367"/>
      <c r="BG481" s="367"/>
      <c r="BH481" s="367"/>
    </row>
    <row r="482" spans="1:60" ht="15.75" customHeight="1" thickBot="1">
      <c r="A482" s="514" t="s">
        <v>121</v>
      </c>
      <c r="B482" s="572">
        <f>IFERROR(IF(E482=0,0,X482),0)</f>
        <v>0</v>
      </c>
      <c r="C482" s="555">
        <f>IFERROR(E482-B482,0)</f>
        <v>0</v>
      </c>
      <c r="D482" s="555"/>
      <c r="E482" s="556">
        <f>'1. Projektets omkostninger'!B483</f>
        <v>0</v>
      </c>
      <c r="F482" s="564"/>
      <c r="G482" s="432"/>
      <c r="H482" s="460"/>
      <c r="I482" s="544"/>
      <c r="J482" s="545" t="s">
        <v>159</v>
      </c>
      <c r="K482" s="546" t="str">
        <f>IFERROR(IF(AND(OR($F469="Privat forsknings- og videnformidlingsinstitution",$F469="Offentlig forsknings- og videnformidlingsinstitution"),OR($B471="Anvendt forskning",$B471="Udvikling")),(IF($E483*(1-$I478)-$D484&lt;0,$I478-(($E483*$I478+$D484+$C484)-$E483)/$E483,"")),""),($I478-$D484/$E483))</f>
        <v/>
      </c>
      <c r="L482" s="547"/>
      <c r="M482" s="552"/>
      <c r="N482" s="347"/>
      <c r="O482" s="348"/>
      <c r="P482" s="348"/>
      <c r="Q482" s="25"/>
      <c r="R482" s="25"/>
      <c r="S482" s="25"/>
      <c r="T482" s="554" t="e">
        <f t="shared" si="111"/>
        <v>#VALUE!</v>
      </c>
      <c r="U482" s="446" t="e">
        <f t="shared" si="112"/>
        <v>#VALUE!</v>
      </c>
      <c r="V482" s="446">
        <f t="shared" si="113"/>
        <v>0</v>
      </c>
      <c r="W482" s="444">
        <f t="shared" si="114"/>
        <v>0</v>
      </c>
      <c r="X482" s="444">
        <f t="shared" si="115"/>
        <v>0</v>
      </c>
      <c r="Y482" s="348"/>
      <c r="Z482" s="25" t="s">
        <v>115</v>
      </c>
      <c r="AA482" s="25"/>
      <c r="AB482" s="25"/>
      <c r="AC482" s="367"/>
      <c r="AD482" s="367"/>
      <c r="AE482" s="367"/>
      <c r="AF482" s="367"/>
      <c r="AG482" s="367"/>
      <c r="AH482" s="367"/>
      <c r="AI482" s="367"/>
      <c r="AJ482" s="367"/>
      <c r="AK482" s="367"/>
      <c r="AL482" s="367"/>
      <c r="AM482" s="367"/>
      <c r="AN482" s="367"/>
      <c r="AO482" s="367"/>
      <c r="AP482" s="367"/>
      <c r="AQ482" s="367"/>
      <c r="AR482" s="367"/>
      <c r="AS482" s="367"/>
      <c r="AT482" s="367"/>
      <c r="AU482" s="367"/>
      <c r="AV482" s="367"/>
      <c r="AW482" s="367"/>
      <c r="AX482" s="367"/>
      <c r="AY482" s="367"/>
      <c r="AZ482" s="367"/>
      <c r="BA482" s="367"/>
      <c r="BB482" s="367"/>
      <c r="BC482" s="367"/>
      <c r="BD482" s="367"/>
      <c r="BE482" s="367"/>
      <c r="BF482" s="367"/>
      <c r="BG482" s="367"/>
      <c r="BH482" s="367"/>
    </row>
    <row r="483" spans="1:60" ht="15.75" customHeight="1" thickBot="1">
      <c r="A483" s="505" t="s">
        <v>93</v>
      </c>
      <c r="B483" s="580">
        <f>IF(B481+B482&lt;=0,0,B481+B482)</f>
        <v>0</v>
      </c>
      <c r="C483" s="581">
        <f>IF(C481+C482&lt;=0,0,C481+C482)</f>
        <v>0</v>
      </c>
      <c r="D483" s="580"/>
      <c r="E483" s="579">
        <f>SUM(E474+E475+E476+E477-E478-E479+E480)+E482</f>
        <v>0</v>
      </c>
      <c r="F483" s="566"/>
      <c r="G483" s="432"/>
      <c r="H483" s="460"/>
      <c r="I483" s="445"/>
      <c r="J483" s="445"/>
      <c r="K483" s="347"/>
      <c r="L483" s="347"/>
      <c r="M483" s="347"/>
      <c r="N483" s="347"/>
      <c r="O483" s="92"/>
      <c r="P483" s="348"/>
      <c r="Q483" s="25"/>
      <c r="R483" s="25"/>
      <c r="S483" s="25"/>
      <c r="T483" s="554" t="e">
        <f t="shared" si="111"/>
        <v>#VALUE!</v>
      </c>
      <c r="U483" s="446" t="e">
        <f t="shared" si="112"/>
        <v>#VALUE!</v>
      </c>
      <c r="V483" s="446">
        <f t="shared" si="113"/>
        <v>0</v>
      </c>
      <c r="W483" s="444">
        <f t="shared" si="114"/>
        <v>0</v>
      </c>
      <c r="X483" s="444">
        <f t="shared" si="115"/>
        <v>0</v>
      </c>
      <c r="Y483" s="348"/>
      <c r="Z483" s="339"/>
      <c r="AA483" s="339"/>
      <c r="AB483" s="25"/>
      <c r="AC483" s="367"/>
      <c r="AD483" s="367"/>
      <c r="AE483" s="367"/>
      <c r="AF483" s="367"/>
      <c r="AG483" s="367"/>
      <c r="AH483" s="367"/>
      <c r="AI483" s="367"/>
      <c r="AJ483" s="367"/>
      <c r="AK483" s="367"/>
      <c r="AL483" s="367"/>
      <c r="AM483" s="367"/>
      <c r="AN483" s="367"/>
      <c r="AO483" s="367"/>
      <c r="AP483" s="367"/>
      <c r="AQ483" s="367"/>
      <c r="AR483" s="367"/>
      <c r="AS483" s="367"/>
      <c r="AT483" s="367"/>
      <c r="AU483" s="367"/>
      <c r="AV483" s="367"/>
      <c r="AW483" s="367"/>
      <c r="AX483" s="367"/>
      <c r="AY483" s="367"/>
      <c r="AZ483" s="367"/>
      <c r="BA483" s="367"/>
      <c r="BB483" s="367"/>
      <c r="BC483" s="367"/>
      <c r="BD483" s="367"/>
      <c r="BE483" s="367"/>
      <c r="BF483" s="367"/>
      <c r="BG483" s="367"/>
      <c r="BH483" s="367"/>
    </row>
    <row r="484" spans="1:60" ht="15.75" thickBot="1">
      <c r="A484" s="627" t="s">
        <v>124</v>
      </c>
      <c r="B484" s="529">
        <f>B483</f>
        <v>0</v>
      </c>
      <c r="C484" s="629">
        <f>'1. Projektets omkostninger'!B461</f>
        <v>0</v>
      </c>
      <c r="D484" s="629">
        <f>'1. Projektets omkostninger'!C461</f>
        <v>0</v>
      </c>
      <c r="E484" s="568"/>
      <c r="F484" s="567"/>
      <c r="G484" s="426"/>
      <c r="H484" s="426"/>
      <c r="I484" s="447"/>
      <c r="J484" s="447"/>
      <c r="K484" s="348"/>
      <c r="L484" s="348"/>
      <c r="M484" s="348"/>
      <c r="N484" s="348"/>
      <c r="O484" s="92"/>
      <c r="P484" s="348"/>
      <c r="Q484" s="25"/>
      <c r="R484" s="25"/>
      <c r="S484" s="25"/>
      <c r="T484" s="25"/>
      <c r="U484" s="25"/>
      <c r="V484" s="25"/>
      <c r="W484" s="25"/>
      <c r="X484" s="348"/>
      <c r="Y484" s="348"/>
      <c r="Z484" s="349"/>
      <c r="AA484" s="349"/>
      <c r="AB484" s="25"/>
      <c r="AC484" s="367"/>
      <c r="AD484" s="367"/>
      <c r="AE484" s="367"/>
      <c r="AF484" s="367"/>
      <c r="AG484" s="367"/>
      <c r="AH484" s="367"/>
      <c r="AI484" s="367"/>
      <c r="AJ484" s="367"/>
      <c r="AK484" s="367"/>
      <c r="AL484" s="367"/>
      <c r="AM484" s="367"/>
      <c r="AN484" s="367"/>
      <c r="AO484" s="367"/>
      <c r="AP484" s="367"/>
      <c r="AQ484" s="367"/>
      <c r="AR484" s="367"/>
      <c r="AS484" s="367"/>
      <c r="AT484" s="367"/>
      <c r="AU484" s="367"/>
      <c r="AV484" s="367"/>
      <c r="AW484" s="367"/>
      <c r="AX484" s="367"/>
      <c r="AY484" s="367"/>
      <c r="AZ484" s="367"/>
      <c r="BA484" s="367"/>
      <c r="BB484" s="367"/>
      <c r="BC484" s="367"/>
      <c r="BD484" s="367"/>
      <c r="BE484" s="367"/>
      <c r="BF484" s="367"/>
      <c r="BG484" s="367"/>
      <c r="BH484" s="367"/>
    </row>
    <row r="485" spans="1:60" ht="15.75" thickBot="1">
      <c r="A485" s="396"/>
      <c r="B485" s="397"/>
      <c r="C485" s="397"/>
      <c r="D485" s="397"/>
      <c r="E485" s="408"/>
      <c r="F485" s="407"/>
      <c r="G485" s="426"/>
      <c r="H485" s="426"/>
      <c r="I485" s="447"/>
      <c r="J485" s="468" t="s">
        <v>163</v>
      </c>
      <c r="K485" s="348"/>
      <c r="L485" s="348"/>
      <c r="M485" s="348"/>
      <c r="N485" s="348"/>
      <c r="O485" s="92"/>
      <c r="P485" s="348"/>
      <c r="Q485" s="25"/>
      <c r="R485" s="25"/>
      <c r="S485" s="25"/>
      <c r="T485" s="25"/>
      <c r="U485" s="25"/>
      <c r="V485" s="25"/>
      <c r="W485" s="25"/>
      <c r="X485" s="348"/>
      <c r="Y485" s="348"/>
      <c r="Z485" s="338"/>
      <c r="AA485" s="344"/>
      <c r="AB485" s="25"/>
      <c r="AC485" s="367"/>
      <c r="AD485" s="367"/>
      <c r="AE485" s="367"/>
      <c r="AF485" s="367"/>
      <c r="AG485" s="367"/>
      <c r="AH485" s="367"/>
      <c r="AI485" s="367"/>
      <c r="AJ485" s="367"/>
      <c r="AK485" s="367"/>
      <c r="AL485" s="367"/>
      <c r="AM485" s="367"/>
      <c r="AN485" s="367"/>
      <c r="AO485" s="367"/>
      <c r="AP485" s="367"/>
      <c r="AQ485" s="367"/>
      <c r="AR485" s="367"/>
      <c r="AS485" s="367"/>
      <c r="AT485" s="367"/>
      <c r="AU485" s="367"/>
      <c r="AV485" s="367"/>
      <c r="AW485" s="367"/>
      <c r="AX485" s="367"/>
      <c r="AY485" s="367"/>
      <c r="AZ485" s="367"/>
      <c r="BA485" s="367"/>
      <c r="BB485" s="367"/>
      <c r="BC485" s="367"/>
      <c r="BD485" s="367"/>
      <c r="BE485" s="367"/>
      <c r="BF485" s="367"/>
      <c r="BG485" s="367"/>
      <c r="BH485" s="367"/>
    </row>
    <row r="486" spans="1:60" ht="15">
      <c r="A486" s="399"/>
      <c r="B486" s="400"/>
      <c r="C486" s="400"/>
      <c r="D486" s="400"/>
      <c r="E486" s="640" t="s">
        <v>17</v>
      </c>
      <c r="F486" s="506" t="str">
        <f>I477</f>
        <v/>
      </c>
      <c r="G486" s="426"/>
      <c r="H486" s="426"/>
      <c r="I486" s="447"/>
      <c r="J486" s="469" t="b">
        <f>AND($F488&gt;0.3, OR($F469="Lille virksomhed", $F469="Mellemstor virksomhed", $F469="Stor virksomhed"))</f>
        <v>0</v>
      </c>
      <c r="K486" s="348"/>
      <c r="L486" s="348"/>
      <c r="M486" s="348"/>
      <c r="N486" s="348"/>
      <c r="O486" s="348"/>
      <c r="P486" s="92"/>
      <c r="Q486" s="25"/>
      <c r="R486" s="25"/>
      <c r="S486" s="25"/>
      <c r="T486" s="25"/>
      <c r="U486" s="25"/>
      <c r="V486" s="25"/>
      <c r="W486" s="25"/>
      <c r="X486" s="25"/>
      <c r="Y486" s="348"/>
      <c r="Z486" s="348"/>
      <c r="AA486" s="25"/>
      <c r="AB486" s="25"/>
      <c r="AC486" s="367"/>
      <c r="AD486" s="367"/>
      <c r="AE486" s="367"/>
      <c r="AF486" s="367"/>
      <c r="AG486" s="367"/>
      <c r="AH486" s="367"/>
      <c r="AI486" s="367"/>
      <c r="AJ486" s="367"/>
      <c r="AK486" s="367"/>
      <c r="AL486" s="367"/>
      <c r="AM486" s="367"/>
      <c r="AN486" s="367"/>
      <c r="AO486" s="367"/>
      <c r="AP486" s="367"/>
      <c r="AQ486" s="367"/>
      <c r="AR486" s="367"/>
      <c r="AS486" s="367"/>
      <c r="AT486" s="367"/>
      <c r="AU486" s="367"/>
      <c r="AV486" s="367"/>
      <c r="AW486" s="367"/>
      <c r="AX486" s="367"/>
      <c r="AY486" s="367"/>
      <c r="AZ486" s="367"/>
      <c r="BA486" s="367"/>
      <c r="BB486" s="367"/>
      <c r="BC486" s="367"/>
      <c r="BD486" s="367"/>
      <c r="BE486" s="367"/>
      <c r="BF486" s="367"/>
      <c r="BG486" s="367"/>
      <c r="BH486" s="367"/>
    </row>
    <row r="487" spans="1:60" ht="15">
      <c r="A487" s="399"/>
      <c r="B487" s="400"/>
      <c r="C487" s="400"/>
      <c r="D487" s="400"/>
      <c r="E487" s="641" t="s">
        <v>18</v>
      </c>
      <c r="F487" s="507" t="str">
        <f>IFERROR(IF(AND(OR($F469="Privat forsknings- og videnformidlingsinstitution",$F469="Offentlig forsknings- og videnformidlingsinstitution"),OR($B471="Anvendt forskning",$B471="Udvikling")),IF(K478="",K482,IF(K478&lt;=K482,K478,K482)),_xlfn.IFS(K478="",K480,K478&lt;=0,0,AND(K478&gt;0,K480&gt;0),K479)),"")</f>
        <v/>
      </c>
      <c r="G487" s="426"/>
      <c r="H487" s="426"/>
      <c r="I487" s="447"/>
      <c r="J487" s="469" t="b">
        <f>AND($F488&gt;0.44,OR($F469="Privat forsknings- og videnformidlingsinstitution",$F469="Offentlig forsknings- og videnformidlingsinstitution"))</f>
        <v>0</v>
      </c>
      <c r="K487" s="348"/>
      <c r="L487" s="348"/>
      <c r="M487" s="348"/>
      <c r="N487" s="348"/>
      <c r="O487" s="348"/>
      <c r="P487" s="92"/>
      <c r="Q487" s="25"/>
      <c r="R487" s="25"/>
      <c r="S487" s="25"/>
      <c r="T487" s="25"/>
      <c r="U487" s="25"/>
      <c r="V487" s="25"/>
      <c r="W487" s="25"/>
      <c r="X487" s="25"/>
      <c r="Y487" s="348"/>
      <c r="Z487" s="25"/>
      <c r="AA487" s="25"/>
      <c r="AB487" s="25"/>
      <c r="AC487" s="367"/>
      <c r="AD487" s="367"/>
      <c r="AE487" s="367"/>
      <c r="AF487" s="367"/>
      <c r="AG487" s="367"/>
      <c r="AH487" s="367"/>
      <c r="AI487" s="367"/>
      <c r="AJ487" s="367"/>
      <c r="AK487" s="367"/>
      <c r="AL487" s="367"/>
      <c r="AM487" s="367"/>
      <c r="AN487" s="367"/>
      <c r="AO487" s="367"/>
      <c r="AP487" s="367"/>
      <c r="AQ487" s="367"/>
      <c r="AR487" s="367"/>
      <c r="AS487" s="367"/>
      <c r="AT487" s="367"/>
      <c r="AU487" s="367"/>
      <c r="AV487" s="367"/>
      <c r="AW487" s="367"/>
      <c r="AX487" s="367"/>
      <c r="AY487" s="367"/>
      <c r="AZ487" s="367"/>
      <c r="BA487" s="367"/>
      <c r="BB487" s="367"/>
      <c r="BC487" s="367"/>
      <c r="BD487" s="367"/>
      <c r="BE487" s="367"/>
      <c r="BF487" s="367"/>
      <c r="BG487" s="367"/>
      <c r="BH487" s="367"/>
    </row>
    <row r="488" spans="1:60" ht="15.75" thickBot="1">
      <c r="A488" s="406"/>
      <c r="B488" s="403"/>
      <c r="C488" s="403"/>
      <c r="D488" s="403"/>
      <c r="E488" s="641" t="s">
        <v>168</v>
      </c>
      <c r="F488" s="508">
        <f>IF(E482="",0,IF(OR(F469="Privat Forsknings- og videnformidlingsinstitution",F469="Offentlig Forsknings- og videnformidlingsinstitution"),IF(E482=0,0,E482/E481),IF(E474=0,0,E482/E474)))</f>
        <v>0</v>
      </c>
      <c r="G488" s="426"/>
      <c r="H488" s="426"/>
      <c r="I488" s="447"/>
      <c r="J488" s="466"/>
      <c r="K488" s="348"/>
      <c r="L488" s="348"/>
      <c r="M488" s="348"/>
      <c r="N488" s="348"/>
      <c r="O488" s="348"/>
      <c r="P488" s="348"/>
      <c r="Q488" s="25"/>
      <c r="R488" s="25"/>
      <c r="S488" s="25"/>
      <c r="T488" s="25"/>
      <c r="U488" s="25"/>
      <c r="V488" s="25"/>
      <c r="W488" s="25"/>
      <c r="X488" s="25"/>
      <c r="Y488" s="25"/>
      <c r="Z488" s="25"/>
      <c r="AA488" s="25"/>
      <c r="AB488" s="25"/>
      <c r="AC488" s="367"/>
      <c r="AD488" s="367"/>
      <c r="AE488" s="367"/>
      <c r="AF488" s="367"/>
      <c r="AG488" s="367"/>
      <c r="AH488" s="367"/>
      <c r="AI488" s="367"/>
      <c r="AJ488" s="367"/>
      <c r="AK488" s="367"/>
      <c r="AL488" s="367"/>
      <c r="AM488" s="367"/>
      <c r="AN488" s="367"/>
      <c r="AO488" s="367"/>
      <c r="AP488" s="367"/>
      <c r="AQ488" s="367"/>
      <c r="AR488" s="367"/>
      <c r="AS488" s="367"/>
      <c r="AT488" s="367"/>
      <c r="AU488" s="367"/>
      <c r="AV488" s="367"/>
      <c r="AW488" s="367"/>
      <c r="AX488" s="367"/>
      <c r="AY488" s="367"/>
      <c r="AZ488" s="367"/>
      <c r="BA488" s="367"/>
      <c r="BB488" s="367"/>
      <c r="BC488" s="367"/>
      <c r="BD488" s="367"/>
      <c r="BE488" s="367"/>
      <c r="BF488" s="367"/>
      <c r="BG488" s="367"/>
      <c r="BH488" s="367"/>
    </row>
    <row r="489" spans="1:60" ht="15.75" thickBot="1">
      <c r="A489" s="438" t="s">
        <v>170</v>
      </c>
      <c r="B489" s="439">
        <f>IFERROR(E483/$E$16,0)</f>
        <v>0</v>
      </c>
      <c r="C489" s="403"/>
      <c r="D489" s="403"/>
      <c r="E489" s="409"/>
      <c r="F489" s="414"/>
      <c r="G489" s="426"/>
      <c r="H489" s="426"/>
      <c r="I489" s="447"/>
      <c r="J489" s="467"/>
      <c r="K489" s="348"/>
      <c r="L489" s="348"/>
      <c r="M489" s="348"/>
      <c r="N489" s="348"/>
      <c r="O489" s="348"/>
      <c r="P489" s="348"/>
      <c r="Q489" s="25"/>
      <c r="R489" s="25"/>
      <c r="S489" s="25"/>
      <c r="T489" s="25"/>
      <c r="U489" s="25"/>
      <c r="V489" s="25"/>
      <c r="W489" s="25"/>
      <c r="X489" s="25"/>
      <c r="Y489" s="25"/>
      <c r="Z489" s="25"/>
      <c r="AA489" s="25"/>
      <c r="AB489" s="25"/>
      <c r="AC489" s="367"/>
      <c r="AD489" s="367"/>
      <c r="AE489" s="367"/>
      <c r="AF489" s="367"/>
      <c r="AG489" s="367"/>
      <c r="AH489" s="367"/>
      <c r="AI489" s="367"/>
      <c r="AJ489" s="367"/>
      <c r="AK489" s="367"/>
      <c r="AL489" s="367"/>
      <c r="AM489" s="367"/>
      <c r="AN489" s="367"/>
      <c r="AO489" s="367"/>
      <c r="AP489" s="367"/>
      <c r="AQ489" s="367"/>
      <c r="AR489" s="367"/>
      <c r="AS489" s="367"/>
      <c r="AT489" s="367"/>
      <c r="AU489" s="367"/>
      <c r="AV489" s="367"/>
      <c r="AW489" s="367"/>
      <c r="AX489" s="367"/>
      <c r="AY489" s="367"/>
      <c r="AZ489" s="367"/>
      <c r="BA489" s="367"/>
      <c r="BB489" s="367"/>
      <c r="BC489" s="367"/>
      <c r="BD489" s="367"/>
      <c r="BE489" s="367"/>
      <c r="BF489" s="367"/>
      <c r="BG489" s="367"/>
      <c r="BH489" s="367"/>
    </row>
    <row r="490" spans="1:60" ht="15.75" thickBot="1">
      <c r="A490" s="401"/>
      <c r="B490" s="402"/>
      <c r="C490" s="367"/>
      <c r="D490" s="367"/>
      <c r="E490" s="409"/>
      <c r="F490" s="367"/>
      <c r="G490" s="426"/>
      <c r="H490" s="426"/>
      <c r="I490" s="447"/>
      <c r="J490" s="447"/>
      <c r="K490" s="348"/>
      <c r="L490" s="348"/>
      <c r="M490" s="348"/>
      <c r="N490" s="348"/>
      <c r="O490" s="348"/>
      <c r="P490" s="348"/>
      <c r="Q490" s="25"/>
      <c r="R490" s="25"/>
      <c r="S490" s="25"/>
      <c r="T490" s="25"/>
      <c r="U490" s="25"/>
      <c r="V490" s="25"/>
      <c r="W490" s="25"/>
      <c r="X490" s="25"/>
      <c r="Y490" s="25"/>
      <c r="Z490" s="25"/>
      <c r="AA490" s="25"/>
      <c r="AB490" s="25"/>
      <c r="AC490" s="367"/>
      <c r="AD490" s="367"/>
      <c r="AE490" s="367"/>
      <c r="AF490" s="367"/>
      <c r="AG490" s="367"/>
      <c r="AH490" s="367"/>
      <c r="AI490" s="367"/>
      <c r="AJ490" s="367"/>
      <c r="AK490" s="367"/>
      <c r="AL490" s="367"/>
      <c r="AM490" s="367"/>
      <c r="AN490" s="367"/>
      <c r="AO490" s="367"/>
      <c r="AP490" s="367"/>
      <c r="AQ490" s="367"/>
      <c r="AR490" s="367"/>
      <c r="AS490" s="367"/>
      <c r="AT490" s="367"/>
      <c r="AU490" s="367"/>
      <c r="AV490" s="367"/>
      <c r="AW490" s="367"/>
      <c r="AX490" s="367"/>
      <c r="AY490" s="367"/>
      <c r="AZ490" s="367"/>
      <c r="BA490" s="367"/>
      <c r="BB490" s="367"/>
      <c r="BC490" s="367"/>
      <c r="BD490" s="367"/>
      <c r="BE490" s="367"/>
      <c r="BF490" s="367"/>
      <c r="BG490" s="367"/>
      <c r="BH490" s="367"/>
    </row>
    <row r="491" spans="1:60" ht="15.75" hidden="1" thickBot="1">
      <c r="A491" s="401"/>
      <c r="B491" s="402"/>
      <c r="C491" s="367"/>
      <c r="D491" s="367"/>
      <c r="E491" s="409"/>
      <c r="F491" s="367"/>
      <c r="G491" s="426"/>
      <c r="H491" s="426"/>
      <c r="I491" s="447"/>
      <c r="J491" s="447"/>
      <c r="K491" s="348"/>
      <c r="L491" s="348"/>
      <c r="M491" s="348"/>
      <c r="N491" s="348"/>
      <c r="O491" s="348"/>
      <c r="P491" s="348"/>
      <c r="Q491" s="25"/>
      <c r="R491" s="25"/>
      <c r="S491" s="25"/>
      <c r="T491" s="25"/>
      <c r="U491" s="25"/>
      <c r="V491" s="25"/>
      <c r="W491" s="25"/>
      <c r="X491" s="25"/>
      <c r="Y491" s="25"/>
      <c r="Z491" s="25"/>
      <c r="AA491" s="25"/>
      <c r="AB491" s="25"/>
      <c r="AC491" s="367"/>
      <c r="AD491" s="367"/>
      <c r="AE491" s="367"/>
      <c r="AF491" s="367"/>
      <c r="AG491" s="367"/>
      <c r="AH491" s="367"/>
      <c r="AI491" s="367"/>
      <c r="AJ491" s="367"/>
      <c r="AK491" s="367"/>
      <c r="AL491" s="367"/>
      <c r="AM491" s="367"/>
      <c r="AN491" s="367"/>
      <c r="AO491" s="367"/>
      <c r="AP491" s="367"/>
      <c r="AQ491" s="367"/>
      <c r="AR491" s="367"/>
      <c r="AS491" s="367"/>
      <c r="AT491" s="367"/>
      <c r="AU491" s="367"/>
      <c r="AV491" s="367"/>
      <c r="AW491" s="367"/>
      <c r="AX491" s="367"/>
      <c r="AY491" s="367"/>
      <c r="AZ491" s="367"/>
      <c r="BA491" s="367"/>
      <c r="BB491" s="367"/>
      <c r="BC491" s="367"/>
      <c r="BD491" s="367"/>
      <c r="BE491" s="367"/>
      <c r="BF491" s="367"/>
      <c r="BG491" s="367"/>
      <c r="BH491" s="367"/>
    </row>
    <row r="492" spans="1:60" ht="15.75" hidden="1" thickBot="1">
      <c r="A492" s="401"/>
      <c r="B492" s="402"/>
      <c r="C492" s="367"/>
      <c r="D492" s="367"/>
      <c r="E492" s="409"/>
      <c r="F492" s="367"/>
      <c r="G492" s="426"/>
      <c r="H492" s="426"/>
      <c r="I492" s="447"/>
      <c r="J492" s="447"/>
      <c r="K492" s="348"/>
      <c r="L492" s="348"/>
      <c r="M492" s="348"/>
      <c r="N492" s="348"/>
      <c r="O492" s="348"/>
      <c r="P492" s="348"/>
      <c r="Q492" s="25"/>
      <c r="R492" s="25"/>
      <c r="S492" s="25"/>
      <c r="T492" s="25"/>
      <c r="U492" s="25"/>
      <c r="V492" s="25"/>
      <c r="W492" s="25"/>
      <c r="X492" s="25"/>
      <c r="Y492" s="25"/>
      <c r="Z492" s="25"/>
      <c r="AA492" s="25"/>
      <c r="AB492" s="340" t="s">
        <v>216</v>
      </c>
      <c r="AC492" s="367"/>
      <c r="AD492" s="367"/>
      <c r="AE492" s="367"/>
      <c r="AF492" s="367"/>
      <c r="AG492" s="367"/>
      <c r="AH492" s="367"/>
      <c r="AI492" s="367"/>
      <c r="AJ492" s="367"/>
      <c r="AK492" s="367"/>
      <c r="AL492" s="367"/>
      <c r="AM492" s="367"/>
      <c r="AN492" s="367"/>
      <c r="AO492" s="367"/>
      <c r="AP492" s="367"/>
      <c r="AQ492" s="367"/>
      <c r="AR492" s="367"/>
      <c r="AS492" s="367"/>
      <c r="AT492" s="367"/>
      <c r="AU492" s="367"/>
      <c r="AV492" s="367"/>
      <c r="AW492" s="367"/>
      <c r="AX492" s="367"/>
      <c r="AY492" s="367"/>
      <c r="AZ492" s="367"/>
      <c r="BA492" s="367"/>
      <c r="BB492" s="367"/>
      <c r="BC492" s="367"/>
      <c r="BD492" s="367"/>
      <c r="BE492" s="367"/>
      <c r="BF492" s="367"/>
      <c r="BG492" s="367"/>
      <c r="BH492" s="367"/>
    </row>
    <row r="493" spans="1:60" ht="15.75" hidden="1" thickBot="1">
      <c r="A493" s="401"/>
      <c r="B493" s="402"/>
      <c r="C493" s="367"/>
      <c r="D493" s="367"/>
      <c r="E493" s="409"/>
      <c r="F493" s="367"/>
      <c r="G493" s="426"/>
      <c r="H493" s="426"/>
      <c r="I493" s="447"/>
      <c r="J493" s="447"/>
      <c r="K493" s="348"/>
      <c r="L493" s="348"/>
      <c r="M493" s="348"/>
      <c r="N493" s="348"/>
      <c r="O493" s="348"/>
      <c r="P493" s="348"/>
      <c r="Q493" s="25"/>
      <c r="R493" s="25"/>
      <c r="S493" s="25"/>
      <c r="T493" s="25"/>
      <c r="U493" s="25"/>
      <c r="V493" s="25"/>
      <c r="W493" s="25"/>
      <c r="X493" s="25"/>
      <c r="Y493" s="25"/>
      <c r="Z493" s="25"/>
      <c r="AA493" s="25"/>
      <c r="AB493" s="25"/>
      <c r="AC493" s="367"/>
      <c r="AD493" s="367"/>
      <c r="AE493" s="367"/>
      <c r="AF493" s="367"/>
      <c r="AG493" s="367"/>
      <c r="AH493" s="367"/>
      <c r="AI493" s="367"/>
      <c r="AJ493" s="367"/>
      <c r="AK493" s="367"/>
      <c r="AL493" s="367"/>
      <c r="AM493" s="367"/>
      <c r="AN493" s="367"/>
      <c r="AO493" s="367"/>
      <c r="AP493" s="367"/>
      <c r="AQ493" s="367"/>
      <c r="AR493" s="367"/>
      <c r="AS493" s="367"/>
      <c r="AT493" s="367"/>
      <c r="AU493" s="367"/>
      <c r="AV493" s="367"/>
      <c r="AW493" s="367"/>
      <c r="AX493" s="367"/>
      <c r="AY493" s="367"/>
      <c r="AZ493" s="367"/>
      <c r="BA493" s="367"/>
      <c r="BB493" s="367"/>
      <c r="BC493" s="367"/>
      <c r="BD493" s="367"/>
      <c r="BE493" s="367"/>
      <c r="BF493" s="367"/>
      <c r="BG493" s="367"/>
      <c r="BH493" s="367"/>
    </row>
    <row r="494" spans="1:60" ht="15.75" hidden="1" thickBot="1">
      <c r="A494" s="401"/>
      <c r="B494" s="402"/>
      <c r="C494" s="367"/>
      <c r="D494" s="367"/>
      <c r="E494" s="409"/>
      <c r="F494" s="367"/>
      <c r="G494" s="426"/>
      <c r="H494" s="426"/>
      <c r="I494" s="447"/>
      <c r="J494" s="447"/>
      <c r="K494" s="348"/>
      <c r="L494" s="348"/>
      <c r="M494" s="348"/>
      <c r="N494" s="348"/>
      <c r="O494" s="348"/>
      <c r="P494" s="348"/>
      <c r="Q494" s="25"/>
      <c r="R494" s="25"/>
      <c r="S494" s="25"/>
      <c r="T494" s="25"/>
      <c r="U494" s="25"/>
      <c r="V494" s="25"/>
      <c r="W494" s="25"/>
      <c r="X494" s="25"/>
      <c r="Y494" s="25"/>
      <c r="Z494" s="25"/>
      <c r="AA494" s="25"/>
      <c r="AB494" s="25"/>
      <c r="AC494" s="367"/>
      <c r="AD494" s="367"/>
      <c r="AE494" s="367"/>
      <c r="AF494" s="367"/>
      <c r="AG494" s="367"/>
      <c r="AH494" s="367"/>
      <c r="AI494" s="367"/>
      <c r="AJ494" s="367"/>
      <c r="AK494" s="367"/>
      <c r="AL494" s="367"/>
      <c r="AM494" s="367"/>
      <c r="AN494" s="367"/>
      <c r="AO494" s="367"/>
      <c r="AP494" s="367"/>
      <c r="AQ494" s="367"/>
      <c r="AR494" s="367"/>
      <c r="AS494" s="367"/>
      <c r="AT494" s="367"/>
      <c r="AU494" s="367"/>
      <c r="AV494" s="367"/>
      <c r="AW494" s="367"/>
      <c r="AX494" s="367"/>
      <c r="AY494" s="367"/>
      <c r="AZ494" s="367"/>
      <c r="BA494" s="367"/>
      <c r="BB494" s="367"/>
      <c r="BC494" s="367"/>
      <c r="BD494" s="367"/>
      <c r="BE494" s="367"/>
      <c r="BF494" s="367"/>
      <c r="BG494" s="367"/>
      <c r="BH494" s="367"/>
    </row>
    <row r="495" spans="1:60" ht="15.75" hidden="1" thickBot="1">
      <c r="A495" s="401"/>
      <c r="B495" s="402"/>
      <c r="C495" s="367"/>
      <c r="D495" s="367"/>
      <c r="E495" s="409"/>
      <c r="F495" s="367"/>
      <c r="G495" s="426"/>
      <c r="H495" s="426"/>
      <c r="I495" s="447"/>
      <c r="J495" s="447"/>
      <c r="K495" s="348"/>
      <c r="L495" s="348"/>
      <c r="M495" s="348"/>
      <c r="N495" s="348"/>
      <c r="O495" s="348"/>
      <c r="P495" s="348"/>
      <c r="Q495" s="25"/>
      <c r="R495" s="25"/>
      <c r="S495" s="25"/>
      <c r="T495" s="25"/>
      <c r="U495" s="25"/>
      <c r="V495" s="25"/>
      <c r="W495" s="25"/>
      <c r="X495" s="25"/>
      <c r="Y495" s="25"/>
      <c r="Z495" s="25"/>
      <c r="AA495" s="25"/>
      <c r="AB495" s="25"/>
      <c r="AC495" s="367"/>
      <c r="AD495" s="367"/>
      <c r="AE495" s="367"/>
      <c r="AF495" s="367"/>
      <c r="AG495" s="367"/>
      <c r="AH495" s="367"/>
      <c r="AI495" s="367"/>
      <c r="AJ495" s="367"/>
      <c r="AK495" s="367"/>
      <c r="AL495" s="367"/>
      <c r="AM495" s="367"/>
      <c r="AN495" s="367"/>
      <c r="AO495" s="367"/>
      <c r="AP495" s="367"/>
      <c r="AQ495" s="367"/>
      <c r="AR495" s="367"/>
      <c r="AS495" s="367"/>
      <c r="AT495" s="367"/>
      <c r="AU495" s="367"/>
      <c r="AV495" s="367"/>
      <c r="AW495" s="367"/>
      <c r="AX495" s="367"/>
      <c r="AY495" s="367"/>
      <c r="AZ495" s="367"/>
      <c r="BA495" s="367"/>
      <c r="BB495" s="367"/>
      <c r="BC495" s="367"/>
      <c r="BD495" s="367"/>
      <c r="BE495" s="367"/>
      <c r="BF495" s="367"/>
      <c r="BG495" s="367"/>
      <c r="BH495" s="367"/>
    </row>
    <row r="496" spans="1:60" ht="15.75" hidden="1" thickBot="1">
      <c r="A496" s="401"/>
      <c r="B496" s="402"/>
      <c r="C496" s="367"/>
      <c r="D496" s="367"/>
      <c r="E496" s="409"/>
      <c r="F496" s="367"/>
      <c r="G496" s="426"/>
      <c r="H496" s="426"/>
      <c r="I496" s="447"/>
      <c r="J496" s="447"/>
      <c r="K496" s="348"/>
      <c r="L496" s="348"/>
      <c r="M496" s="348"/>
      <c r="N496" s="348"/>
      <c r="O496" s="348"/>
      <c r="P496" s="348"/>
      <c r="Q496" s="25"/>
      <c r="R496" s="25"/>
      <c r="S496" s="25"/>
      <c r="T496" s="25"/>
      <c r="U496" s="25"/>
      <c r="V496" s="25"/>
      <c r="W496" s="25"/>
      <c r="X496" s="25"/>
      <c r="Y496" s="25"/>
      <c r="Z496" s="25"/>
      <c r="AA496" s="25"/>
      <c r="AB496" s="25"/>
      <c r="AC496" s="367"/>
      <c r="AD496" s="367"/>
      <c r="AE496" s="367"/>
      <c r="AF496" s="367"/>
      <c r="AG496" s="367"/>
      <c r="AH496" s="367"/>
      <c r="AI496" s="367"/>
      <c r="AJ496" s="367"/>
      <c r="AK496" s="367"/>
      <c r="AL496" s="367"/>
      <c r="AM496" s="367"/>
      <c r="AN496" s="367"/>
      <c r="AO496" s="367"/>
      <c r="AP496" s="367"/>
      <c r="AQ496" s="367"/>
      <c r="AR496" s="367"/>
      <c r="AS496" s="367"/>
      <c r="AT496" s="367"/>
      <c r="AU496" s="367"/>
      <c r="AV496" s="367"/>
      <c r="AW496" s="367"/>
      <c r="AX496" s="367"/>
      <c r="AY496" s="367"/>
      <c r="AZ496" s="367"/>
      <c r="BA496" s="367"/>
      <c r="BB496" s="367"/>
      <c r="BC496" s="367"/>
      <c r="BD496" s="367"/>
      <c r="BE496" s="367"/>
      <c r="BF496" s="367"/>
      <c r="BG496" s="367"/>
      <c r="BH496" s="367"/>
    </row>
    <row r="497" spans="1:60" ht="15.75" hidden="1" thickBot="1">
      <c r="A497" s="401"/>
      <c r="B497" s="402"/>
      <c r="C497" s="367"/>
      <c r="D497" s="367"/>
      <c r="E497" s="409"/>
      <c r="F497" s="367"/>
      <c r="G497" s="426"/>
      <c r="H497" s="426"/>
      <c r="I497" s="447"/>
      <c r="J497" s="447"/>
      <c r="K497" s="348"/>
      <c r="L497" s="348"/>
      <c r="M497" s="348"/>
      <c r="N497" s="348"/>
      <c r="O497" s="348"/>
      <c r="P497" s="348"/>
      <c r="Q497" s="25"/>
      <c r="R497" s="25"/>
      <c r="S497" s="25"/>
      <c r="T497" s="25"/>
      <c r="U497" s="25"/>
      <c r="V497" s="25"/>
      <c r="W497" s="25"/>
      <c r="X497" s="25"/>
      <c r="Y497" s="25"/>
      <c r="Z497" s="25"/>
      <c r="AA497" s="25"/>
      <c r="AB497" s="25"/>
      <c r="AC497" s="367"/>
      <c r="AD497" s="367"/>
      <c r="AE497" s="367"/>
      <c r="AF497" s="367"/>
      <c r="AG497" s="367"/>
      <c r="AH497" s="367"/>
      <c r="AI497" s="367"/>
      <c r="AJ497" s="367"/>
      <c r="AK497" s="367"/>
      <c r="AL497" s="367"/>
      <c r="AM497" s="367"/>
      <c r="AN497" s="367"/>
      <c r="AO497" s="367"/>
      <c r="AP497" s="367"/>
      <c r="AQ497" s="367"/>
      <c r="AR497" s="367"/>
      <c r="AS497" s="367"/>
      <c r="AT497" s="367"/>
      <c r="AU497" s="367"/>
      <c r="AV497" s="367"/>
      <c r="AW497" s="367"/>
      <c r="AX497" s="367"/>
      <c r="AY497" s="367"/>
      <c r="AZ497" s="367"/>
      <c r="BA497" s="367"/>
      <c r="BB497" s="367"/>
      <c r="BC497" s="367"/>
      <c r="BD497" s="367"/>
      <c r="BE497" s="367"/>
      <c r="BF497" s="367"/>
      <c r="BG497" s="367"/>
      <c r="BH497" s="367"/>
    </row>
    <row r="498" spans="1:60" ht="15.75" hidden="1" thickBot="1">
      <c r="A498" s="401"/>
      <c r="B498" s="402"/>
      <c r="C498" s="367"/>
      <c r="D498" s="367"/>
      <c r="E498" s="409"/>
      <c r="F498" s="367"/>
      <c r="G498" s="426"/>
      <c r="H498" s="426"/>
      <c r="I498" s="447"/>
      <c r="J498" s="447"/>
      <c r="K498" s="348"/>
      <c r="L498" s="348"/>
      <c r="M498" s="348"/>
      <c r="N498" s="348"/>
      <c r="O498" s="348"/>
      <c r="P498" s="348"/>
      <c r="Q498" s="25"/>
      <c r="R498" s="25"/>
      <c r="S498" s="25"/>
      <c r="T498" s="25"/>
      <c r="U498" s="25"/>
      <c r="V498" s="25"/>
      <c r="W498" s="25"/>
      <c r="X498" s="25"/>
      <c r="Y498" s="25"/>
      <c r="Z498" s="25"/>
      <c r="AA498" s="25"/>
      <c r="AB498" s="340" t="s">
        <v>98</v>
      </c>
      <c r="AC498" s="367"/>
      <c r="AD498" s="367"/>
      <c r="AE498" s="367"/>
      <c r="AF498" s="367"/>
      <c r="AG498" s="367"/>
      <c r="AH498" s="367"/>
      <c r="AI498" s="367"/>
      <c r="AJ498" s="367"/>
      <c r="AK498" s="367"/>
      <c r="AL498" s="367"/>
      <c r="AM498" s="367"/>
      <c r="AN498" s="367"/>
      <c r="AO498" s="367"/>
      <c r="AP498" s="367"/>
      <c r="AQ498" s="367"/>
      <c r="AR498" s="367"/>
      <c r="AS498" s="367"/>
      <c r="AT498" s="367"/>
      <c r="AU498" s="367"/>
      <c r="AV498" s="367"/>
      <c r="AW498" s="367"/>
      <c r="AX498" s="367"/>
      <c r="AY498" s="367"/>
      <c r="AZ498" s="367"/>
      <c r="BA498" s="367"/>
      <c r="BB498" s="367"/>
      <c r="BC498" s="367"/>
      <c r="BD498" s="367"/>
      <c r="BE498" s="367"/>
      <c r="BF498" s="367"/>
      <c r="BG498" s="367"/>
      <c r="BH498" s="367"/>
    </row>
    <row r="499" spans="1:60" ht="15.75" thickTop="1">
      <c r="A499" s="639" t="s">
        <v>127</v>
      </c>
      <c r="B499" s="387" t="str">
        <f>IF('1. Projektets omkostninger'!B489="","",'1. Projektets omkostninger'!B489)</f>
        <v/>
      </c>
      <c r="C499" s="388" t="s">
        <v>76</v>
      </c>
      <c r="D499" s="388"/>
      <c r="E499" s="386" t="s">
        <v>128</v>
      </c>
      <c r="F499" s="387" t="str">
        <f>IF('1. Projektets omkostninger'!D489="","",'1. Projektets omkostninger'!D489)</f>
        <v/>
      </c>
      <c r="G499" s="433"/>
      <c r="H499" s="461"/>
      <c r="I499" s="447"/>
      <c r="J499" s="447"/>
      <c r="K499" s="348"/>
      <c r="L499" s="348"/>
      <c r="M499" s="348"/>
      <c r="N499" s="348"/>
      <c r="O499" s="348"/>
      <c r="P499" s="348"/>
      <c r="Q499" s="342"/>
      <c r="R499" s="343"/>
      <c r="S499" s="344"/>
      <c r="T499" s="339"/>
      <c r="U499" s="25"/>
      <c r="V499" s="25"/>
      <c r="W499" s="442"/>
      <c r="X499" s="25"/>
      <c r="Y499" s="25"/>
      <c r="Z499" s="348"/>
      <c r="AA499" s="25"/>
      <c r="AB499" s="348" t="s">
        <v>103</v>
      </c>
      <c r="AC499" s="367"/>
      <c r="AD499" s="367"/>
      <c r="AE499" s="367"/>
      <c r="AF499" s="367"/>
      <c r="AG499" s="367"/>
      <c r="AH499" s="367"/>
      <c r="AI499" s="367"/>
      <c r="AJ499" s="367"/>
      <c r="AK499" s="367"/>
      <c r="AL499" s="367"/>
      <c r="AM499" s="367"/>
      <c r="AN499" s="367"/>
      <c r="AO499" s="367"/>
      <c r="AP499" s="367"/>
      <c r="AQ499" s="367"/>
      <c r="AR499" s="367"/>
      <c r="AS499" s="367"/>
      <c r="AT499" s="367"/>
      <c r="AU499" s="367"/>
      <c r="AV499" s="367"/>
      <c r="AW499" s="367"/>
      <c r="AX499" s="367"/>
      <c r="AY499" s="367"/>
      <c r="AZ499" s="367"/>
      <c r="BA499" s="367"/>
      <c r="BB499" s="367"/>
      <c r="BC499" s="367"/>
      <c r="BD499" s="367"/>
      <c r="BE499" s="367"/>
      <c r="BF499" s="367"/>
      <c r="BG499" s="367"/>
      <c r="BH499" s="367"/>
    </row>
    <row r="500" spans="1:60" ht="15">
      <c r="A500" s="380" t="s">
        <v>132</v>
      </c>
      <c r="B500" s="463" t="str">
        <f>IF('1. Projektets omkostninger'!C489="","",'1. Projektets omkostninger'!C489)</f>
        <v/>
      </c>
      <c r="C500" s="391"/>
      <c r="D500" s="391"/>
      <c r="E500" s="389" t="s">
        <v>6</v>
      </c>
      <c r="F500" s="390" t="str">
        <f>IF(ISBLANK($F$20),"Projektform skal vælges ved hovedansøger",$F$20)</f>
        <v/>
      </c>
      <c r="G500" s="433"/>
      <c r="H500" s="461"/>
      <c r="I500" s="447"/>
      <c r="J500" s="447"/>
      <c r="K500" s="348"/>
      <c r="L500" s="348"/>
      <c r="M500" s="348"/>
      <c r="N500" s="348"/>
      <c r="O500" s="348"/>
      <c r="P500" s="348"/>
      <c r="Q500" s="342"/>
      <c r="R500" s="343"/>
      <c r="S500" s="442"/>
      <c r="T500" s="339"/>
      <c r="U500" s="25"/>
      <c r="V500" s="25"/>
      <c r="W500" s="442"/>
      <c r="X500" s="443"/>
      <c r="Y500" s="25"/>
      <c r="Z500" s="348"/>
      <c r="AA500" s="25"/>
      <c r="AB500" s="348" t="s">
        <v>107</v>
      </c>
      <c r="AC500" s="367"/>
      <c r="AD500" s="367"/>
      <c r="AE500" s="367"/>
      <c r="AF500" s="367"/>
      <c r="AG500" s="367"/>
      <c r="AH500" s="367"/>
      <c r="AI500" s="367"/>
      <c r="AJ500" s="367"/>
      <c r="AK500" s="367"/>
      <c r="AL500" s="367"/>
      <c r="AM500" s="367"/>
      <c r="AN500" s="367"/>
      <c r="AO500" s="367"/>
      <c r="AP500" s="367"/>
      <c r="AQ500" s="367"/>
      <c r="AR500" s="367"/>
      <c r="AS500" s="367"/>
      <c r="AT500" s="367"/>
      <c r="AU500" s="367"/>
      <c r="AV500" s="367"/>
      <c r="AW500" s="367"/>
      <c r="AX500" s="367"/>
      <c r="AY500" s="367"/>
      <c r="AZ500" s="367"/>
      <c r="BA500" s="367"/>
      <c r="BB500" s="367"/>
      <c r="BC500" s="367"/>
      <c r="BD500" s="367"/>
      <c r="BE500" s="367"/>
      <c r="BF500" s="367"/>
      <c r="BG500" s="367"/>
      <c r="BH500" s="367"/>
    </row>
    <row r="501" spans="1:60" ht="15">
      <c r="A501" s="380" t="s">
        <v>134</v>
      </c>
      <c r="B501" s="390" t="str">
        <f>IF('1. Projektets omkostninger'!E489="","",'1. Projektets omkostninger'!E489)</f>
        <v/>
      </c>
      <c r="C501" s="426" t="s">
        <v>135</v>
      </c>
      <c r="D501" s="389"/>
      <c r="E501" s="437" t="s">
        <v>148</v>
      </c>
      <c r="F501" s="435"/>
      <c r="G501" s="428"/>
      <c r="H501" s="462"/>
      <c r="I501" s="447"/>
      <c r="J501" s="447"/>
      <c r="K501" s="348"/>
      <c r="L501" s="348"/>
      <c r="M501" s="348"/>
      <c r="N501" s="348"/>
      <c r="O501" s="348"/>
      <c r="P501" s="348"/>
      <c r="Q501" s="358"/>
      <c r="R501" s="345"/>
      <c r="S501" s="442"/>
      <c r="T501" s="340" t="s">
        <v>216</v>
      </c>
      <c r="U501" s="340" t="s">
        <v>216</v>
      </c>
      <c r="V501" s="340" t="s">
        <v>216</v>
      </c>
      <c r="W501" s="340" t="s">
        <v>216</v>
      </c>
      <c r="X501" s="340" t="s">
        <v>216</v>
      </c>
      <c r="Y501" s="340" t="s">
        <v>216</v>
      </c>
      <c r="Z501" s="340" t="s">
        <v>216</v>
      </c>
      <c r="AA501" s="340" t="s">
        <v>216</v>
      </c>
      <c r="AB501" s="348" t="s">
        <v>110</v>
      </c>
      <c r="AC501" s="367"/>
      <c r="AD501" s="367"/>
      <c r="AE501" s="367"/>
      <c r="AF501" s="367"/>
      <c r="AG501" s="367"/>
      <c r="AH501" s="367"/>
      <c r="AI501" s="367"/>
      <c r="AJ501" s="367"/>
      <c r="AK501" s="367"/>
      <c r="AL501" s="367"/>
      <c r="AM501" s="367"/>
      <c r="AN501" s="367"/>
      <c r="AO501" s="367"/>
      <c r="AP501" s="367"/>
      <c r="AQ501" s="367"/>
      <c r="AR501" s="367"/>
      <c r="AS501" s="367"/>
      <c r="AT501" s="367"/>
      <c r="AU501" s="367"/>
      <c r="AV501" s="367"/>
      <c r="AW501" s="367"/>
      <c r="AX501" s="367"/>
      <c r="AY501" s="367"/>
      <c r="AZ501" s="367"/>
      <c r="BA501" s="367"/>
      <c r="BB501" s="367"/>
      <c r="BC501" s="367"/>
      <c r="BD501" s="367"/>
      <c r="BE501" s="367"/>
      <c r="BF501" s="367"/>
      <c r="BG501" s="367"/>
      <c r="BH501" s="367"/>
    </row>
    <row r="502" spans="1:60" ht="15">
      <c r="A502" s="434" t="s">
        <v>175</v>
      </c>
      <c r="B502" s="434" t="str">
        <f>IF('1. Projektets omkostninger'!A489="","",'1. Projektets omkostninger'!A489)</f>
        <v/>
      </c>
      <c r="C502" s="434" t="str">
        <f>IF('1. Projektets omkostninger'!$A489="","",'1. Projektets omkostninger'!$A489)</f>
        <v/>
      </c>
      <c r="D502" s="389"/>
      <c r="E502" s="437"/>
      <c r="F502" s="436"/>
      <c r="G502" s="426"/>
      <c r="H502" s="426"/>
      <c r="I502" s="452"/>
      <c r="J502" s="447"/>
      <c r="K502" s="348"/>
      <c r="L502" s="348"/>
      <c r="M502" s="348"/>
      <c r="N502" s="348"/>
      <c r="O502" s="348"/>
      <c r="P502" s="348"/>
      <c r="Q502" s="358"/>
      <c r="R502" s="345"/>
      <c r="S502" s="442"/>
      <c r="T502" s="339" t="s">
        <v>177</v>
      </c>
      <c r="U502" s="25" t="s">
        <v>178</v>
      </c>
      <c r="V502" s="348" t="s">
        <v>179</v>
      </c>
      <c r="W502" s="348" t="s">
        <v>180</v>
      </c>
      <c r="X502" s="348" t="s">
        <v>181</v>
      </c>
      <c r="Y502" s="25"/>
      <c r="Z502" s="346" t="s">
        <v>144</v>
      </c>
      <c r="AA502" s="346" t="s">
        <v>97</v>
      </c>
      <c r="AB502" s="348" t="s">
        <v>211</v>
      </c>
      <c r="AC502" s="367"/>
      <c r="AD502" s="367"/>
      <c r="AE502" s="367"/>
      <c r="AF502" s="367"/>
      <c r="AG502" s="367"/>
      <c r="AH502" s="367"/>
      <c r="AI502" s="367"/>
      <c r="AJ502" s="367"/>
      <c r="AK502" s="367"/>
      <c r="AL502" s="367"/>
      <c r="AM502" s="367"/>
      <c r="AN502" s="367"/>
      <c r="AO502" s="367"/>
      <c r="AP502" s="367"/>
      <c r="AQ502" s="367"/>
      <c r="AR502" s="367"/>
      <c r="AS502" s="367"/>
      <c r="AT502" s="367"/>
      <c r="AU502" s="367"/>
      <c r="AV502" s="367"/>
      <c r="AW502" s="367"/>
      <c r="AX502" s="367"/>
      <c r="AY502" s="367"/>
      <c r="AZ502" s="367"/>
      <c r="BA502" s="367"/>
      <c r="BB502" s="367"/>
      <c r="BC502" s="367"/>
      <c r="BD502" s="367"/>
      <c r="BE502" s="367"/>
      <c r="BF502" s="367"/>
      <c r="BG502" s="367"/>
      <c r="BH502" s="367"/>
    </row>
    <row r="503" spans="1:60" ht="15.75" thickBot="1">
      <c r="A503" s="395"/>
      <c r="B503" s="384" t="s">
        <v>90</v>
      </c>
      <c r="C503" s="384" t="s">
        <v>91</v>
      </c>
      <c r="D503" s="384" t="s">
        <v>92</v>
      </c>
      <c r="E503" s="384" t="s">
        <v>93</v>
      </c>
      <c r="F503" s="385" t="s">
        <v>94</v>
      </c>
      <c r="G503" s="429"/>
      <c r="H503" s="426"/>
      <c r="I503" s="447"/>
      <c r="J503" s="447"/>
      <c r="K503" s="348"/>
      <c r="L503" s="348"/>
      <c r="M503" s="348"/>
      <c r="N503" s="348"/>
      <c r="O503" s="348"/>
      <c r="P503" s="352"/>
      <c r="Q503" s="359"/>
      <c r="R503" s="339"/>
      <c r="S503" s="339"/>
      <c r="T503" s="25"/>
      <c r="U503" s="25"/>
      <c r="V503" s="348"/>
      <c r="W503" s="348"/>
      <c r="X503" s="25"/>
      <c r="Y503" s="442"/>
      <c r="Z503" s="346"/>
      <c r="AA503" s="346"/>
      <c r="AB503" s="348" t="s">
        <v>113</v>
      </c>
      <c r="AC503" s="367"/>
      <c r="AD503" s="367"/>
      <c r="AE503" s="367"/>
      <c r="AF503" s="367"/>
      <c r="AG503" s="367"/>
      <c r="AH503" s="367"/>
      <c r="AI503" s="367"/>
      <c r="AJ503" s="367"/>
      <c r="AK503" s="367"/>
      <c r="AL503" s="367"/>
      <c r="AM503" s="367"/>
      <c r="AN503" s="367"/>
      <c r="AO503" s="367"/>
      <c r="AP503" s="367"/>
      <c r="AQ503" s="367"/>
      <c r="AR503" s="367"/>
      <c r="AS503" s="367"/>
      <c r="AT503" s="367"/>
      <c r="AU503" s="367"/>
      <c r="AV503" s="367"/>
      <c r="AW503" s="367"/>
      <c r="AX503" s="367"/>
      <c r="AY503" s="367"/>
      <c r="AZ503" s="367"/>
      <c r="BA503" s="367"/>
      <c r="BB503" s="367"/>
      <c r="BC503" s="367"/>
      <c r="BD503" s="367"/>
      <c r="BE503" s="367"/>
      <c r="BF503" s="367"/>
      <c r="BG503" s="367"/>
      <c r="BH503" s="367"/>
    </row>
    <row r="504" spans="1:60" ht="15" customHeight="1">
      <c r="A504" s="512" t="s">
        <v>99</v>
      </c>
      <c r="B504" s="569">
        <f>IFERROR(IF(E504=0,0,X504),0)</f>
        <v>0</v>
      </c>
      <c r="C504" s="558">
        <f t="shared" ref="C504:C510" si="117">IFERROR(E504-B504,0)</f>
        <v>0</v>
      </c>
      <c r="D504" s="558"/>
      <c r="E504" s="562">
        <f>'1. Projektets omkostninger'!B497</f>
        <v>0</v>
      </c>
      <c r="F504" s="563">
        <f>SUM('1. Projektets omkostninger'!D496:AV496)</f>
        <v>0</v>
      </c>
      <c r="G504" s="432"/>
      <c r="H504" s="460"/>
      <c r="I504" s="93"/>
      <c r="J504" s="94"/>
      <c r="K504" s="94"/>
      <c r="L504" s="94"/>
      <c r="M504" s="95"/>
      <c r="N504" s="347"/>
      <c r="O504" s="348"/>
      <c r="P504" s="355"/>
      <c r="Q504" s="338"/>
      <c r="R504" s="339"/>
      <c r="S504" s="339"/>
      <c r="T504" s="554" t="e">
        <f>((I$508-((E$513*I$508+C$514)-E$513)/E$513))*E504</f>
        <v>#VALUE!</v>
      </c>
      <c r="U504" s="446" t="e">
        <f>IF(AND(OR($F$499="Privat forsknings- og videnformidlingsinstitution",$F$499="Offentlig forsknings- og videnformidlingsinstitution"),OR($B$501="Anvendt forskning",$B$501="Udvikling")),IF($K$512="",$I$508*$E504,$K$512*$E504),IF($K$508="",$K$510*$E504,$K$509*$E504))</f>
        <v>#VALUE!</v>
      </c>
      <c r="V504" s="446">
        <f>IFERROR(IF(E504=0,0,E504*K$508),0)</f>
        <v>0</v>
      </c>
      <c r="W504" s="444">
        <f>IF(E504=0,0,E504*I$508)</f>
        <v>0</v>
      </c>
      <c r="X504" s="444">
        <f>IF(AND(D$514=0,C$514=0),W504,IF(AND(D$514&gt;0,C$514=0),U504,IF(AND(D$514&gt;0,C$514&gt;0,U504=0),0,IF(AND(V504&lt;&gt;0,V504&lt;U504),V504,U504))))</f>
        <v>0</v>
      </c>
      <c r="Y504" s="25"/>
      <c r="Z504" s="339" t="str">
        <f>CONCATENATE(F499," - ",AA504)</f>
        <v xml:space="preserve"> - </v>
      </c>
      <c r="AA504" s="25" t="str">
        <f>F500</f>
        <v/>
      </c>
      <c r="AB504" s="348" t="s">
        <v>116</v>
      </c>
      <c r="AC504" s="367"/>
      <c r="AD504" s="367"/>
      <c r="AE504" s="367"/>
      <c r="AF504" s="367"/>
      <c r="AG504" s="367"/>
      <c r="AH504" s="367"/>
      <c r="AI504" s="367"/>
      <c r="AJ504" s="367"/>
      <c r="AK504" s="367"/>
      <c r="AL504" s="367"/>
      <c r="AM504" s="367"/>
      <c r="AN504" s="367"/>
      <c r="AO504" s="367"/>
      <c r="AP504" s="367"/>
      <c r="AQ504" s="367"/>
      <c r="AR504" s="367"/>
      <c r="AS504" s="367"/>
      <c r="AT504" s="367"/>
      <c r="AU504" s="367"/>
      <c r="AV504" s="367"/>
      <c r="AW504" s="367"/>
      <c r="AX504" s="367"/>
      <c r="AY504" s="367"/>
      <c r="AZ504" s="367"/>
      <c r="BA504" s="367"/>
      <c r="BB504" s="367"/>
      <c r="BC504" s="367"/>
      <c r="BD504" s="367"/>
      <c r="BE504" s="367"/>
      <c r="BF504" s="367"/>
      <c r="BG504" s="367"/>
      <c r="BH504" s="367"/>
    </row>
    <row r="505" spans="1:60" ht="15" customHeight="1">
      <c r="A505" s="513" t="s">
        <v>50</v>
      </c>
      <c r="B505" s="570">
        <f>IFERROR(IF(E505=0,0,X505),0)</f>
        <v>0</v>
      </c>
      <c r="C505" s="555">
        <f t="shared" si="117"/>
        <v>0</v>
      </c>
      <c r="D505" s="555"/>
      <c r="E505" s="556">
        <f>'1. Projektets omkostninger'!B501</f>
        <v>0</v>
      </c>
      <c r="F505" s="564"/>
      <c r="G505" s="432"/>
      <c r="H505" s="460"/>
      <c r="I505" s="96"/>
      <c r="J505" s="25"/>
      <c r="K505" s="25"/>
      <c r="L505" s="25"/>
      <c r="M505" s="97"/>
      <c r="N505" s="347"/>
      <c r="O505" s="348"/>
      <c r="P505" s="356"/>
      <c r="Q505" s="338"/>
      <c r="R505" s="337"/>
      <c r="S505" s="339"/>
      <c r="T505" s="554" t="e">
        <f t="shared" ref="T505:T513" si="118">((I$508-((E$513*I$508+C$514)-E$513)/E$513))*E505</f>
        <v>#VALUE!</v>
      </c>
      <c r="U505" s="446" t="e">
        <f t="shared" ref="U505:U513" si="119">IF(AND(OR($F$499="Privat forsknings- og videnformidlingsinstitution",$F$499="Offentlig forsknings- og videnformidlingsinstitution"),OR($B$501="Anvendt forskning",$B$501="Udvikling")),IF($K$512="",$I$508*$E505,$K$512*$E505),IF($K$508="",$K$510*$E505,$K$509*$E505))</f>
        <v>#VALUE!</v>
      </c>
      <c r="V505" s="446">
        <f t="shared" ref="V505:V513" si="120">IFERROR(IF(E505=0,0,E505*K$508),0)</f>
        <v>0</v>
      </c>
      <c r="W505" s="444">
        <f t="shared" ref="W505:W513" si="121">IF(E505=0,0,E505*I$508)</f>
        <v>0</v>
      </c>
      <c r="X505" s="444">
        <f t="shared" ref="X505:X513" si="122">IF(AND(D$514=0,C$514=0),W505,IF(AND(D$514&gt;0,C$514=0),U505,IF(AND(D$514&gt;0,C$514&gt;0,U505=0),0,IF(AND(V505&lt;&gt;0,V505&lt;U505),V505,U505))))</f>
        <v>0</v>
      </c>
      <c r="Y505" s="25"/>
      <c r="Z505" s="339"/>
      <c r="AA505" s="339"/>
      <c r="AB505" s="348" t="s">
        <v>118</v>
      </c>
      <c r="AC505" s="367"/>
      <c r="AD505" s="367"/>
      <c r="AE505" s="367"/>
      <c r="AF505" s="367"/>
      <c r="AG505" s="367"/>
      <c r="AH505" s="367"/>
      <c r="AI505" s="367"/>
      <c r="AJ505" s="367"/>
      <c r="AK505" s="367"/>
      <c r="AL505" s="367"/>
      <c r="AM505" s="367"/>
      <c r="AN505" s="367"/>
      <c r="AO505" s="367"/>
      <c r="AP505" s="367"/>
      <c r="AQ505" s="367"/>
      <c r="AR505" s="367"/>
      <c r="AS505" s="367"/>
      <c r="AT505" s="367"/>
      <c r="AU505" s="367"/>
      <c r="AV505" s="367"/>
      <c r="AW505" s="367"/>
      <c r="AX505" s="367"/>
      <c r="AY505" s="367"/>
      <c r="AZ505" s="367"/>
      <c r="BA505" s="367"/>
      <c r="BB505" s="367"/>
      <c r="BC505" s="367"/>
      <c r="BD505" s="367"/>
      <c r="BE505" s="367"/>
      <c r="BF505" s="367"/>
      <c r="BG505" s="367"/>
      <c r="BH505" s="367"/>
    </row>
    <row r="506" spans="1:60" ht="15" customHeight="1">
      <c r="A506" s="513" t="s">
        <v>51</v>
      </c>
      <c r="B506" s="570">
        <f t="shared" ref="B506:B510" si="123">IFERROR(IF(E506=0,0,X506),0)</f>
        <v>0</v>
      </c>
      <c r="C506" s="555">
        <f t="shared" si="117"/>
        <v>0</v>
      </c>
      <c r="D506" s="555"/>
      <c r="E506" s="556">
        <f>'1. Projektets omkostninger'!B503</f>
        <v>0</v>
      </c>
      <c r="F506" s="564"/>
      <c r="G506" s="432"/>
      <c r="H506" s="460"/>
      <c r="I506" s="535" t="s">
        <v>148</v>
      </c>
      <c r="J506" s="25"/>
      <c r="K506" s="25"/>
      <c r="L506" s="25"/>
      <c r="M506" s="97"/>
      <c r="N506" s="347"/>
      <c r="O506" s="348"/>
      <c r="P506" s="356"/>
      <c r="Q506" s="338"/>
      <c r="R506" s="337"/>
      <c r="S506" s="339"/>
      <c r="T506" s="554" t="e">
        <f t="shared" si="118"/>
        <v>#VALUE!</v>
      </c>
      <c r="U506" s="446" t="e">
        <f t="shared" si="119"/>
        <v>#VALUE!</v>
      </c>
      <c r="V506" s="446">
        <f t="shared" si="120"/>
        <v>0</v>
      </c>
      <c r="W506" s="444">
        <f t="shared" si="121"/>
        <v>0</v>
      </c>
      <c r="X506" s="444">
        <f t="shared" si="122"/>
        <v>0</v>
      </c>
      <c r="Y506" s="25"/>
      <c r="Z506" s="339"/>
      <c r="AA506" s="339"/>
      <c r="AB506" s="348"/>
      <c r="AC506" s="367"/>
      <c r="AD506" s="367"/>
      <c r="AE506" s="367"/>
      <c r="AF506" s="367"/>
      <c r="AG506" s="367"/>
      <c r="AH506" s="367"/>
      <c r="AI506" s="367"/>
      <c r="AJ506" s="367"/>
      <c r="AK506" s="367"/>
      <c r="AL506" s="367"/>
      <c r="AM506" s="367"/>
      <c r="AN506" s="367"/>
      <c r="AO506" s="367"/>
      <c r="AP506" s="367"/>
      <c r="AQ506" s="367"/>
      <c r="AR506" s="367"/>
      <c r="AS506" s="367"/>
      <c r="AT506" s="367"/>
      <c r="AU506" s="367"/>
      <c r="AV506" s="367"/>
      <c r="AW506" s="367"/>
      <c r="AX506" s="367"/>
      <c r="AY506" s="367"/>
      <c r="AZ506" s="367"/>
      <c r="BA506" s="367"/>
      <c r="BB506" s="367"/>
      <c r="BC506" s="367"/>
      <c r="BD506" s="367"/>
      <c r="BE506" s="367"/>
      <c r="BF506" s="367"/>
      <c r="BG506" s="367"/>
      <c r="BH506" s="367"/>
    </row>
    <row r="507" spans="1:60" ht="15" customHeight="1" thickBot="1">
      <c r="A507" s="513" t="s">
        <v>53</v>
      </c>
      <c r="B507" s="570">
        <f t="shared" si="123"/>
        <v>0</v>
      </c>
      <c r="C507" s="555">
        <f t="shared" si="117"/>
        <v>0</v>
      </c>
      <c r="D507" s="555"/>
      <c r="E507" s="556">
        <f>'1. Projektets omkostninger'!B505</f>
        <v>0</v>
      </c>
      <c r="F507" s="564"/>
      <c r="G507" s="432"/>
      <c r="H507" s="460"/>
      <c r="I507" s="536" t="str">
        <f>IFERROR(VLOOKUP(B501,'6. Liste over tilskudsprocenter'!$A:$K,MATCH(CONCATENATE(F499," - ",F500),'6. Liste over tilskudsprocenter'!$A$1:$K$1,0),FALSE),"")</f>
        <v/>
      </c>
      <c r="J507" s="340"/>
      <c r="K507" s="537" t="s">
        <v>150</v>
      </c>
      <c r="L507" s="538"/>
      <c r="M507" s="97" t="s">
        <v>151</v>
      </c>
      <c r="N507" s="347"/>
      <c r="O507" s="348"/>
      <c r="P507" s="356"/>
      <c r="Q507" s="338"/>
      <c r="R507" s="337"/>
      <c r="S507" s="339"/>
      <c r="T507" s="554" t="e">
        <f t="shared" si="118"/>
        <v>#VALUE!</v>
      </c>
      <c r="U507" s="446" t="e">
        <f t="shared" si="119"/>
        <v>#VALUE!</v>
      </c>
      <c r="V507" s="446">
        <f t="shared" si="120"/>
        <v>0</v>
      </c>
      <c r="W507" s="444">
        <f t="shared" si="121"/>
        <v>0</v>
      </c>
      <c r="X507" s="444">
        <f t="shared" si="122"/>
        <v>0</v>
      </c>
      <c r="Y507" s="25"/>
      <c r="Z507" s="339"/>
      <c r="AA507" s="339"/>
      <c r="AB507" s="348"/>
      <c r="AC507" s="367"/>
      <c r="AD507" s="367"/>
      <c r="AE507" s="367"/>
      <c r="AF507" s="367"/>
      <c r="AG507" s="367"/>
      <c r="AH507" s="367"/>
      <c r="AI507" s="367"/>
      <c r="AJ507" s="367"/>
      <c r="AK507" s="367"/>
      <c r="AL507" s="367"/>
      <c r="AM507" s="367"/>
      <c r="AN507" s="367"/>
      <c r="AO507" s="367"/>
      <c r="AP507" s="367"/>
      <c r="AQ507" s="367"/>
      <c r="AR507" s="367"/>
      <c r="AS507" s="367"/>
      <c r="AT507" s="367"/>
      <c r="AU507" s="367"/>
      <c r="AV507" s="367"/>
      <c r="AW507" s="367"/>
      <c r="AX507" s="367"/>
      <c r="AY507" s="367"/>
      <c r="AZ507" s="367"/>
      <c r="BA507" s="367"/>
      <c r="BB507" s="367"/>
      <c r="BC507" s="367"/>
      <c r="BD507" s="367"/>
      <c r="BE507" s="367"/>
      <c r="BF507" s="367"/>
      <c r="BG507" s="367"/>
      <c r="BH507" s="367"/>
    </row>
    <row r="508" spans="1:60" ht="15" customHeight="1">
      <c r="A508" s="513" t="s">
        <v>54</v>
      </c>
      <c r="B508" s="570">
        <f t="shared" si="123"/>
        <v>0</v>
      </c>
      <c r="C508" s="555">
        <f t="shared" si="117"/>
        <v>0</v>
      </c>
      <c r="D508" s="555"/>
      <c r="E508" s="556">
        <f>'1. Projektets omkostninger'!B507</f>
        <v>0</v>
      </c>
      <c r="F508" s="564"/>
      <c r="G508" s="432"/>
      <c r="H508" s="460"/>
      <c r="I508" s="539" t="str">
        <f>IFERROR(VLOOKUP(B501,'6. Liste over tilskudsprocenter'!$A:$K,MATCH(CONCATENATE(F499," - ",F500),'6. Liste over tilskudsprocenter'!$A$1:$K$1,0),FALSE),"")</f>
        <v/>
      </c>
      <c r="J508" s="338" t="s">
        <v>153</v>
      </c>
      <c r="K508" s="454" t="str">
        <f>IFERROR(IF($E513*(1-$I508)-$C514&lt;0,$K510-(($E513*$K510+$C514)-$E513)/$E513,""),"")</f>
        <v/>
      </c>
      <c r="L508" s="25" t="str">
        <f>IFERROR(IF($D514&lt;&gt;0,IF($D514=$E513,0,IF($C514&gt;0,($I508-$D514/$E513)-$K508,"HA")),IF($E513*(1-$I508)-$C514&lt;0,(($I508-(($E513*$I508+$C514+$D514)-$E513)/$E513)),"")),"")</f>
        <v/>
      </c>
      <c r="M508" s="550" t="e">
        <f>$L508-$K510</f>
        <v>#VALUE!</v>
      </c>
      <c r="N508" s="347"/>
      <c r="O508" s="348"/>
      <c r="P508" s="356"/>
      <c r="Q508" s="338"/>
      <c r="R508" s="337"/>
      <c r="S508" s="339"/>
      <c r="T508" s="554" t="e">
        <f t="shared" si="118"/>
        <v>#VALUE!</v>
      </c>
      <c r="U508" s="446" t="e">
        <f t="shared" si="119"/>
        <v>#VALUE!</v>
      </c>
      <c r="V508" s="446">
        <f t="shared" si="120"/>
        <v>0</v>
      </c>
      <c r="W508" s="444">
        <f t="shared" si="121"/>
        <v>0</v>
      </c>
      <c r="X508" s="444">
        <f t="shared" si="122"/>
        <v>0</v>
      </c>
      <c r="Y508" s="25"/>
      <c r="Z508" s="25" t="s">
        <v>101</v>
      </c>
      <c r="AA508" s="25" t="s">
        <v>102</v>
      </c>
      <c r="AB508" s="348"/>
      <c r="AC508" s="367"/>
      <c r="AD508" s="367"/>
      <c r="AE508" s="367"/>
      <c r="AF508" s="367"/>
      <c r="AG508" s="367"/>
      <c r="AH508" s="367"/>
      <c r="AI508" s="367"/>
      <c r="AJ508" s="367"/>
      <c r="AK508" s="367"/>
      <c r="AL508" s="367"/>
      <c r="AM508" s="367"/>
      <c r="AN508" s="367"/>
      <c r="AO508" s="367"/>
      <c r="AP508" s="367"/>
      <c r="AQ508" s="367"/>
      <c r="AR508" s="367"/>
      <c r="AS508" s="367"/>
      <c r="AT508" s="367"/>
      <c r="AU508" s="367"/>
      <c r="AV508" s="367"/>
      <c r="AW508" s="367"/>
      <c r="AX508" s="367"/>
      <c r="AY508" s="367"/>
      <c r="AZ508" s="367"/>
      <c r="BA508" s="367"/>
      <c r="BB508" s="367"/>
      <c r="BC508" s="367"/>
      <c r="BD508" s="367"/>
      <c r="BE508" s="367"/>
      <c r="BF508" s="367"/>
      <c r="BG508" s="367"/>
      <c r="BH508" s="367"/>
    </row>
    <row r="509" spans="1:60" ht="15" customHeight="1">
      <c r="A509" s="513" t="s">
        <v>56</v>
      </c>
      <c r="B509" s="570">
        <f t="shared" si="123"/>
        <v>0</v>
      </c>
      <c r="C509" s="555">
        <f t="shared" si="117"/>
        <v>0</v>
      </c>
      <c r="D509" s="555"/>
      <c r="E509" s="556">
        <f>'1. Projektets omkostninger'!B509</f>
        <v>0</v>
      </c>
      <c r="F509" s="564"/>
      <c r="G509" s="432"/>
      <c r="H509" s="460"/>
      <c r="I509" s="539"/>
      <c r="J509" s="25"/>
      <c r="K509" s="540" t="e">
        <f>K510-(I508-K508)</f>
        <v>#VALUE!</v>
      </c>
      <c r="L509" s="25"/>
      <c r="M509" s="550"/>
      <c r="N509" s="347"/>
      <c r="O509" s="348"/>
      <c r="P509" s="356"/>
      <c r="Q509" s="338"/>
      <c r="R509" s="337"/>
      <c r="S509" s="339"/>
      <c r="T509" s="554" t="e">
        <f t="shared" si="118"/>
        <v>#VALUE!</v>
      </c>
      <c r="U509" s="446" t="e">
        <f t="shared" si="119"/>
        <v>#VALUE!</v>
      </c>
      <c r="V509" s="446">
        <f t="shared" si="120"/>
        <v>0</v>
      </c>
      <c r="W509" s="444">
        <f t="shared" si="121"/>
        <v>0</v>
      </c>
      <c r="X509" s="444">
        <f t="shared" si="122"/>
        <v>0</v>
      </c>
      <c r="Y509" s="348"/>
      <c r="Z509" s="25" t="s">
        <v>105</v>
      </c>
      <c r="AA509" s="25" t="s">
        <v>106</v>
      </c>
      <c r="AB509" s="25"/>
      <c r="AC509" s="367"/>
      <c r="AD509" s="367"/>
      <c r="AE509" s="367"/>
      <c r="AF509" s="367"/>
      <c r="AG509" s="367"/>
      <c r="AH509" s="367"/>
      <c r="AI509" s="367"/>
      <c r="AJ509" s="367"/>
      <c r="AK509" s="367"/>
      <c r="AL509" s="367"/>
      <c r="AM509" s="367"/>
      <c r="AN509" s="367"/>
      <c r="AO509" s="367"/>
      <c r="AP509" s="367"/>
      <c r="AQ509" s="367"/>
      <c r="AR509" s="367"/>
      <c r="AS509" s="367"/>
      <c r="AT509" s="367"/>
      <c r="AU509" s="367"/>
      <c r="AV509" s="367"/>
      <c r="AW509" s="367"/>
      <c r="AX509" s="367"/>
      <c r="AY509" s="367"/>
      <c r="AZ509" s="367"/>
      <c r="BA509" s="367"/>
      <c r="BB509" s="367"/>
      <c r="BC509" s="367"/>
      <c r="BD509" s="367"/>
      <c r="BE509" s="367"/>
      <c r="BF509" s="367"/>
      <c r="BG509" s="367"/>
      <c r="BH509" s="367"/>
    </row>
    <row r="510" spans="1:60" ht="15.75" customHeight="1">
      <c r="A510" s="513" t="s">
        <v>57</v>
      </c>
      <c r="B510" s="570">
        <f t="shared" si="123"/>
        <v>0</v>
      </c>
      <c r="C510" s="555">
        <f t="shared" si="117"/>
        <v>0</v>
      </c>
      <c r="D510" s="555"/>
      <c r="E510" s="556">
        <f>'1. Projektets omkostninger'!B511</f>
        <v>0</v>
      </c>
      <c r="F510" s="564"/>
      <c r="G510" s="432"/>
      <c r="H510" s="460"/>
      <c r="I510" s="96"/>
      <c r="J510" s="25" t="s">
        <v>156</v>
      </c>
      <c r="K510" s="540" t="e">
        <f>($I508-($D514/$E513))</f>
        <v>#VALUE!</v>
      </c>
      <c r="L510" s="25"/>
      <c r="M510" s="97"/>
      <c r="N510" s="347"/>
      <c r="O510" s="348"/>
      <c r="P510" s="356"/>
      <c r="Q510" s="338"/>
      <c r="R510" s="337"/>
      <c r="S510" s="339"/>
      <c r="T510" s="554" t="e">
        <f t="shared" si="118"/>
        <v>#VALUE!</v>
      </c>
      <c r="U510" s="446" t="e">
        <f t="shared" si="119"/>
        <v>#VALUE!</v>
      </c>
      <c r="V510" s="446">
        <f t="shared" si="120"/>
        <v>0</v>
      </c>
      <c r="W510" s="444">
        <f t="shared" si="121"/>
        <v>0</v>
      </c>
      <c r="X510" s="444">
        <f t="shared" si="122"/>
        <v>0</v>
      </c>
      <c r="Y510" s="348"/>
      <c r="Z510" s="25" t="s">
        <v>109</v>
      </c>
      <c r="AA510" s="25"/>
      <c r="AB510" s="25"/>
      <c r="AC510" s="367"/>
      <c r="AD510" s="367"/>
      <c r="AE510" s="367"/>
      <c r="AF510" s="367"/>
      <c r="AG510" s="367"/>
      <c r="AH510" s="367"/>
      <c r="AI510" s="367"/>
      <c r="AJ510" s="367"/>
      <c r="AK510" s="367"/>
      <c r="AL510" s="367"/>
      <c r="AM510" s="367"/>
      <c r="AN510" s="367"/>
      <c r="AO510" s="367"/>
      <c r="AP510" s="367"/>
      <c r="AQ510" s="367"/>
      <c r="AR510" s="367"/>
      <c r="AS510" s="367"/>
      <c r="AT510" s="367"/>
      <c r="AU510" s="367"/>
      <c r="AV510" s="367"/>
      <c r="AW510" s="367"/>
      <c r="AX510" s="367"/>
      <c r="AY510" s="367"/>
      <c r="AZ510" s="367"/>
      <c r="BA510" s="367"/>
      <c r="BB510" s="367"/>
      <c r="BC510" s="367"/>
      <c r="BD510" s="367"/>
      <c r="BE510" s="367"/>
      <c r="BF510" s="367"/>
      <c r="BG510" s="367"/>
      <c r="BH510" s="367"/>
    </row>
    <row r="511" spans="1:60" ht="15" customHeight="1">
      <c r="A511" s="504" t="s">
        <v>58</v>
      </c>
      <c r="B511" s="571">
        <f>SUM(B504+B505+B506+B507-B508-B509+B510)</f>
        <v>0</v>
      </c>
      <c r="C511" s="556">
        <f>SUM(C504+C505+C506+C507-C508-C509+C510)</f>
        <v>0</v>
      </c>
      <c r="D511" s="556"/>
      <c r="E511" s="556">
        <f>SUM(B511:C511)</f>
        <v>0</v>
      </c>
      <c r="F511" s="565"/>
      <c r="G511" s="432"/>
      <c r="H511" s="460"/>
      <c r="I511" s="541"/>
      <c r="J511" s="542"/>
      <c r="K511" s="543"/>
      <c r="L511" s="542"/>
      <c r="M511" s="551"/>
      <c r="N511" s="347"/>
      <c r="O511" s="92"/>
      <c r="P511" s="348"/>
      <c r="Q511" s="25"/>
      <c r="R511" s="25"/>
      <c r="S511" s="25"/>
      <c r="T511" s="554" t="e">
        <f t="shared" si="118"/>
        <v>#VALUE!</v>
      </c>
      <c r="U511" s="446" t="e">
        <f t="shared" si="119"/>
        <v>#VALUE!</v>
      </c>
      <c r="V511" s="446">
        <f t="shared" si="120"/>
        <v>0</v>
      </c>
      <c r="W511" s="444">
        <f t="shared" si="121"/>
        <v>0</v>
      </c>
      <c r="X511" s="444">
        <f t="shared" si="122"/>
        <v>0</v>
      </c>
      <c r="Y511" s="348"/>
      <c r="Z511" s="25" t="s">
        <v>112</v>
      </c>
      <c r="AA511" s="25"/>
      <c r="AB511" s="25"/>
      <c r="AC511" s="367"/>
      <c r="AD511" s="367"/>
      <c r="AE511" s="367"/>
      <c r="AF511" s="367"/>
      <c r="AG511" s="367"/>
      <c r="AH511" s="367"/>
      <c r="AI511" s="367"/>
      <c r="AJ511" s="367"/>
      <c r="AK511" s="367"/>
      <c r="AL511" s="367"/>
      <c r="AM511" s="367"/>
      <c r="AN511" s="367"/>
      <c r="AO511" s="367"/>
      <c r="AP511" s="367"/>
      <c r="AQ511" s="367"/>
      <c r="AR511" s="367"/>
      <c r="AS511" s="367"/>
      <c r="AT511" s="367"/>
      <c r="AU511" s="367"/>
      <c r="AV511" s="367"/>
      <c r="AW511" s="367"/>
      <c r="AX511" s="367"/>
      <c r="AY511" s="367"/>
      <c r="AZ511" s="367"/>
      <c r="BA511" s="367"/>
      <c r="BB511" s="367"/>
      <c r="BC511" s="367"/>
      <c r="BD511" s="367"/>
      <c r="BE511" s="367"/>
      <c r="BF511" s="367"/>
      <c r="BG511" s="367"/>
      <c r="BH511" s="367"/>
    </row>
    <row r="512" spans="1:60" ht="15.75" customHeight="1" thickBot="1">
      <c r="A512" s="514" t="s">
        <v>121</v>
      </c>
      <c r="B512" s="572">
        <f>IFERROR(IF(E512=0,0,X512),0)</f>
        <v>0</v>
      </c>
      <c r="C512" s="555">
        <f>IFERROR(E512-B512,0)</f>
        <v>0</v>
      </c>
      <c r="D512" s="555"/>
      <c r="E512" s="556">
        <f>'1. Projektets omkostninger'!B513</f>
        <v>0</v>
      </c>
      <c r="F512" s="564"/>
      <c r="G512" s="432"/>
      <c r="H512" s="460"/>
      <c r="I512" s="544"/>
      <c r="J512" s="545" t="s">
        <v>159</v>
      </c>
      <c r="K512" s="546" t="str">
        <f>IFERROR(IF(AND(OR($F499="Privat forsknings- og videnformidlingsinstitution",$F499="Offentlig forsknings- og videnformidlingsinstitution"),OR($B501="Anvendt forskning",$B501="Udvikling")),(IF($E513*(1-$I508)-$D514&lt;0,$I508-(($E513*$I508+$D514+$C514)-$E513)/$E513,"")),""),($I508-$D514/$E513))</f>
        <v/>
      </c>
      <c r="L512" s="547"/>
      <c r="M512" s="552"/>
      <c r="N512" s="347"/>
      <c r="O512" s="348"/>
      <c r="P512" s="348"/>
      <c r="Q512" s="25"/>
      <c r="R512" s="25"/>
      <c r="S512" s="25"/>
      <c r="T512" s="554" t="e">
        <f t="shared" si="118"/>
        <v>#VALUE!</v>
      </c>
      <c r="U512" s="446" t="e">
        <f t="shared" si="119"/>
        <v>#VALUE!</v>
      </c>
      <c r="V512" s="446">
        <f t="shared" si="120"/>
        <v>0</v>
      </c>
      <c r="W512" s="444">
        <f t="shared" si="121"/>
        <v>0</v>
      </c>
      <c r="X512" s="444">
        <f t="shared" si="122"/>
        <v>0</v>
      </c>
      <c r="Y512" s="348"/>
      <c r="Z512" s="25" t="s">
        <v>115</v>
      </c>
      <c r="AA512" s="25"/>
      <c r="AB512" s="25"/>
      <c r="AC512" s="367"/>
      <c r="AD512" s="367"/>
      <c r="AE512" s="367"/>
      <c r="AF512" s="367"/>
      <c r="AG512" s="367"/>
      <c r="AH512" s="367"/>
      <c r="AI512" s="367"/>
      <c r="AJ512" s="367"/>
      <c r="AK512" s="367"/>
      <c r="AL512" s="367"/>
      <c r="AM512" s="367"/>
      <c r="AN512" s="367"/>
      <c r="AO512" s="367"/>
      <c r="AP512" s="367"/>
      <c r="AQ512" s="367"/>
      <c r="AR512" s="367"/>
      <c r="AS512" s="367"/>
      <c r="AT512" s="367"/>
      <c r="AU512" s="367"/>
      <c r="AV512" s="367"/>
      <c r="AW512" s="367"/>
      <c r="AX512" s="367"/>
      <c r="AY512" s="367"/>
      <c r="AZ512" s="367"/>
      <c r="BA512" s="367"/>
      <c r="BB512" s="367"/>
      <c r="BC512" s="367"/>
      <c r="BD512" s="367"/>
      <c r="BE512" s="367"/>
      <c r="BF512" s="367"/>
      <c r="BG512" s="367"/>
      <c r="BH512" s="367"/>
    </row>
    <row r="513" spans="1:60" ht="15.75" customHeight="1" thickBot="1">
      <c r="A513" s="505" t="s">
        <v>93</v>
      </c>
      <c r="B513" s="580">
        <f>IF(B511+B512&lt;=0,0,B511+B512)</f>
        <v>0</v>
      </c>
      <c r="C513" s="580">
        <f>IF(C511+C512&lt;=0,0,C511+C512)</f>
        <v>0</v>
      </c>
      <c r="D513" s="580"/>
      <c r="E513" s="579">
        <f>SUM(E504+E505+E506+E507-E508-E509+E510)+E512</f>
        <v>0</v>
      </c>
      <c r="F513" s="566"/>
      <c r="G513" s="432"/>
      <c r="H513" s="460"/>
      <c r="I513" s="445"/>
      <c r="J513" s="445"/>
      <c r="K513" s="347"/>
      <c r="L513" s="347"/>
      <c r="M513" s="347"/>
      <c r="N513" s="347"/>
      <c r="O513" s="92"/>
      <c r="P513" s="348"/>
      <c r="Q513" s="25"/>
      <c r="R513" s="25"/>
      <c r="S513" s="25"/>
      <c r="T513" s="554" t="e">
        <f t="shared" si="118"/>
        <v>#VALUE!</v>
      </c>
      <c r="U513" s="446" t="e">
        <f t="shared" si="119"/>
        <v>#VALUE!</v>
      </c>
      <c r="V513" s="446">
        <f t="shared" si="120"/>
        <v>0</v>
      </c>
      <c r="W513" s="444">
        <f t="shared" si="121"/>
        <v>0</v>
      </c>
      <c r="X513" s="444">
        <f t="shared" si="122"/>
        <v>0</v>
      </c>
      <c r="Y513" s="348"/>
      <c r="Z513" s="339"/>
      <c r="AA513" s="339"/>
      <c r="AB513" s="25"/>
      <c r="AC513" s="367"/>
      <c r="AD513" s="367"/>
      <c r="AE513" s="367"/>
      <c r="AF513" s="367"/>
      <c r="AG513" s="367"/>
      <c r="AH513" s="367"/>
      <c r="AI513" s="367"/>
      <c r="AJ513" s="367"/>
      <c r="AK513" s="367"/>
      <c r="AL513" s="367"/>
      <c r="AM513" s="367"/>
      <c r="AN513" s="367"/>
      <c r="AO513" s="367"/>
      <c r="AP513" s="367"/>
      <c r="AQ513" s="367"/>
      <c r="AR513" s="367"/>
      <c r="AS513" s="367"/>
      <c r="AT513" s="367"/>
      <c r="AU513" s="367"/>
      <c r="AV513" s="367"/>
      <c r="AW513" s="367"/>
      <c r="AX513" s="367"/>
      <c r="AY513" s="367"/>
      <c r="AZ513" s="367"/>
      <c r="BA513" s="367"/>
      <c r="BB513" s="367"/>
      <c r="BC513" s="367"/>
      <c r="BD513" s="367"/>
      <c r="BE513" s="367"/>
      <c r="BF513" s="367"/>
      <c r="BG513" s="367"/>
      <c r="BH513" s="367"/>
    </row>
    <row r="514" spans="1:60" ht="15.75" thickBot="1">
      <c r="A514" s="627" t="s">
        <v>124</v>
      </c>
      <c r="B514" s="529">
        <f>B513</f>
        <v>0</v>
      </c>
      <c r="C514" s="629">
        <f>'1. Projektets omkostninger'!B491</f>
        <v>0</v>
      </c>
      <c r="D514" s="629">
        <f>'1. Projektets omkostninger'!C491</f>
        <v>0</v>
      </c>
      <c r="E514" s="568"/>
      <c r="F514" s="567"/>
      <c r="G514" s="426"/>
      <c r="H514" s="426"/>
      <c r="I514" s="447"/>
      <c r="J514" s="447"/>
      <c r="K514" s="348"/>
      <c r="L514" s="348"/>
      <c r="M514" s="348"/>
      <c r="N514" s="348"/>
      <c r="O514" s="92"/>
      <c r="P514" s="348"/>
      <c r="Q514" s="25"/>
      <c r="R514" s="25"/>
      <c r="S514" s="25"/>
      <c r="T514" s="25"/>
      <c r="U514" s="25"/>
      <c r="V514" s="25"/>
      <c r="W514" s="25"/>
      <c r="X514" s="348"/>
      <c r="Y514" s="348"/>
      <c r="Z514" s="349"/>
      <c r="AA514" s="349"/>
      <c r="AB514" s="25"/>
      <c r="AC514" s="367"/>
      <c r="AD514" s="367"/>
      <c r="AE514" s="367"/>
      <c r="AF514" s="367"/>
      <c r="AG514" s="367"/>
      <c r="AH514" s="367"/>
      <c r="AI514" s="367"/>
      <c r="AJ514" s="367"/>
      <c r="AK514" s="367"/>
      <c r="AL514" s="367"/>
      <c r="AM514" s="367"/>
      <c r="AN514" s="367"/>
      <c r="AO514" s="367"/>
      <c r="AP514" s="367"/>
      <c r="AQ514" s="367"/>
      <c r="AR514" s="367"/>
      <c r="AS514" s="367"/>
      <c r="AT514" s="367"/>
      <c r="AU514" s="367"/>
      <c r="AV514" s="367"/>
      <c r="AW514" s="367"/>
      <c r="AX514" s="367"/>
      <c r="AY514" s="367"/>
      <c r="AZ514" s="367"/>
      <c r="BA514" s="367"/>
      <c r="BB514" s="367"/>
      <c r="BC514" s="367"/>
      <c r="BD514" s="367"/>
      <c r="BE514" s="367"/>
      <c r="BF514" s="367"/>
      <c r="BG514" s="367"/>
      <c r="BH514" s="367"/>
    </row>
    <row r="515" spans="1:60" ht="15.75" thickBot="1">
      <c r="A515" s="396"/>
      <c r="B515" s="397"/>
      <c r="C515" s="397"/>
      <c r="D515" s="397"/>
      <c r="E515" s="408"/>
      <c r="F515" s="407"/>
      <c r="G515" s="426"/>
      <c r="H515" s="426"/>
      <c r="I515" s="447"/>
      <c r="J515" s="468" t="s">
        <v>163</v>
      </c>
      <c r="K515" s="348"/>
      <c r="L515" s="348"/>
      <c r="M515" s="348"/>
      <c r="N515" s="348"/>
      <c r="O515" s="92"/>
      <c r="P515" s="348"/>
      <c r="Q515" s="25"/>
      <c r="R515" s="25"/>
      <c r="S515" s="25"/>
      <c r="T515" s="25"/>
      <c r="U515" s="25"/>
      <c r="V515" s="25"/>
      <c r="W515" s="25"/>
      <c r="X515" s="348"/>
      <c r="Y515" s="348"/>
      <c r="Z515" s="338"/>
      <c r="AA515" s="344"/>
      <c r="AB515" s="25"/>
      <c r="AC515" s="367"/>
      <c r="AD515" s="367"/>
      <c r="AE515" s="367"/>
      <c r="AF515" s="367"/>
      <c r="AG515" s="367"/>
      <c r="AH515" s="367"/>
      <c r="AI515" s="367"/>
      <c r="AJ515" s="367"/>
      <c r="AK515" s="367"/>
      <c r="AL515" s="367"/>
      <c r="AM515" s="367"/>
      <c r="AN515" s="367"/>
      <c r="AO515" s="367"/>
      <c r="AP515" s="367"/>
      <c r="AQ515" s="367"/>
      <c r="AR515" s="367"/>
      <c r="AS515" s="367"/>
      <c r="AT515" s="367"/>
      <c r="AU515" s="367"/>
      <c r="AV515" s="367"/>
      <c r="AW515" s="367"/>
      <c r="AX515" s="367"/>
      <c r="AY515" s="367"/>
      <c r="AZ515" s="367"/>
      <c r="BA515" s="367"/>
      <c r="BB515" s="367"/>
      <c r="BC515" s="367"/>
      <c r="BD515" s="367"/>
      <c r="BE515" s="367"/>
      <c r="BF515" s="367"/>
      <c r="BG515" s="367"/>
      <c r="BH515" s="367"/>
    </row>
    <row r="516" spans="1:60" ht="15">
      <c r="A516" s="399"/>
      <c r="B516" s="400"/>
      <c r="C516" s="400"/>
      <c r="D516" s="400"/>
      <c r="E516" s="640" t="s">
        <v>17</v>
      </c>
      <c r="F516" s="506" t="str">
        <f>I507</f>
        <v/>
      </c>
      <c r="G516" s="426"/>
      <c r="H516" s="426"/>
      <c r="I516" s="447"/>
      <c r="J516" s="469" t="b">
        <f>AND($F518&gt;0.3, OR($F499="Lille virksomhed", $F499="Mellemstor virksomhed", $F499="Stor virksomhed"))</f>
        <v>0</v>
      </c>
      <c r="K516" s="348"/>
      <c r="L516" s="348"/>
      <c r="M516" s="348"/>
      <c r="N516" s="348"/>
      <c r="O516" s="348"/>
      <c r="P516" s="92"/>
      <c r="Q516" s="25"/>
      <c r="R516" s="25"/>
      <c r="S516" s="25"/>
      <c r="T516" s="25"/>
      <c r="U516" s="25"/>
      <c r="V516" s="25"/>
      <c r="W516" s="25"/>
      <c r="X516" s="25"/>
      <c r="Y516" s="348"/>
      <c r="Z516" s="348"/>
      <c r="AA516" s="25"/>
      <c r="AB516" s="25"/>
      <c r="AC516" s="367"/>
      <c r="AD516" s="367"/>
      <c r="AE516" s="367"/>
      <c r="AF516" s="367"/>
      <c r="AG516" s="367"/>
      <c r="AH516" s="367"/>
      <c r="AI516" s="367"/>
      <c r="AJ516" s="367"/>
      <c r="AK516" s="367"/>
      <c r="AL516" s="367"/>
      <c r="AM516" s="367"/>
      <c r="AN516" s="367"/>
      <c r="AO516" s="367"/>
      <c r="AP516" s="367"/>
      <c r="AQ516" s="367"/>
      <c r="AR516" s="367"/>
      <c r="AS516" s="367"/>
      <c r="AT516" s="367"/>
      <c r="AU516" s="367"/>
      <c r="AV516" s="367"/>
      <c r="AW516" s="367"/>
      <c r="AX516" s="367"/>
      <c r="AY516" s="367"/>
      <c r="AZ516" s="367"/>
      <c r="BA516" s="367"/>
      <c r="BB516" s="367"/>
      <c r="BC516" s="367"/>
      <c r="BD516" s="367"/>
      <c r="BE516" s="367"/>
      <c r="BF516" s="367"/>
      <c r="BG516" s="367"/>
      <c r="BH516" s="367"/>
    </row>
    <row r="517" spans="1:60" ht="15">
      <c r="A517" s="399"/>
      <c r="B517" s="400"/>
      <c r="C517" s="400"/>
      <c r="D517" s="400"/>
      <c r="E517" s="641" t="s">
        <v>18</v>
      </c>
      <c r="F517" s="507" t="str">
        <f>IFERROR(IF(AND(OR($F499="Privat forsknings- og videnformidlingsinstitution",$F499="Offentlig forsknings- og videnformidlingsinstitution"),OR($B501="Anvendt forskning",$B501="Udvikling")),IF(K508="",K512,IF(K508&lt;=K512,K508,K512)),_xlfn.IFS(K508="",K510,K508&lt;=0,0,AND(K508&gt;0,K510&gt;0),K509)),"")</f>
        <v/>
      </c>
      <c r="G517" s="426"/>
      <c r="H517" s="426"/>
      <c r="I517" s="447"/>
      <c r="J517" s="469" t="b">
        <f>AND($F518&gt;0.44,OR($F499="Privat forsknings- og videnformidlingsinstitution",$F499="Offentlig forsknings- og videnformidlingsinstitution"))</f>
        <v>0</v>
      </c>
      <c r="K517" s="348"/>
      <c r="L517" s="348"/>
      <c r="M517" s="348"/>
      <c r="N517" s="348"/>
      <c r="O517" s="348"/>
      <c r="P517" s="92"/>
      <c r="Q517" s="25"/>
      <c r="R517" s="25"/>
      <c r="S517" s="25"/>
      <c r="T517" s="25"/>
      <c r="U517" s="25"/>
      <c r="V517" s="25"/>
      <c r="W517" s="25"/>
      <c r="X517" s="25"/>
      <c r="Y517" s="348"/>
      <c r="Z517" s="25"/>
      <c r="AA517" s="25"/>
      <c r="AB517" s="25"/>
      <c r="AC517" s="367"/>
      <c r="AD517" s="367"/>
      <c r="AE517" s="367"/>
      <c r="AF517" s="367"/>
      <c r="AG517" s="367"/>
      <c r="AH517" s="367"/>
      <c r="AI517" s="367"/>
      <c r="AJ517" s="367"/>
      <c r="AK517" s="367"/>
      <c r="AL517" s="367"/>
      <c r="AM517" s="367"/>
      <c r="AN517" s="367"/>
      <c r="AO517" s="367"/>
      <c r="AP517" s="367"/>
      <c r="AQ517" s="367"/>
      <c r="AR517" s="367"/>
      <c r="AS517" s="367"/>
      <c r="AT517" s="367"/>
      <c r="AU517" s="367"/>
      <c r="AV517" s="367"/>
      <c r="AW517" s="367"/>
      <c r="AX517" s="367"/>
      <c r="AY517" s="367"/>
      <c r="AZ517" s="367"/>
      <c r="BA517" s="367"/>
      <c r="BB517" s="367"/>
      <c r="BC517" s="367"/>
      <c r="BD517" s="367"/>
      <c r="BE517" s="367"/>
      <c r="BF517" s="367"/>
      <c r="BG517" s="367"/>
      <c r="BH517" s="367"/>
    </row>
    <row r="518" spans="1:60" ht="15.75" thickBot="1">
      <c r="A518" s="406"/>
      <c r="B518" s="403"/>
      <c r="C518" s="403"/>
      <c r="D518" s="403"/>
      <c r="E518" s="641" t="s">
        <v>168</v>
      </c>
      <c r="F518" s="508">
        <f>IF(E512="",0,IF(OR(F499="Privat Forsknings- og videnformidlingsinstitution",F499="Offentlig Forsknings- og videnformidlingsinstitution"),IF(E512=0,0,E512/E511),IF(E504=0,0,E512/E504)))</f>
        <v>0</v>
      </c>
      <c r="G518" s="426"/>
      <c r="H518" s="426"/>
      <c r="I518" s="447"/>
      <c r="J518" s="466"/>
      <c r="K518" s="348"/>
      <c r="L518" s="348"/>
      <c r="M518" s="348"/>
      <c r="N518" s="348"/>
      <c r="O518" s="348"/>
      <c r="P518" s="348"/>
      <c r="Q518" s="25"/>
      <c r="R518" s="25"/>
      <c r="S518" s="25"/>
      <c r="T518" s="25"/>
      <c r="U518" s="25"/>
      <c r="V518" s="25"/>
      <c r="W518" s="25"/>
      <c r="X518" s="25"/>
      <c r="Y518" s="25"/>
      <c r="Z518" s="25"/>
      <c r="AA518" s="25"/>
      <c r="AB518" s="25"/>
      <c r="AC518" s="367"/>
      <c r="AD518" s="367"/>
      <c r="AE518" s="367"/>
      <c r="AF518" s="367"/>
      <c r="AG518" s="367"/>
      <c r="AH518" s="367"/>
      <c r="AI518" s="367"/>
      <c r="AJ518" s="367"/>
      <c r="AK518" s="367"/>
      <c r="AL518" s="367"/>
      <c r="AM518" s="367"/>
      <c r="AN518" s="367"/>
      <c r="AO518" s="367"/>
      <c r="AP518" s="367"/>
      <c r="AQ518" s="367"/>
      <c r="AR518" s="367"/>
      <c r="AS518" s="367"/>
      <c r="AT518" s="367"/>
      <c r="AU518" s="367"/>
      <c r="AV518" s="367"/>
      <c r="AW518" s="367"/>
      <c r="AX518" s="367"/>
      <c r="AY518" s="367"/>
      <c r="AZ518" s="367"/>
      <c r="BA518" s="367"/>
      <c r="BB518" s="367"/>
      <c r="BC518" s="367"/>
      <c r="BD518" s="367"/>
      <c r="BE518" s="367"/>
      <c r="BF518" s="367"/>
      <c r="BG518" s="367"/>
      <c r="BH518" s="367"/>
    </row>
    <row r="519" spans="1:60" ht="15.75" thickBot="1">
      <c r="A519" s="438" t="s">
        <v>170</v>
      </c>
      <c r="B519" s="439">
        <f>IFERROR(E513/$E$16,0)</f>
        <v>0</v>
      </c>
      <c r="C519" s="403"/>
      <c r="D519" s="403"/>
      <c r="E519" s="409"/>
      <c r="F519" s="414"/>
      <c r="G519" s="426"/>
      <c r="H519" s="426"/>
      <c r="I519" s="447"/>
      <c r="J519" s="467"/>
      <c r="K519" s="348"/>
      <c r="L519" s="348"/>
      <c r="M519" s="348"/>
      <c r="N519" s="348"/>
      <c r="O519" s="348"/>
      <c r="P519" s="348"/>
      <c r="Q519" s="25"/>
      <c r="R519" s="25"/>
      <c r="S519" s="25"/>
      <c r="T519" s="25"/>
      <c r="U519" s="25"/>
      <c r="V519" s="25"/>
      <c r="W519" s="25"/>
      <c r="X519" s="25"/>
      <c r="Y519" s="25"/>
      <c r="Z519" s="25"/>
      <c r="AA519" s="25"/>
      <c r="AB519" s="25"/>
      <c r="AC519" s="367"/>
      <c r="AD519" s="367"/>
      <c r="AE519" s="367"/>
      <c r="AF519" s="367"/>
      <c r="AG519" s="367"/>
      <c r="AH519" s="367"/>
      <c r="AI519" s="367"/>
      <c r="AJ519" s="367"/>
      <c r="AK519" s="367"/>
      <c r="AL519" s="367"/>
      <c r="AM519" s="367"/>
      <c r="AN519" s="367"/>
      <c r="AO519" s="367"/>
      <c r="AP519" s="367"/>
      <c r="AQ519" s="367"/>
      <c r="AR519" s="367"/>
      <c r="AS519" s="367"/>
      <c r="AT519" s="367"/>
      <c r="AU519" s="367"/>
      <c r="AV519" s="367"/>
      <c r="AW519" s="367"/>
      <c r="AX519" s="367"/>
      <c r="AY519" s="367"/>
      <c r="AZ519" s="367"/>
      <c r="BA519" s="367"/>
      <c r="BB519" s="367"/>
      <c r="BC519" s="367"/>
      <c r="BD519" s="367"/>
      <c r="BE519" s="367"/>
      <c r="BF519" s="367"/>
      <c r="BG519" s="367"/>
      <c r="BH519" s="367"/>
    </row>
    <row r="520" spans="1:60" ht="15.75" thickBot="1">
      <c r="A520" s="401"/>
      <c r="B520" s="402"/>
      <c r="C520" s="367"/>
      <c r="D520" s="367"/>
      <c r="E520" s="409"/>
      <c r="F520" s="367"/>
      <c r="G520" s="426"/>
      <c r="H520" s="426"/>
      <c r="I520" s="447"/>
      <c r="J520" s="447"/>
      <c r="K520" s="348"/>
      <c r="L520" s="348"/>
      <c r="M520" s="348"/>
      <c r="N520" s="348"/>
      <c r="O520" s="348"/>
      <c r="P520" s="348"/>
      <c r="Q520" s="25"/>
      <c r="R520" s="25"/>
      <c r="S520" s="25"/>
      <c r="T520" s="25"/>
      <c r="U520" s="25"/>
      <c r="V520" s="25"/>
      <c r="W520" s="25"/>
      <c r="X520" s="25"/>
      <c r="Y520" s="25"/>
      <c r="Z520" s="25"/>
      <c r="AA520" s="25"/>
      <c r="AB520" s="25"/>
      <c r="AC520" s="367"/>
      <c r="AD520" s="367"/>
      <c r="AE520" s="367"/>
      <c r="AF520" s="367"/>
      <c r="AG520" s="367"/>
      <c r="AH520" s="367"/>
      <c r="AI520" s="367"/>
      <c r="AJ520" s="367"/>
      <c r="AK520" s="367"/>
      <c r="AL520" s="367"/>
      <c r="AM520" s="367"/>
      <c r="AN520" s="367"/>
      <c r="AO520" s="367"/>
      <c r="AP520" s="367"/>
      <c r="AQ520" s="367"/>
      <c r="AR520" s="367"/>
      <c r="AS520" s="367"/>
      <c r="AT520" s="367"/>
      <c r="AU520" s="367"/>
      <c r="AV520" s="367"/>
      <c r="AW520" s="367"/>
      <c r="AX520" s="367"/>
      <c r="AY520" s="367"/>
      <c r="AZ520" s="367"/>
      <c r="BA520" s="367"/>
      <c r="BB520" s="367"/>
      <c r="BC520" s="367"/>
      <c r="BD520" s="367"/>
      <c r="BE520" s="367"/>
      <c r="BF520" s="367"/>
      <c r="BG520" s="367"/>
      <c r="BH520" s="367"/>
    </row>
    <row r="521" spans="1:60" ht="15.75" hidden="1" thickBot="1">
      <c r="A521" s="401"/>
      <c r="B521" s="402"/>
      <c r="C521" s="367"/>
      <c r="D521" s="367"/>
      <c r="E521" s="409"/>
      <c r="F521" s="367"/>
      <c r="G521" s="426"/>
      <c r="H521" s="426"/>
      <c r="I521" s="447"/>
      <c r="J521" s="447"/>
      <c r="K521" s="348"/>
      <c r="L521" s="348"/>
      <c r="M521" s="348"/>
      <c r="N521" s="348"/>
      <c r="O521" s="348"/>
      <c r="P521" s="348"/>
      <c r="Q521" s="25"/>
      <c r="R521" s="25"/>
      <c r="S521" s="25"/>
      <c r="T521" s="25"/>
      <c r="U521" s="25"/>
      <c r="V521" s="25"/>
      <c r="W521" s="25"/>
      <c r="X521" s="25"/>
      <c r="Y521" s="25"/>
      <c r="Z521" s="25"/>
      <c r="AA521" s="25"/>
      <c r="AB521" s="25"/>
      <c r="AC521" s="367"/>
      <c r="AD521" s="367"/>
      <c r="AE521" s="367"/>
      <c r="AF521" s="367"/>
      <c r="AG521" s="367"/>
      <c r="AH521" s="367"/>
      <c r="AI521" s="367"/>
      <c r="AJ521" s="367"/>
      <c r="AK521" s="367"/>
      <c r="AL521" s="367"/>
      <c r="AM521" s="367"/>
      <c r="AN521" s="367"/>
      <c r="AO521" s="367"/>
      <c r="AP521" s="367"/>
      <c r="AQ521" s="367"/>
      <c r="AR521" s="367"/>
      <c r="AS521" s="367"/>
      <c r="AT521" s="367"/>
      <c r="AU521" s="367"/>
      <c r="AV521" s="367"/>
      <c r="AW521" s="367"/>
      <c r="AX521" s="367"/>
      <c r="AY521" s="367"/>
      <c r="AZ521" s="367"/>
      <c r="BA521" s="367"/>
      <c r="BB521" s="367"/>
      <c r="BC521" s="367"/>
      <c r="BD521" s="367"/>
      <c r="BE521" s="367"/>
      <c r="BF521" s="367"/>
      <c r="BG521" s="367"/>
      <c r="BH521" s="367"/>
    </row>
    <row r="522" spans="1:60" ht="15.75" hidden="1" thickBot="1">
      <c r="A522" s="401"/>
      <c r="B522" s="402"/>
      <c r="C522" s="367"/>
      <c r="D522" s="367"/>
      <c r="E522" s="409"/>
      <c r="F522" s="367"/>
      <c r="G522" s="426"/>
      <c r="H522" s="426"/>
      <c r="I522" s="447"/>
      <c r="J522" s="447"/>
      <c r="K522" s="348"/>
      <c r="L522" s="348"/>
      <c r="M522" s="348"/>
      <c r="N522" s="348"/>
      <c r="O522" s="348"/>
      <c r="P522" s="348"/>
      <c r="Q522" s="25"/>
      <c r="R522" s="25"/>
      <c r="S522" s="25"/>
      <c r="T522" s="25"/>
      <c r="U522" s="25"/>
      <c r="V522" s="25"/>
      <c r="W522" s="25"/>
      <c r="X522" s="25"/>
      <c r="Y522" s="25"/>
      <c r="Z522" s="25"/>
      <c r="AA522" s="25"/>
      <c r="AB522" s="340" t="s">
        <v>217</v>
      </c>
      <c r="AC522" s="367"/>
      <c r="AD522" s="367"/>
      <c r="AE522" s="367"/>
      <c r="AF522" s="367"/>
      <c r="AG522" s="367"/>
      <c r="AH522" s="367"/>
      <c r="AI522" s="367"/>
      <c r="AJ522" s="367"/>
      <c r="AK522" s="367"/>
      <c r="AL522" s="367"/>
      <c r="AM522" s="367"/>
      <c r="AN522" s="367"/>
      <c r="AO522" s="367"/>
      <c r="AP522" s="367"/>
      <c r="AQ522" s="367"/>
      <c r="AR522" s="367"/>
      <c r="AS522" s="367"/>
      <c r="AT522" s="367"/>
      <c r="AU522" s="367"/>
      <c r="AV522" s="367"/>
      <c r="AW522" s="367"/>
      <c r="AX522" s="367"/>
      <c r="AY522" s="367"/>
      <c r="AZ522" s="367"/>
      <c r="BA522" s="367"/>
      <c r="BB522" s="367"/>
      <c r="BC522" s="367"/>
      <c r="BD522" s="367"/>
      <c r="BE522" s="367"/>
      <c r="BF522" s="367"/>
      <c r="BG522" s="367"/>
      <c r="BH522" s="367"/>
    </row>
    <row r="523" spans="1:60" ht="15.75" hidden="1" thickBot="1">
      <c r="A523" s="401"/>
      <c r="B523" s="402"/>
      <c r="C523" s="367"/>
      <c r="D523" s="367"/>
      <c r="E523" s="409"/>
      <c r="F523" s="367"/>
      <c r="G523" s="426"/>
      <c r="H523" s="426"/>
      <c r="I523" s="447"/>
      <c r="J523" s="447"/>
      <c r="K523" s="348"/>
      <c r="L523" s="348"/>
      <c r="M523" s="348"/>
      <c r="N523" s="348"/>
      <c r="O523" s="348"/>
      <c r="P523" s="348"/>
      <c r="Q523" s="25"/>
      <c r="R523" s="25"/>
      <c r="S523" s="25"/>
      <c r="T523" s="25"/>
      <c r="U523" s="25"/>
      <c r="V523" s="25"/>
      <c r="W523" s="25"/>
      <c r="X523" s="25"/>
      <c r="Y523" s="25"/>
      <c r="Z523" s="25"/>
      <c r="AA523" s="25"/>
      <c r="AB523" s="25"/>
      <c r="AC523" s="367"/>
      <c r="AD523" s="367"/>
      <c r="AE523" s="367"/>
      <c r="AF523" s="367"/>
      <c r="AG523" s="367"/>
      <c r="AH523" s="367"/>
      <c r="AI523" s="367"/>
      <c r="AJ523" s="367"/>
      <c r="AK523" s="367"/>
      <c r="AL523" s="367"/>
      <c r="AM523" s="367"/>
      <c r="AN523" s="367"/>
      <c r="AO523" s="367"/>
      <c r="AP523" s="367"/>
      <c r="AQ523" s="367"/>
      <c r="AR523" s="367"/>
      <c r="AS523" s="367"/>
      <c r="AT523" s="367"/>
      <c r="AU523" s="367"/>
      <c r="AV523" s="367"/>
      <c r="AW523" s="367"/>
      <c r="AX523" s="367"/>
      <c r="AY523" s="367"/>
      <c r="AZ523" s="367"/>
      <c r="BA523" s="367"/>
      <c r="BB523" s="367"/>
      <c r="BC523" s="367"/>
      <c r="BD523" s="367"/>
      <c r="BE523" s="367"/>
      <c r="BF523" s="367"/>
      <c r="BG523" s="367"/>
      <c r="BH523" s="367"/>
    </row>
    <row r="524" spans="1:60" ht="15.75" hidden="1" thickBot="1">
      <c r="A524" s="401"/>
      <c r="B524" s="402"/>
      <c r="C524" s="367"/>
      <c r="D524" s="367"/>
      <c r="E524" s="409"/>
      <c r="F524" s="367"/>
      <c r="G524" s="426"/>
      <c r="H524" s="426"/>
      <c r="I524" s="447"/>
      <c r="J524" s="447"/>
      <c r="K524" s="348"/>
      <c r="L524" s="348"/>
      <c r="M524" s="348"/>
      <c r="N524" s="348"/>
      <c r="O524" s="348"/>
      <c r="P524" s="348"/>
      <c r="Q524" s="25"/>
      <c r="R524" s="25"/>
      <c r="S524" s="25"/>
      <c r="T524" s="25"/>
      <c r="U524" s="25"/>
      <c r="V524" s="25"/>
      <c r="W524" s="25"/>
      <c r="X524" s="25"/>
      <c r="Y524" s="25"/>
      <c r="Z524" s="25"/>
      <c r="AA524" s="25"/>
      <c r="AB524" s="25"/>
      <c r="AC524" s="367"/>
      <c r="AD524" s="367"/>
      <c r="AE524" s="367"/>
      <c r="AF524" s="367"/>
      <c r="AG524" s="367"/>
      <c r="AH524" s="367"/>
      <c r="AI524" s="367"/>
      <c r="AJ524" s="367"/>
      <c r="AK524" s="367"/>
      <c r="AL524" s="367"/>
      <c r="AM524" s="367"/>
      <c r="AN524" s="367"/>
      <c r="AO524" s="367"/>
      <c r="AP524" s="367"/>
      <c r="AQ524" s="367"/>
      <c r="AR524" s="367"/>
      <c r="AS524" s="367"/>
      <c r="AT524" s="367"/>
      <c r="AU524" s="367"/>
      <c r="AV524" s="367"/>
      <c r="AW524" s="367"/>
      <c r="AX524" s="367"/>
      <c r="AY524" s="367"/>
      <c r="AZ524" s="367"/>
      <c r="BA524" s="367"/>
      <c r="BB524" s="367"/>
      <c r="BC524" s="367"/>
      <c r="BD524" s="367"/>
      <c r="BE524" s="367"/>
      <c r="BF524" s="367"/>
      <c r="BG524" s="367"/>
      <c r="BH524" s="367"/>
    </row>
    <row r="525" spans="1:60" ht="15.75" hidden="1" thickBot="1">
      <c r="A525" s="401"/>
      <c r="B525" s="402"/>
      <c r="C525" s="367"/>
      <c r="D525" s="367"/>
      <c r="E525" s="409"/>
      <c r="F525" s="367"/>
      <c r="G525" s="426"/>
      <c r="H525" s="426"/>
      <c r="I525" s="447"/>
      <c r="J525" s="447"/>
      <c r="K525" s="348"/>
      <c r="L525" s="348"/>
      <c r="M525" s="348"/>
      <c r="N525" s="348"/>
      <c r="O525" s="348"/>
      <c r="P525" s="348"/>
      <c r="Q525" s="25"/>
      <c r="R525" s="25"/>
      <c r="S525" s="25"/>
      <c r="T525" s="25"/>
      <c r="U525" s="25"/>
      <c r="V525" s="25"/>
      <c r="W525" s="25"/>
      <c r="X525" s="25"/>
      <c r="Y525" s="25"/>
      <c r="Z525" s="25"/>
      <c r="AA525" s="25"/>
      <c r="AB525" s="25"/>
      <c r="AC525" s="367"/>
      <c r="AD525" s="367"/>
      <c r="AE525" s="367"/>
      <c r="AF525" s="367"/>
      <c r="AG525" s="367"/>
      <c r="AH525" s="367"/>
      <c r="AI525" s="367"/>
      <c r="AJ525" s="367"/>
      <c r="AK525" s="367"/>
      <c r="AL525" s="367"/>
      <c r="AM525" s="367"/>
      <c r="AN525" s="367"/>
      <c r="AO525" s="367"/>
      <c r="AP525" s="367"/>
      <c r="AQ525" s="367"/>
      <c r="AR525" s="367"/>
      <c r="AS525" s="367"/>
      <c r="AT525" s="367"/>
      <c r="AU525" s="367"/>
      <c r="AV525" s="367"/>
      <c r="AW525" s="367"/>
      <c r="AX525" s="367"/>
      <c r="AY525" s="367"/>
      <c r="AZ525" s="367"/>
      <c r="BA525" s="367"/>
      <c r="BB525" s="367"/>
      <c r="BC525" s="367"/>
      <c r="BD525" s="367"/>
      <c r="BE525" s="367"/>
      <c r="BF525" s="367"/>
      <c r="BG525" s="367"/>
      <c r="BH525" s="367"/>
    </row>
    <row r="526" spans="1:60" ht="15.75" hidden="1" thickBot="1">
      <c r="A526" s="401"/>
      <c r="B526" s="402"/>
      <c r="C526" s="367"/>
      <c r="D526" s="367"/>
      <c r="E526" s="409"/>
      <c r="F526" s="367"/>
      <c r="G526" s="426"/>
      <c r="H526" s="426"/>
      <c r="I526" s="447"/>
      <c r="J526" s="447"/>
      <c r="K526" s="348"/>
      <c r="L526" s="348"/>
      <c r="M526" s="348"/>
      <c r="N526" s="348"/>
      <c r="O526" s="348"/>
      <c r="P526" s="348"/>
      <c r="Q526" s="25"/>
      <c r="R526" s="25"/>
      <c r="S526" s="25"/>
      <c r="T526" s="25"/>
      <c r="U526" s="25"/>
      <c r="V526" s="25"/>
      <c r="W526" s="25"/>
      <c r="X526" s="25"/>
      <c r="Y526" s="25"/>
      <c r="Z526" s="25"/>
      <c r="AA526" s="25"/>
      <c r="AB526" s="25"/>
      <c r="AC526" s="367"/>
      <c r="AD526" s="367"/>
      <c r="AE526" s="367"/>
      <c r="AF526" s="367"/>
      <c r="AG526" s="367"/>
      <c r="AH526" s="367"/>
      <c r="AI526" s="367"/>
      <c r="AJ526" s="367"/>
      <c r="AK526" s="367"/>
      <c r="AL526" s="367"/>
      <c r="AM526" s="367"/>
      <c r="AN526" s="367"/>
      <c r="AO526" s="367"/>
      <c r="AP526" s="367"/>
      <c r="AQ526" s="367"/>
      <c r="AR526" s="367"/>
      <c r="AS526" s="367"/>
      <c r="AT526" s="367"/>
      <c r="AU526" s="367"/>
      <c r="AV526" s="367"/>
      <c r="AW526" s="367"/>
      <c r="AX526" s="367"/>
      <c r="AY526" s="367"/>
      <c r="AZ526" s="367"/>
      <c r="BA526" s="367"/>
      <c r="BB526" s="367"/>
      <c r="BC526" s="367"/>
      <c r="BD526" s="367"/>
      <c r="BE526" s="367"/>
      <c r="BF526" s="367"/>
      <c r="BG526" s="367"/>
      <c r="BH526" s="367"/>
    </row>
    <row r="527" spans="1:60" ht="15.75" hidden="1" thickBot="1">
      <c r="A527" s="401"/>
      <c r="B527" s="402"/>
      <c r="C527" s="367"/>
      <c r="D527" s="367"/>
      <c r="E527" s="409"/>
      <c r="F527" s="367"/>
      <c r="G527" s="426"/>
      <c r="H527" s="426"/>
      <c r="I527" s="447"/>
      <c r="J527" s="447"/>
      <c r="K527" s="348"/>
      <c r="L527" s="348"/>
      <c r="M527" s="348"/>
      <c r="N527" s="348"/>
      <c r="O527" s="348"/>
      <c r="P527" s="348"/>
      <c r="Q527" s="25"/>
      <c r="R527" s="25"/>
      <c r="S527" s="25"/>
      <c r="T527" s="25"/>
      <c r="U527" s="25"/>
      <c r="V527" s="25"/>
      <c r="W527" s="25"/>
      <c r="X527" s="25"/>
      <c r="Y527" s="25"/>
      <c r="Z527" s="25"/>
      <c r="AA527" s="25"/>
      <c r="AB527" s="25"/>
      <c r="AC527" s="367"/>
      <c r="AD527" s="367"/>
      <c r="AE527" s="367"/>
      <c r="AF527" s="367"/>
      <c r="AG527" s="367"/>
      <c r="AH527" s="367"/>
      <c r="AI527" s="367"/>
      <c r="AJ527" s="367"/>
      <c r="AK527" s="367"/>
      <c r="AL527" s="367"/>
      <c r="AM527" s="367"/>
      <c r="AN527" s="367"/>
      <c r="AO527" s="367"/>
      <c r="AP527" s="367"/>
      <c r="AQ527" s="367"/>
      <c r="AR527" s="367"/>
      <c r="AS527" s="367"/>
      <c r="AT527" s="367"/>
      <c r="AU527" s="367"/>
      <c r="AV527" s="367"/>
      <c r="AW527" s="367"/>
      <c r="AX527" s="367"/>
      <c r="AY527" s="367"/>
      <c r="AZ527" s="367"/>
      <c r="BA527" s="367"/>
      <c r="BB527" s="367"/>
      <c r="BC527" s="367"/>
      <c r="BD527" s="367"/>
      <c r="BE527" s="367"/>
      <c r="BF527" s="367"/>
      <c r="BG527" s="367"/>
      <c r="BH527" s="367"/>
    </row>
    <row r="528" spans="1:60" ht="15.75" hidden="1" thickBot="1">
      <c r="A528" s="401"/>
      <c r="B528" s="402"/>
      <c r="C528" s="367"/>
      <c r="D528" s="367"/>
      <c r="E528" s="409"/>
      <c r="F528" s="367"/>
      <c r="G528" s="426"/>
      <c r="H528" s="426"/>
      <c r="I528" s="447"/>
      <c r="J528" s="447"/>
      <c r="K528" s="348"/>
      <c r="L528" s="348"/>
      <c r="M528" s="348"/>
      <c r="N528" s="348"/>
      <c r="O528" s="348"/>
      <c r="P528" s="348"/>
      <c r="Q528" s="25"/>
      <c r="R528" s="25"/>
      <c r="S528" s="25"/>
      <c r="T528" s="25"/>
      <c r="U528" s="25"/>
      <c r="V528" s="25"/>
      <c r="W528" s="25"/>
      <c r="X528" s="25"/>
      <c r="Y528" s="25"/>
      <c r="Z528" s="25"/>
      <c r="AA528" s="25"/>
      <c r="AB528" s="340" t="s">
        <v>98</v>
      </c>
      <c r="AC528" s="367"/>
      <c r="AD528" s="367"/>
      <c r="AE528" s="367"/>
      <c r="AF528" s="367"/>
      <c r="AG528" s="367"/>
      <c r="AH528" s="367"/>
      <c r="AI528" s="367"/>
      <c r="AJ528" s="367"/>
      <c r="AK528" s="367"/>
      <c r="AL528" s="367"/>
      <c r="AM528" s="367"/>
      <c r="AN528" s="367"/>
      <c r="AO528" s="367"/>
      <c r="AP528" s="367"/>
      <c r="AQ528" s="367"/>
      <c r="AR528" s="367"/>
      <c r="AS528" s="367"/>
      <c r="AT528" s="367"/>
      <c r="AU528" s="367"/>
      <c r="AV528" s="367"/>
      <c r="AW528" s="367"/>
      <c r="AX528" s="367"/>
      <c r="AY528" s="367"/>
      <c r="AZ528" s="367"/>
      <c r="BA528" s="367"/>
      <c r="BB528" s="367"/>
      <c r="BC528" s="367"/>
      <c r="BD528" s="367"/>
      <c r="BE528" s="367"/>
      <c r="BF528" s="367"/>
      <c r="BG528" s="367"/>
      <c r="BH528" s="367"/>
    </row>
    <row r="529" spans="1:60" ht="15.75" thickTop="1">
      <c r="A529" s="639" t="s">
        <v>127</v>
      </c>
      <c r="B529" s="387" t="str">
        <f>IF('1. Projektets omkostninger'!B519="","",'1. Projektets omkostninger'!B519)</f>
        <v/>
      </c>
      <c r="C529" s="388" t="s">
        <v>77</v>
      </c>
      <c r="D529" s="388"/>
      <c r="E529" s="386" t="s">
        <v>128</v>
      </c>
      <c r="F529" s="387" t="str">
        <f>IF('1. Projektets omkostninger'!D519="","",'1. Projektets omkostninger'!D519)</f>
        <v/>
      </c>
      <c r="G529" s="433"/>
      <c r="H529" s="461"/>
      <c r="I529" s="447"/>
      <c r="J529" s="447"/>
      <c r="K529" s="348"/>
      <c r="L529" s="348"/>
      <c r="M529" s="348"/>
      <c r="N529" s="348"/>
      <c r="O529" s="348"/>
      <c r="P529" s="348"/>
      <c r="Q529" s="342"/>
      <c r="R529" s="343"/>
      <c r="S529" s="344"/>
      <c r="T529" s="339"/>
      <c r="U529" s="25"/>
      <c r="V529" s="25"/>
      <c r="W529" s="442"/>
      <c r="X529" s="25"/>
      <c r="Y529" s="25"/>
      <c r="Z529" s="348"/>
      <c r="AA529" s="25"/>
      <c r="AB529" s="348" t="s">
        <v>103</v>
      </c>
      <c r="AC529" s="367"/>
      <c r="AD529" s="367"/>
      <c r="AE529" s="367"/>
      <c r="AF529" s="367"/>
      <c r="AG529" s="367"/>
      <c r="AH529" s="367"/>
      <c r="AI529" s="367"/>
      <c r="AJ529" s="367"/>
      <c r="AK529" s="367"/>
      <c r="AL529" s="367"/>
      <c r="AM529" s="367"/>
      <c r="AN529" s="367"/>
      <c r="AO529" s="367"/>
      <c r="AP529" s="367"/>
      <c r="AQ529" s="367"/>
      <c r="AR529" s="367"/>
      <c r="AS529" s="367"/>
      <c r="AT529" s="367"/>
      <c r="AU529" s="367"/>
      <c r="AV529" s="367"/>
      <c r="AW529" s="367"/>
      <c r="AX529" s="367"/>
      <c r="AY529" s="367"/>
      <c r="AZ529" s="367"/>
      <c r="BA529" s="367"/>
      <c r="BB529" s="367"/>
      <c r="BC529" s="367"/>
      <c r="BD529" s="367"/>
      <c r="BE529" s="367"/>
      <c r="BF529" s="367"/>
      <c r="BG529" s="367"/>
      <c r="BH529" s="367"/>
    </row>
    <row r="530" spans="1:60" ht="15">
      <c r="A530" s="380" t="s">
        <v>132</v>
      </c>
      <c r="B530" s="463" t="str">
        <f>IF('1. Projektets omkostninger'!C519="","",'1. Projektets omkostninger'!C519)</f>
        <v/>
      </c>
      <c r="C530" s="391"/>
      <c r="D530" s="391"/>
      <c r="E530" s="389" t="s">
        <v>6</v>
      </c>
      <c r="F530" s="390" t="str">
        <f>IF(ISBLANK($F$20),"Projektform skal vælges ved hovedansøger",$F$20)</f>
        <v/>
      </c>
      <c r="G530" s="433"/>
      <c r="H530" s="461"/>
      <c r="I530" s="447"/>
      <c r="J530" s="447"/>
      <c r="K530" s="348"/>
      <c r="L530" s="348"/>
      <c r="M530" s="348"/>
      <c r="N530" s="348"/>
      <c r="O530" s="348"/>
      <c r="P530" s="348"/>
      <c r="Q530" s="342"/>
      <c r="R530" s="343"/>
      <c r="S530" s="442"/>
      <c r="T530" s="339"/>
      <c r="U530" s="25"/>
      <c r="V530" s="25"/>
      <c r="W530" s="442"/>
      <c r="X530" s="443"/>
      <c r="Y530" s="25"/>
      <c r="Z530" s="348"/>
      <c r="AA530" s="25"/>
      <c r="AB530" s="348" t="s">
        <v>107</v>
      </c>
      <c r="AC530" s="367"/>
      <c r="AD530" s="367"/>
      <c r="AE530" s="367"/>
      <c r="AF530" s="367"/>
      <c r="AG530" s="367"/>
      <c r="AH530" s="367"/>
      <c r="AI530" s="367"/>
      <c r="AJ530" s="367"/>
      <c r="AK530" s="367"/>
      <c r="AL530" s="367"/>
      <c r="AM530" s="367"/>
      <c r="AN530" s="367"/>
      <c r="AO530" s="367"/>
      <c r="AP530" s="367"/>
      <c r="AQ530" s="367"/>
      <c r="AR530" s="367"/>
      <c r="AS530" s="367"/>
      <c r="AT530" s="367"/>
      <c r="AU530" s="367"/>
      <c r="AV530" s="367"/>
      <c r="AW530" s="367"/>
      <c r="AX530" s="367"/>
      <c r="AY530" s="367"/>
      <c r="AZ530" s="367"/>
      <c r="BA530" s="367"/>
      <c r="BB530" s="367"/>
      <c r="BC530" s="367"/>
      <c r="BD530" s="367"/>
      <c r="BE530" s="367"/>
      <c r="BF530" s="367"/>
      <c r="BG530" s="367"/>
      <c r="BH530" s="367"/>
    </row>
    <row r="531" spans="1:60" ht="15">
      <c r="A531" s="380" t="s">
        <v>134</v>
      </c>
      <c r="B531" s="390" t="str">
        <f>IF('1. Projektets omkostninger'!E519="","",'1. Projektets omkostninger'!E519)</f>
        <v/>
      </c>
      <c r="C531" s="426" t="s">
        <v>135</v>
      </c>
      <c r="D531" s="389"/>
      <c r="E531" s="437" t="s">
        <v>148</v>
      </c>
      <c r="F531" s="435"/>
      <c r="G531" s="428"/>
      <c r="H531" s="462"/>
      <c r="I531" s="447"/>
      <c r="J531" s="447"/>
      <c r="K531" s="348"/>
      <c r="L531" s="348"/>
      <c r="M531" s="348"/>
      <c r="N531" s="348"/>
      <c r="O531" s="348"/>
      <c r="P531" s="348"/>
      <c r="Q531" s="358"/>
      <c r="R531" s="345"/>
      <c r="S531" s="442"/>
      <c r="T531" s="340" t="s">
        <v>217</v>
      </c>
      <c r="U531" s="340" t="s">
        <v>217</v>
      </c>
      <c r="V531" s="340" t="s">
        <v>217</v>
      </c>
      <c r="W531" s="340" t="s">
        <v>217</v>
      </c>
      <c r="X531" s="340" t="s">
        <v>217</v>
      </c>
      <c r="Y531" s="340" t="s">
        <v>217</v>
      </c>
      <c r="Z531" s="340" t="s">
        <v>217</v>
      </c>
      <c r="AA531" s="340" t="s">
        <v>217</v>
      </c>
      <c r="AB531" s="348" t="s">
        <v>110</v>
      </c>
      <c r="AC531" s="367"/>
      <c r="AD531" s="367"/>
      <c r="AE531" s="367"/>
      <c r="AF531" s="367"/>
      <c r="AG531" s="367"/>
      <c r="AH531" s="367"/>
      <c r="AI531" s="367"/>
      <c r="AJ531" s="367"/>
      <c r="AK531" s="367"/>
      <c r="AL531" s="367"/>
      <c r="AM531" s="367"/>
      <c r="AN531" s="367"/>
      <c r="AO531" s="367"/>
      <c r="AP531" s="367"/>
      <c r="AQ531" s="367"/>
      <c r="AR531" s="367"/>
      <c r="AS531" s="367"/>
      <c r="AT531" s="367"/>
      <c r="AU531" s="367"/>
      <c r="AV531" s="367"/>
      <c r="AW531" s="367"/>
      <c r="AX531" s="367"/>
      <c r="AY531" s="367"/>
      <c r="AZ531" s="367"/>
      <c r="BA531" s="367"/>
      <c r="BB531" s="367"/>
      <c r="BC531" s="367"/>
      <c r="BD531" s="367"/>
      <c r="BE531" s="367"/>
      <c r="BF531" s="367"/>
      <c r="BG531" s="367"/>
      <c r="BH531" s="367"/>
    </row>
    <row r="532" spans="1:60" ht="15">
      <c r="A532" s="434" t="s">
        <v>175</v>
      </c>
      <c r="B532" s="434" t="str">
        <f>IF('1. Projektets omkostninger'!A519="","",'1. Projektets omkostninger'!A519)</f>
        <v/>
      </c>
      <c r="C532" s="434" t="str">
        <f>IF('1. Projektets omkostninger'!$A519="","",'1. Projektets omkostninger'!$A519)</f>
        <v/>
      </c>
      <c r="D532" s="389"/>
      <c r="E532" s="437"/>
      <c r="F532" s="436"/>
      <c r="G532" s="426"/>
      <c r="H532" s="426"/>
      <c r="I532" s="452"/>
      <c r="J532" s="447"/>
      <c r="K532" s="348"/>
      <c r="L532" s="348"/>
      <c r="M532" s="348"/>
      <c r="N532" s="348"/>
      <c r="O532" s="348"/>
      <c r="P532" s="348"/>
      <c r="Q532" s="358"/>
      <c r="R532" s="345"/>
      <c r="S532" s="442"/>
      <c r="T532" s="339" t="s">
        <v>177</v>
      </c>
      <c r="U532" s="25" t="s">
        <v>178</v>
      </c>
      <c r="V532" s="348" t="s">
        <v>179</v>
      </c>
      <c r="W532" s="348" t="s">
        <v>180</v>
      </c>
      <c r="X532" s="348" t="s">
        <v>181</v>
      </c>
      <c r="Y532" s="25"/>
      <c r="Z532" s="346" t="s">
        <v>144</v>
      </c>
      <c r="AA532" s="346" t="s">
        <v>97</v>
      </c>
      <c r="AB532" s="348" t="s">
        <v>211</v>
      </c>
      <c r="AC532" s="367"/>
      <c r="AD532" s="367"/>
      <c r="AE532" s="367"/>
      <c r="AF532" s="367"/>
      <c r="AG532" s="367"/>
      <c r="AH532" s="367"/>
      <c r="AI532" s="367"/>
      <c r="AJ532" s="367"/>
      <c r="AK532" s="367"/>
      <c r="AL532" s="367"/>
      <c r="AM532" s="367"/>
      <c r="AN532" s="367"/>
      <c r="AO532" s="367"/>
      <c r="AP532" s="367"/>
      <c r="AQ532" s="367"/>
      <c r="AR532" s="367"/>
      <c r="AS532" s="367"/>
      <c r="AT532" s="367"/>
      <c r="AU532" s="367"/>
      <c r="AV532" s="367"/>
      <c r="AW532" s="367"/>
      <c r="AX532" s="367"/>
      <c r="AY532" s="367"/>
      <c r="AZ532" s="367"/>
      <c r="BA532" s="367"/>
      <c r="BB532" s="367"/>
      <c r="BC532" s="367"/>
      <c r="BD532" s="367"/>
      <c r="BE532" s="367"/>
      <c r="BF532" s="367"/>
      <c r="BG532" s="367"/>
      <c r="BH532" s="367"/>
    </row>
    <row r="533" spans="1:60" ht="15.75" thickBot="1">
      <c r="A533" s="395"/>
      <c r="B533" s="384" t="s">
        <v>90</v>
      </c>
      <c r="C533" s="384" t="s">
        <v>91</v>
      </c>
      <c r="D533" s="384" t="s">
        <v>92</v>
      </c>
      <c r="E533" s="384" t="s">
        <v>93</v>
      </c>
      <c r="F533" s="385" t="s">
        <v>94</v>
      </c>
      <c r="G533" s="429"/>
      <c r="H533" s="426"/>
      <c r="I533" s="447"/>
      <c r="J533" s="447"/>
      <c r="K533" s="348"/>
      <c r="L533" s="348"/>
      <c r="M533" s="348"/>
      <c r="N533" s="348"/>
      <c r="O533" s="348"/>
      <c r="P533" s="352"/>
      <c r="Q533" s="359"/>
      <c r="R533" s="339"/>
      <c r="S533" s="339"/>
      <c r="T533" s="25"/>
      <c r="U533" s="25"/>
      <c r="V533" s="348"/>
      <c r="W533" s="348"/>
      <c r="X533" s="25"/>
      <c r="Y533" s="442"/>
      <c r="Z533" s="346"/>
      <c r="AA533" s="346"/>
      <c r="AB533" s="348" t="s">
        <v>113</v>
      </c>
      <c r="AC533" s="367"/>
      <c r="AD533" s="367"/>
      <c r="AE533" s="367"/>
      <c r="AF533" s="367"/>
      <c r="AG533" s="367"/>
      <c r="AH533" s="367"/>
      <c r="AI533" s="367"/>
      <c r="AJ533" s="367"/>
      <c r="AK533" s="367"/>
      <c r="AL533" s="367"/>
      <c r="AM533" s="367"/>
      <c r="AN533" s="367"/>
      <c r="AO533" s="367"/>
      <c r="AP533" s="367"/>
      <c r="AQ533" s="367"/>
      <c r="AR533" s="367"/>
      <c r="AS533" s="367"/>
      <c r="AT533" s="367"/>
      <c r="AU533" s="367"/>
      <c r="AV533" s="367"/>
      <c r="AW533" s="367"/>
      <c r="AX533" s="367"/>
      <c r="AY533" s="367"/>
      <c r="AZ533" s="367"/>
      <c r="BA533" s="367"/>
      <c r="BB533" s="367"/>
      <c r="BC533" s="367"/>
      <c r="BD533" s="367"/>
      <c r="BE533" s="367"/>
      <c r="BF533" s="367"/>
      <c r="BG533" s="367"/>
      <c r="BH533" s="367"/>
    </row>
    <row r="534" spans="1:60" ht="15" customHeight="1">
      <c r="A534" s="512" t="s">
        <v>99</v>
      </c>
      <c r="B534" s="569">
        <f>IFERROR(IF(E534=0,0,X534),0)</f>
        <v>0</v>
      </c>
      <c r="C534" s="558">
        <f t="shared" ref="C534:C540" si="124">IFERROR(E534-B534,0)</f>
        <v>0</v>
      </c>
      <c r="D534" s="558"/>
      <c r="E534" s="562">
        <f>'1. Projektets omkostninger'!B527</f>
        <v>0</v>
      </c>
      <c r="F534" s="563">
        <f>SUM('1. Projektets omkostninger'!D526:AV526)</f>
        <v>0</v>
      </c>
      <c r="G534" s="432"/>
      <c r="H534" s="460"/>
      <c r="I534" s="93"/>
      <c r="J534" s="94"/>
      <c r="K534" s="94"/>
      <c r="L534" s="94"/>
      <c r="M534" s="95"/>
      <c r="N534" s="347"/>
      <c r="O534" s="348"/>
      <c r="P534" s="355"/>
      <c r="Q534" s="338"/>
      <c r="R534" s="339"/>
      <c r="S534" s="339"/>
      <c r="T534" s="554" t="e">
        <f>((I$538-((E$543*I$538+C$544)-E$543)/E$543))*E534</f>
        <v>#VALUE!</v>
      </c>
      <c r="U534" s="446" t="e">
        <f>IF(AND(OR($F$529="Privat forsknings- og videnformidlingsinstitution",$F$529="Offentlig forsknings- og videnformidlingsinstitution"),OR($B$531="Anvendt forskning",$B$531="Udvikling")),IF($K$542="",$I$538*$E534,$K$542*$E534),IF($K$538="",$K$540*$E534,$K$539*$E534))</f>
        <v>#VALUE!</v>
      </c>
      <c r="V534" s="446">
        <f>IFERROR(IF(E534=0,0,E534*K$538),0)</f>
        <v>0</v>
      </c>
      <c r="W534" s="444">
        <f>IF(E534=0,0,E534*I$538)</f>
        <v>0</v>
      </c>
      <c r="X534" s="444">
        <f>IF(AND(D$544=0,C$544=0),W534,IF(AND(D$544&gt;0,C$544=0),U534,IF(AND(D$544&gt;0,C$544&gt;0,U534=0),0,IF(AND(V534&lt;&gt;0,V534&lt;U534),V534,U534))))</f>
        <v>0</v>
      </c>
      <c r="Y534" s="25"/>
      <c r="Z534" s="339" t="str">
        <f>CONCATENATE(F529," - ",AA534)</f>
        <v xml:space="preserve"> - </v>
      </c>
      <c r="AA534" s="25" t="str">
        <f>F530</f>
        <v/>
      </c>
      <c r="AB534" s="348" t="s">
        <v>116</v>
      </c>
      <c r="AC534" s="367"/>
      <c r="AD534" s="367"/>
      <c r="AE534" s="367"/>
      <c r="AF534" s="367"/>
      <c r="AG534" s="367"/>
      <c r="AH534" s="367"/>
      <c r="AI534" s="367"/>
      <c r="AJ534" s="367"/>
      <c r="AK534" s="367"/>
      <c r="AL534" s="367"/>
      <c r="AM534" s="367"/>
      <c r="AN534" s="367"/>
      <c r="AO534" s="367"/>
      <c r="AP534" s="367"/>
      <c r="AQ534" s="367"/>
      <c r="AR534" s="367"/>
      <c r="AS534" s="367"/>
      <c r="AT534" s="367"/>
      <c r="AU534" s="367"/>
      <c r="AV534" s="367"/>
      <c r="AW534" s="367"/>
      <c r="AX534" s="367"/>
      <c r="AY534" s="367"/>
      <c r="AZ534" s="367"/>
      <c r="BA534" s="367"/>
      <c r="BB534" s="367"/>
      <c r="BC534" s="367"/>
      <c r="BD534" s="367"/>
      <c r="BE534" s="367"/>
      <c r="BF534" s="367"/>
      <c r="BG534" s="367"/>
      <c r="BH534" s="367"/>
    </row>
    <row r="535" spans="1:60" ht="15" customHeight="1">
      <c r="A535" s="513" t="s">
        <v>50</v>
      </c>
      <c r="B535" s="570">
        <f>IFERROR(IF(E535=0,0,X535),0)</f>
        <v>0</v>
      </c>
      <c r="C535" s="555">
        <f t="shared" si="124"/>
        <v>0</v>
      </c>
      <c r="D535" s="555"/>
      <c r="E535" s="556">
        <f>'1. Projektets omkostninger'!B531</f>
        <v>0</v>
      </c>
      <c r="F535" s="564"/>
      <c r="G535" s="432"/>
      <c r="H535" s="460"/>
      <c r="I535" s="96"/>
      <c r="J535" s="25"/>
      <c r="K535" s="25"/>
      <c r="L535" s="25"/>
      <c r="M535" s="97"/>
      <c r="N535" s="347"/>
      <c r="O535" s="348"/>
      <c r="P535" s="356"/>
      <c r="Q535" s="338"/>
      <c r="R535" s="337"/>
      <c r="S535" s="339"/>
      <c r="T535" s="554" t="e">
        <f t="shared" ref="T535:T543" si="125">((I$538-((E$543*I$538+C$544)-E$543)/E$543))*E535</f>
        <v>#VALUE!</v>
      </c>
      <c r="U535" s="446" t="e">
        <f t="shared" ref="U535:U543" si="126">IF(AND(OR($F$529="Privat forsknings- og videnformidlingsinstitution",$F$529="Offentlig forsknings- og videnformidlingsinstitution"),OR($B$531="Anvendt forskning",$B$531="Udvikling")),IF($K$542="",$I$538*$E535,$K$542*$E535),IF($K$538="",$K$540*$E535,$K$539*$E535))</f>
        <v>#VALUE!</v>
      </c>
      <c r="V535" s="446">
        <f t="shared" ref="V535:V543" si="127">IFERROR(IF(E535=0,0,E535*K$538),0)</f>
        <v>0</v>
      </c>
      <c r="W535" s="444">
        <f t="shared" ref="W535:W543" si="128">IF(E535=0,0,E535*I$538)</f>
        <v>0</v>
      </c>
      <c r="X535" s="444">
        <f t="shared" ref="X535:X543" si="129">IF(AND(D$544=0,C$544=0),W535,IF(AND(D$544&gt;0,C$544=0),U535,IF(AND(D$544&gt;0,C$544&gt;0,U535=0),0,IF(AND(V535&lt;&gt;0,V535&lt;U535),V535,U535))))</f>
        <v>0</v>
      </c>
      <c r="Y535" s="25"/>
      <c r="Z535" s="339"/>
      <c r="AA535" s="339"/>
      <c r="AB535" s="348" t="s">
        <v>118</v>
      </c>
      <c r="AC535" s="367"/>
      <c r="AD535" s="367"/>
      <c r="AE535" s="367"/>
      <c r="AF535" s="367"/>
      <c r="AG535" s="367"/>
      <c r="AH535" s="367"/>
      <c r="AI535" s="367"/>
      <c r="AJ535" s="367"/>
      <c r="AK535" s="367"/>
      <c r="AL535" s="367"/>
      <c r="AM535" s="367"/>
      <c r="AN535" s="367"/>
      <c r="AO535" s="367"/>
      <c r="AP535" s="367"/>
      <c r="AQ535" s="367"/>
      <c r="AR535" s="367"/>
      <c r="AS535" s="367"/>
      <c r="AT535" s="367"/>
      <c r="AU535" s="367"/>
      <c r="AV535" s="367"/>
      <c r="AW535" s="367"/>
      <c r="AX535" s="367"/>
      <c r="AY535" s="367"/>
      <c r="AZ535" s="367"/>
      <c r="BA535" s="367"/>
      <c r="BB535" s="367"/>
      <c r="BC535" s="367"/>
      <c r="BD535" s="367"/>
      <c r="BE535" s="367"/>
      <c r="BF535" s="367"/>
      <c r="BG535" s="367"/>
      <c r="BH535" s="367"/>
    </row>
    <row r="536" spans="1:60" ht="15" customHeight="1">
      <c r="A536" s="513" t="s">
        <v>51</v>
      </c>
      <c r="B536" s="570">
        <f t="shared" ref="B536:B540" si="130">IFERROR(IF(E536=0,0,X536),0)</f>
        <v>0</v>
      </c>
      <c r="C536" s="555">
        <f t="shared" si="124"/>
        <v>0</v>
      </c>
      <c r="D536" s="555"/>
      <c r="E536" s="556">
        <f>'1. Projektets omkostninger'!B533</f>
        <v>0</v>
      </c>
      <c r="F536" s="564"/>
      <c r="G536" s="432"/>
      <c r="H536" s="460"/>
      <c r="I536" s="535" t="s">
        <v>148</v>
      </c>
      <c r="J536" s="25"/>
      <c r="K536" s="25"/>
      <c r="L536" s="25"/>
      <c r="M536" s="97"/>
      <c r="N536" s="347"/>
      <c r="O536" s="348"/>
      <c r="P536" s="356"/>
      <c r="Q536" s="338"/>
      <c r="R536" s="337"/>
      <c r="S536" s="339"/>
      <c r="T536" s="554" t="e">
        <f t="shared" si="125"/>
        <v>#VALUE!</v>
      </c>
      <c r="U536" s="446" t="e">
        <f t="shared" si="126"/>
        <v>#VALUE!</v>
      </c>
      <c r="V536" s="446">
        <f t="shared" si="127"/>
        <v>0</v>
      </c>
      <c r="W536" s="444">
        <f t="shared" si="128"/>
        <v>0</v>
      </c>
      <c r="X536" s="444">
        <f t="shared" si="129"/>
        <v>0</v>
      </c>
      <c r="Y536" s="25"/>
      <c r="Z536" s="339"/>
      <c r="AA536" s="339"/>
      <c r="AB536" s="348"/>
      <c r="AC536" s="367"/>
      <c r="AD536" s="367"/>
      <c r="AE536" s="367"/>
      <c r="AF536" s="367"/>
      <c r="AG536" s="367"/>
      <c r="AH536" s="367"/>
      <c r="AI536" s="367"/>
      <c r="AJ536" s="367"/>
      <c r="AK536" s="367"/>
      <c r="AL536" s="367"/>
      <c r="AM536" s="367"/>
      <c r="AN536" s="367"/>
      <c r="AO536" s="367"/>
      <c r="AP536" s="367"/>
      <c r="AQ536" s="367"/>
      <c r="AR536" s="367"/>
      <c r="AS536" s="367"/>
      <c r="AT536" s="367"/>
      <c r="AU536" s="367"/>
      <c r="AV536" s="367"/>
      <c r="AW536" s="367"/>
      <c r="AX536" s="367"/>
      <c r="AY536" s="367"/>
      <c r="AZ536" s="367"/>
      <c r="BA536" s="367"/>
      <c r="BB536" s="367"/>
      <c r="BC536" s="367"/>
      <c r="BD536" s="367"/>
      <c r="BE536" s="367"/>
      <c r="BF536" s="367"/>
      <c r="BG536" s="367"/>
      <c r="BH536" s="367"/>
    </row>
    <row r="537" spans="1:60" ht="15" customHeight="1" thickBot="1">
      <c r="A537" s="513" t="s">
        <v>53</v>
      </c>
      <c r="B537" s="570">
        <f t="shared" si="130"/>
        <v>0</v>
      </c>
      <c r="C537" s="555">
        <f t="shared" si="124"/>
        <v>0</v>
      </c>
      <c r="D537" s="555"/>
      <c r="E537" s="556">
        <f>'1. Projektets omkostninger'!B535</f>
        <v>0</v>
      </c>
      <c r="F537" s="564"/>
      <c r="G537" s="432"/>
      <c r="H537" s="460"/>
      <c r="I537" s="536" t="str">
        <f>IFERROR(VLOOKUP(B531,'6. Liste over tilskudsprocenter'!$A:$K,MATCH(CONCATENATE(F529," - ",F530),'6. Liste over tilskudsprocenter'!$A$1:$K$1,0),FALSE),"")</f>
        <v/>
      </c>
      <c r="J537" s="340"/>
      <c r="K537" s="537" t="s">
        <v>150</v>
      </c>
      <c r="L537" s="538"/>
      <c r="M537" s="97" t="s">
        <v>151</v>
      </c>
      <c r="N537" s="347"/>
      <c r="O537" s="348"/>
      <c r="P537" s="356"/>
      <c r="Q537" s="338"/>
      <c r="R537" s="337"/>
      <c r="S537" s="339"/>
      <c r="T537" s="554" t="e">
        <f t="shared" si="125"/>
        <v>#VALUE!</v>
      </c>
      <c r="U537" s="446" t="e">
        <f t="shared" si="126"/>
        <v>#VALUE!</v>
      </c>
      <c r="V537" s="446">
        <f t="shared" si="127"/>
        <v>0</v>
      </c>
      <c r="W537" s="444">
        <f t="shared" si="128"/>
        <v>0</v>
      </c>
      <c r="X537" s="444">
        <f t="shared" si="129"/>
        <v>0</v>
      </c>
      <c r="Y537" s="25"/>
      <c r="Z537" s="339"/>
      <c r="AA537" s="339"/>
      <c r="AB537" s="348"/>
      <c r="AC537" s="367"/>
      <c r="AD537" s="367"/>
      <c r="AE537" s="367"/>
      <c r="AF537" s="367"/>
      <c r="AG537" s="367"/>
      <c r="AH537" s="367"/>
      <c r="AI537" s="367"/>
      <c r="AJ537" s="367"/>
      <c r="AK537" s="367"/>
      <c r="AL537" s="367"/>
      <c r="AM537" s="367"/>
      <c r="AN537" s="367"/>
      <c r="AO537" s="367"/>
      <c r="AP537" s="367"/>
      <c r="AQ537" s="367"/>
      <c r="AR537" s="367"/>
      <c r="AS537" s="367"/>
      <c r="AT537" s="367"/>
      <c r="AU537" s="367"/>
      <c r="AV537" s="367"/>
      <c r="AW537" s="367"/>
      <c r="AX537" s="367"/>
      <c r="AY537" s="367"/>
      <c r="AZ537" s="367"/>
      <c r="BA537" s="367"/>
      <c r="BB537" s="367"/>
      <c r="BC537" s="367"/>
      <c r="BD537" s="367"/>
      <c r="BE537" s="367"/>
      <c r="BF537" s="367"/>
      <c r="BG537" s="367"/>
      <c r="BH537" s="367"/>
    </row>
    <row r="538" spans="1:60" ht="15" customHeight="1">
      <c r="A538" s="513" t="s">
        <v>54</v>
      </c>
      <c r="B538" s="570">
        <f t="shared" si="130"/>
        <v>0</v>
      </c>
      <c r="C538" s="555">
        <f t="shared" si="124"/>
        <v>0</v>
      </c>
      <c r="D538" s="555"/>
      <c r="E538" s="556">
        <f>'1. Projektets omkostninger'!B537</f>
        <v>0</v>
      </c>
      <c r="F538" s="564"/>
      <c r="G538" s="432"/>
      <c r="H538" s="460"/>
      <c r="I538" s="539" t="str">
        <f>IFERROR(VLOOKUP(B531,'6. Liste over tilskudsprocenter'!$A:$K,MATCH(CONCATENATE(F529," - ",F530),'6. Liste over tilskudsprocenter'!$A$1:$K$1,0),FALSE),"")</f>
        <v/>
      </c>
      <c r="J538" s="338" t="s">
        <v>153</v>
      </c>
      <c r="K538" s="454" t="str">
        <f>IFERROR(IF($E543*(1-$I538)-$C544&lt;0,$K540-(($E543*$K540+$C544)-$E543)/$E543,""),"")</f>
        <v/>
      </c>
      <c r="L538" s="25" t="str">
        <f>IFERROR(IF($D544&lt;&gt;0,IF($D544=$E543,0,IF($C544&gt;0,($I538-$D544/$E543)-$K538,"HA")),IF($E543*(1-$I538)-$C544&lt;0,(($I538-(($E543*$I538+$C544+$D544)-$E543)/$E543)),"")),"")</f>
        <v/>
      </c>
      <c r="M538" s="550" t="e">
        <f>$L538-$K540</f>
        <v>#VALUE!</v>
      </c>
      <c r="N538" s="347"/>
      <c r="O538" s="348"/>
      <c r="P538" s="356"/>
      <c r="Q538" s="338"/>
      <c r="R538" s="337"/>
      <c r="S538" s="339"/>
      <c r="T538" s="554" t="e">
        <f t="shared" si="125"/>
        <v>#VALUE!</v>
      </c>
      <c r="U538" s="446" t="e">
        <f t="shared" si="126"/>
        <v>#VALUE!</v>
      </c>
      <c r="V538" s="446">
        <f t="shared" si="127"/>
        <v>0</v>
      </c>
      <c r="W538" s="444">
        <f t="shared" si="128"/>
        <v>0</v>
      </c>
      <c r="X538" s="444">
        <f t="shared" si="129"/>
        <v>0</v>
      </c>
      <c r="Y538" s="25"/>
      <c r="Z538" s="25" t="s">
        <v>101</v>
      </c>
      <c r="AA538" s="25" t="s">
        <v>102</v>
      </c>
      <c r="AB538" s="348"/>
      <c r="AC538" s="367"/>
      <c r="AD538" s="367"/>
      <c r="AE538" s="367"/>
      <c r="AF538" s="367"/>
      <c r="AG538" s="367"/>
      <c r="AH538" s="367"/>
      <c r="AI538" s="367"/>
      <c r="AJ538" s="367"/>
      <c r="AK538" s="367"/>
      <c r="AL538" s="367"/>
      <c r="AM538" s="367"/>
      <c r="AN538" s="367"/>
      <c r="AO538" s="367"/>
      <c r="AP538" s="367"/>
      <c r="AQ538" s="367"/>
      <c r="AR538" s="367"/>
      <c r="AS538" s="367"/>
      <c r="AT538" s="367"/>
      <c r="AU538" s="367"/>
      <c r="AV538" s="367"/>
      <c r="AW538" s="367"/>
      <c r="AX538" s="367"/>
      <c r="AY538" s="367"/>
      <c r="AZ538" s="367"/>
      <c r="BA538" s="367"/>
      <c r="BB538" s="367"/>
      <c r="BC538" s="367"/>
      <c r="BD538" s="367"/>
      <c r="BE538" s="367"/>
      <c r="BF538" s="367"/>
      <c r="BG538" s="367"/>
      <c r="BH538" s="367"/>
    </row>
    <row r="539" spans="1:60" ht="15" customHeight="1">
      <c r="A539" s="513" t="s">
        <v>56</v>
      </c>
      <c r="B539" s="570">
        <f t="shared" si="130"/>
        <v>0</v>
      </c>
      <c r="C539" s="555">
        <f t="shared" si="124"/>
        <v>0</v>
      </c>
      <c r="D539" s="555"/>
      <c r="E539" s="556">
        <f>'1. Projektets omkostninger'!B539</f>
        <v>0</v>
      </c>
      <c r="F539" s="564"/>
      <c r="G539" s="432"/>
      <c r="H539" s="460"/>
      <c r="I539" s="539"/>
      <c r="J539" s="25"/>
      <c r="K539" s="540" t="e">
        <f>K540-(I538-K538)</f>
        <v>#VALUE!</v>
      </c>
      <c r="L539" s="25"/>
      <c r="M539" s="550"/>
      <c r="N539" s="347"/>
      <c r="O539" s="348"/>
      <c r="P539" s="356"/>
      <c r="Q539" s="338"/>
      <c r="R539" s="337"/>
      <c r="S539" s="339"/>
      <c r="T539" s="554" t="e">
        <f t="shared" si="125"/>
        <v>#VALUE!</v>
      </c>
      <c r="U539" s="446" t="e">
        <f t="shared" si="126"/>
        <v>#VALUE!</v>
      </c>
      <c r="V539" s="446">
        <f t="shared" si="127"/>
        <v>0</v>
      </c>
      <c r="W539" s="444">
        <f t="shared" si="128"/>
        <v>0</v>
      </c>
      <c r="X539" s="444">
        <f t="shared" si="129"/>
        <v>0</v>
      </c>
      <c r="Y539" s="348"/>
      <c r="Z539" s="25" t="s">
        <v>105</v>
      </c>
      <c r="AA539" s="25" t="s">
        <v>106</v>
      </c>
      <c r="AB539" s="25"/>
      <c r="AC539" s="367"/>
      <c r="AD539" s="367"/>
      <c r="AE539" s="367"/>
      <c r="AF539" s="367"/>
      <c r="AG539" s="367"/>
      <c r="AH539" s="367"/>
      <c r="AI539" s="367"/>
      <c r="AJ539" s="367"/>
      <c r="AK539" s="367"/>
      <c r="AL539" s="367"/>
      <c r="AM539" s="367"/>
      <c r="AN539" s="367"/>
      <c r="AO539" s="367"/>
      <c r="AP539" s="367"/>
      <c r="AQ539" s="367"/>
      <c r="AR539" s="367"/>
      <c r="AS539" s="367"/>
      <c r="AT539" s="367"/>
      <c r="AU539" s="367"/>
      <c r="AV539" s="367"/>
      <c r="AW539" s="367"/>
      <c r="AX539" s="367"/>
      <c r="AY539" s="367"/>
      <c r="AZ539" s="367"/>
      <c r="BA539" s="367"/>
      <c r="BB539" s="367"/>
      <c r="BC539" s="367"/>
      <c r="BD539" s="367"/>
      <c r="BE539" s="367"/>
      <c r="BF539" s="367"/>
      <c r="BG539" s="367"/>
      <c r="BH539" s="367"/>
    </row>
    <row r="540" spans="1:60" ht="15.75" customHeight="1">
      <c r="A540" s="513" t="s">
        <v>57</v>
      </c>
      <c r="B540" s="570">
        <f t="shared" si="130"/>
        <v>0</v>
      </c>
      <c r="C540" s="555">
        <f t="shared" si="124"/>
        <v>0</v>
      </c>
      <c r="D540" s="555"/>
      <c r="E540" s="556">
        <f>'1. Projektets omkostninger'!B541</f>
        <v>0</v>
      </c>
      <c r="F540" s="564"/>
      <c r="G540" s="432"/>
      <c r="H540" s="460"/>
      <c r="I540" s="96"/>
      <c r="J540" s="25" t="s">
        <v>156</v>
      </c>
      <c r="K540" s="540" t="e">
        <f>($I538-($D544/$E543))</f>
        <v>#VALUE!</v>
      </c>
      <c r="L540" s="25"/>
      <c r="M540" s="97"/>
      <c r="N540" s="347"/>
      <c r="O540" s="348"/>
      <c r="P540" s="356"/>
      <c r="Q540" s="338"/>
      <c r="R540" s="337"/>
      <c r="S540" s="339"/>
      <c r="T540" s="554" t="e">
        <f t="shared" si="125"/>
        <v>#VALUE!</v>
      </c>
      <c r="U540" s="446" t="e">
        <f t="shared" si="126"/>
        <v>#VALUE!</v>
      </c>
      <c r="V540" s="446">
        <f t="shared" si="127"/>
        <v>0</v>
      </c>
      <c r="W540" s="444">
        <f t="shared" si="128"/>
        <v>0</v>
      </c>
      <c r="X540" s="444">
        <f t="shared" si="129"/>
        <v>0</v>
      </c>
      <c r="Y540" s="348"/>
      <c r="Z540" s="25" t="s">
        <v>109</v>
      </c>
      <c r="AA540" s="25"/>
      <c r="AB540" s="25"/>
      <c r="AC540" s="367"/>
      <c r="AD540" s="367"/>
      <c r="AE540" s="367"/>
      <c r="AF540" s="367"/>
      <c r="AG540" s="367"/>
      <c r="AH540" s="367"/>
      <c r="AI540" s="367"/>
      <c r="AJ540" s="367"/>
      <c r="AK540" s="367"/>
      <c r="AL540" s="367"/>
      <c r="AM540" s="367"/>
      <c r="AN540" s="367"/>
      <c r="AO540" s="367"/>
      <c r="AP540" s="367"/>
      <c r="AQ540" s="367"/>
      <c r="AR540" s="367"/>
      <c r="AS540" s="367"/>
      <c r="AT540" s="367"/>
      <c r="AU540" s="367"/>
      <c r="AV540" s="367"/>
      <c r="AW540" s="367"/>
      <c r="AX540" s="367"/>
      <c r="AY540" s="367"/>
      <c r="AZ540" s="367"/>
      <c r="BA540" s="367"/>
      <c r="BB540" s="367"/>
      <c r="BC540" s="367"/>
      <c r="BD540" s="367"/>
      <c r="BE540" s="367"/>
      <c r="BF540" s="367"/>
      <c r="BG540" s="367"/>
      <c r="BH540" s="367"/>
    </row>
    <row r="541" spans="1:60" ht="15" customHeight="1">
      <c r="A541" s="504" t="s">
        <v>58</v>
      </c>
      <c r="B541" s="571">
        <f>SUM(B534+B535+B536+B537-B538-B539+B540)</f>
        <v>0</v>
      </c>
      <c r="C541" s="556">
        <f>SUM(C534+C535+C536+C537-C538-C539+C540)</f>
        <v>0</v>
      </c>
      <c r="D541" s="556"/>
      <c r="E541" s="556">
        <f>SUM(B541:C541)</f>
        <v>0</v>
      </c>
      <c r="F541" s="565"/>
      <c r="G541" s="432"/>
      <c r="H541" s="460"/>
      <c r="I541" s="541"/>
      <c r="J541" s="542"/>
      <c r="K541" s="543"/>
      <c r="L541" s="542"/>
      <c r="M541" s="551"/>
      <c r="N541" s="347"/>
      <c r="O541" s="92"/>
      <c r="P541" s="348"/>
      <c r="Q541" s="25"/>
      <c r="R541" s="25"/>
      <c r="S541" s="25"/>
      <c r="T541" s="554" t="e">
        <f t="shared" si="125"/>
        <v>#VALUE!</v>
      </c>
      <c r="U541" s="446" t="e">
        <f t="shared" si="126"/>
        <v>#VALUE!</v>
      </c>
      <c r="V541" s="446">
        <f t="shared" si="127"/>
        <v>0</v>
      </c>
      <c r="W541" s="444">
        <f t="shared" si="128"/>
        <v>0</v>
      </c>
      <c r="X541" s="444">
        <f t="shared" si="129"/>
        <v>0</v>
      </c>
      <c r="Y541" s="348"/>
      <c r="Z541" s="25" t="s">
        <v>112</v>
      </c>
      <c r="AA541" s="25"/>
      <c r="AB541" s="25"/>
      <c r="AC541" s="367"/>
      <c r="AD541" s="367"/>
      <c r="AE541" s="367"/>
      <c r="AF541" s="367"/>
      <c r="AG541" s="367"/>
      <c r="AH541" s="367"/>
      <c r="AI541" s="367"/>
      <c r="AJ541" s="367"/>
      <c r="AK541" s="367"/>
      <c r="AL541" s="367"/>
      <c r="AM541" s="367"/>
      <c r="AN541" s="367"/>
      <c r="AO541" s="367"/>
      <c r="AP541" s="367"/>
      <c r="AQ541" s="367"/>
      <c r="AR541" s="367"/>
      <c r="AS541" s="367"/>
      <c r="AT541" s="367"/>
      <c r="AU541" s="367"/>
      <c r="AV541" s="367"/>
      <c r="AW541" s="367"/>
      <c r="AX541" s="367"/>
      <c r="AY541" s="367"/>
      <c r="AZ541" s="367"/>
      <c r="BA541" s="367"/>
      <c r="BB541" s="367"/>
      <c r="BC541" s="367"/>
      <c r="BD541" s="367"/>
      <c r="BE541" s="367"/>
      <c r="BF541" s="367"/>
      <c r="BG541" s="367"/>
      <c r="BH541" s="367"/>
    </row>
    <row r="542" spans="1:60" ht="15.75" customHeight="1" thickBot="1">
      <c r="A542" s="514" t="s">
        <v>121</v>
      </c>
      <c r="B542" s="572">
        <f>IFERROR(IF(E542=0,0,X542),0)</f>
        <v>0</v>
      </c>
      <c r="C542" s="555">
        <f>IFERROR(E542-B542,0)</f>
        <v>0</v>
      </c>
      <c r="D542" s="555"/>
      <c r="E542" s="556">
        <f>'1. Projektets omkostninger'!B543</f>
        <v>0</v>
      </c>
      <c r="F542" s="564"/>
      <c r="G542" s="432"/>
      <c r="H542" s="460"/>
      <c r="I542" s="544"/>
      <c r="J542" s="545" t="s">
        <v>159</v>
      </c>
      <c r="K542" s="546" t="str">
        <f>IFERROR(IF(AND(OR($F529="Privat forsknings- og videnformidlingsinstitution",$F529="Offentlig forsknings- og videnformidlingsinstitution"),OR($B531="Anvendt forskning",$B531="Udvikling")),(IF($E543*(1-$I538)-$D544&lt;0,$I538-(($E543*$I538+$D544+$C544)-$E543)/$E543,"")),""),($I538-$D544/$E543))</f>
        <v/>
      </c>
      <c r="L542" s="547"/>
      <c r="M542" s="552"/>
      <c r="N542" s="347"/>
      <c r="O542" s="348"/>
      <c r="P542" s="348"/>
      <c r="Q542" s="25"/>
      <c r="R542" s="25"/>
      <c r="S542" s="25"/>
      <c r="T542" s="554" t="e">
        <f t="shared" si="125"/>
        <v>#VALUE!</v>
      </c>
      <c r="U542" s="446" t="e">
        <f t="shared" si="126"/>
        <v>#VALUE!</v>
      </c>
      <c r="V542" s="446">
        <f t="shared" si="127"/>
        <v>0</v>
      </c>
      <c r="W542" s="444">
        <f t="shared" si="128"/>
        <v>0</v>
      </c>
      <c r="X542" s="444">
        <f t="shared" si="129"/>
        <v>0</v>
      </c>
      <c r="Y542" s="348"/>
      <c r="Z542" s="25" t="s">
        <v>115</v>
      </c>
      <c r="AA542" s="25"/>
      <c r="AB542" s="25"/>
      <c r="AC542" s="367"/>
      <c r="AD542" s="367"/>
      <c r="AE542" s="367"/>
      <c r="AF542" s="367"/>
      <c r="AG542" s="367"/>
      <c r="AH542" s="367"/>
      <c r="AI542" s="367"/>
      <c r="AJ542" s="367"/>
      <c r="AK542" s="367"/>
      <c r="AL542" s="367"/>
      <c r="AM542" s="367"/>
      <c r="AN542" s="367"/>
      <c r="AO542" s="367"/>
      <c r="AP542" s="367"/>
      <c r="AQ542" s="367"/>
      <c r="AR542" s="367"/>
      <c r="AS542" s="367"/>
      <c r="AT542" s="367"/>
      <c r="AU542" s="367"/>
      <c r="AV542" s="367"/>
      <c r="AW542" s="367"/>
      <c r="AX542" s="367"/>
      <c r="AY542" s="367"/>
      <c r="AZ542" s="367"/>
      <c r="BA542" s="367"/>
      <c r="BB542" s="367"/>
      <c r="BC542" s="367"/>
      <c r="BD542" s="367"/>
      <c r="BE542" s="367"/>
      <c r="BF542" s="367"/>
      <c r="BG542" s="367"/>
      <c r="BH542" s="367"/>
    </row>
    <row r="543" spans="1:60" ht="15.75" customHeight="1" thickBot="1">
      <c r="A543" s="505" t="s">
        <v>93</v>
      </c>
      <c r="B543" s="580">
        <f>IF(B541+B542&lt;=0,0,B541+B542)</f>
        <v>0</v>
      </c>
      <c r="C543" s="580">
        <f>IF(C541+C542&lt;=0,0,C541+C542)</f>
        <v>0</v>
      </c>
      <c r="D543" s="580"/>
      <c r="E543" s="579">
        <f>SUM(E534+E535+E536+E537-E538-E539+E540)+E542</f>
        <v>0</v>
      </c>
      <c r="F543" s="566"/>
      <c r="G543" s="432"/>
      <c r="H543" s="460"/>
      <c r="I543" s="445"/>
      <c r="J543" s="445"/>
      <c r="K543" s="347"/>
      <c r="L543" s="347"/>
      <c r="M543" s="347"/>
      <c r="N543" s="347"/>
      <c r="O543" s="92"/>
      <c r="P543" s="348"/>
      <c r="Q543" s="25"/>
      <c r="R543" s="25"/>
      <c r="S543" s="25"/>
      <c r="T543" s="554" t="e">
        <f t="shared" si="125"/>
        <v>#VALUE!</v>
      </c>
      <c r="U543" s="446" t="e">
        <f t="shared" si="126"/>
        <v>#VALUE!</v>
      </c>
      <c r="V543" s="446">
        <f t="shared" si="127"/>
        <v>0</v>
      </c>
      <c r="W543" s="444">
        <f t="shared" si="128"/>
        <v>0</v>
      </c>
      <c r="X543" s="444">
        <f t="shared" si="129"/>
        <v>0</v>
      </c>
      <c r="Y543" s="348"/>
      <c r="Z543" s="339"/>
      <c r="AA543" s="339"/>
      <c r="AB543" s="25"/>
      <c r="AC543" s="367"/>
      <c r="AD543" s="367"/>
      <c r="AE543" s="367"/>
      <c r="AF543" s="367"/>
      <c r="AG543" s="367"/>
      <c r="AH543" s="367"/>
      <c r="AI543" s="367"/>
      <c r="AJ543" s="367"/>
      <c r="AK543" s="367"/>
      <c r="AL543" s="367"/>
      <c r="AM543" s="367"/>
      <c r="AN543" s="367"/>
      <c r="AO543" s="367"/>
      <c r="AP543" s="367"/>
      <c r="AQ543" s="367"/>
      <c r="AR543" s="367"/>
      <c r="AS543" s="367"/>
      <c r="AT543" s="367"/>
      <c r="AU543" s="367"/>
      <c r="AV543" s="367"/>
      <c r="AW543" s="367"/>
      <c r="AX543" s="367"/>
      <c r="AY543" s="367"/>
      <c r="AZ543" s="367"/>
      <c r="BA543" s="367"/>
      <c r="BB543" s="367"/>
      <c r="BC543" s="367"/>
      <c r="BD543" s="367"/>
      <c r="BE543" s="367"/>
      <c r="BF543" s="367"/>
      <c r="BG543" s="367"/>
      <c r="BH543" s="367"/>
    </row>
    <row r="544" spans="1:60" ht="15.75" thickBot="1">
      <c r="A544" s="627" t="s">
        <v>124</v>
      </c>
      <c r="B544" s="529">
        <f>B543</f>
        <v>0</v>
      </c>
      <c r="C544" s="629">
        <f>'1. Projektets omkostninger'!B521</f>
        <v>0</v>
      </c>
      <c r="D544" s="629">
        <f>'1. Projektets omkostninger'!C521</f>
        <v>0</v>
      </c>
      <c r="E544" s="568"/>
      <c r="F544" s="567"/>
      <c r="G544" s="426"/>
      <c r="H544" s="426"/>
      <c r="I544" s="447"/>
      <c r="J544" s="447"/>
      <c r="K544" s="348"/>
      <c r="L544" s="348"/>
      <c r="M544" s="348"/>
      <c r="N544" s="348"/>
      <c r="O544" s="92"/>
      <c r="P544" s="348"/>
      <c r="Q544" s="25"/>
      <c r="R544" s="25"/>
      <c r="S544" s="25"/>
      <c r="T544" s="25"/>
      <c r="U544" s="25"/>
      <c r="V544" s="25"/>
      <c r="W544" s="25"/>
      <c r="X544" s="348"/>
      <c r="Y544" s="348"/>
      <c r="Z544" s="349"/>
      <c r="AA544" s="349"/>
      <c r="AB544" s="25"/>
      <c r="AC544" s="367"/>
      <c r="AD544" s="367"/>
      <c r="AE544" s="367"/>
      <c r="AF544" s="367"/>
      <c r="AG544" s="367"/>
      <c r="AH544" s="367"/>
      <c r="AI544" s="367"/>
      <c r="AJ544" s="367"/>
      <c r="AK544" s="367"/>
      <c r="AL544" s="367"/>
      <c r="AM544" s="367"/>
      <c r="AN544" s="367"/>
      <c r="AO544" s="367"/>
      <c r="AP544" s="367"/>
      <c r="AQ544" s="367"/>
      <c r="AR544" s="367"/>
      <c r="AS544" s="367"/>
      <c r="AT544" s="367"/>
      <c r="AU544" s="367"/>
      <c r="AV544" s="367"/>
      <c r="AW544" s="367"/>
      <c r="AX544" s="367"/>
      <c r="AY544" s="367"/>
      <c r="AZ544" s="367"/>
      <c r="BA544" s="367"/>
      <c r="BB544" s="367"/>
      <c r="BC544" s="367"/>
      <c r="BD544" s="367"/>
      <c r="BE544" s="367"/>
      <c r="BF544" s="367"/>
      <c r="BG544" s="367"/>
      <c r="BH544" s="367"/>
    </row>
    <row r="545" spans="1:60" ht="15.75" thickBot="1">
      <c r="A545" s="396"/>
      <c r="B545" s="397"/>
      <c r="C545" s="397"/>
      <c r="D545" s="397"/>
      <c r="E545" s="408"/>
      <c r="F545" s="407"/>
      <c r="G545" s="426"/>
      <c r="H545" s="426"/>
      <c r="I545" s="447"/>
      <c r="J545" s="468" t="s">
        <v>163</v>
      </c>
      <c r="K545" s="348"/>
      <c r="L545" s="348"/>
      <c r="M545" s="348"/>
      <c r="N545" s="348"/>
      <c r="O545" s="92"/>
      <c r="P545" s="348"/>
      <c r="Q545" s="25"/>
      <c r="R545" s="25"/>
      <c r="S545" s="25"/>
      <c r="T545" s="25"/>
      <c r="U545" s="25"/>
      <c r="V545" s="25"/>
      <c r="W545" s="25"/>
      <c r="X545" s="348"/>
      <c r="Y545" s="348"/>
      <c r="Z545" s="338"/>
      <c r="AA545" s="344"/>
      <c r="AB545" s="25"/>
      <c r="AC545" s="367"/>
      <c r="AD545" s="367"/>
      <c r="AE545" s="367"/>
      <c r="AF545" s="367"/>
      <c r="AG545" s="367"/>
      <c r="AH545" s="367"/>
      <c r="AI545" s="367"/>
      <c r="AJ545" s="367"/>
      <c r="AK545" s="367"/>
      <c r="AL545" s="367"/>
      <c r="AM545" s="367"/>
      <c r="AN545" s="367"/>
      <c r="AO545" s="367"/>
      <c r="AP545" s="367"/>
      <c r="AQ545" s="367"/>
      <c r="AR545" s="367"/>
      <c r="AS545" s="367"/>
      <c r="AT545" s="367"/>
      <c r="AU545" s="367"/>
      <c r="AV545" s="367"/>
      <c r="AW545" s="367"/>
      <c r="AX545" s="367"/>
      <c r="AY545" s="367"/>
      <c r="AZ545" s="367"/>
      <c r="BA545" s="367"/>
      <c r="BB545" s="367"/>
      <c r="BC545" s="367"/>
      <c r="BD545" s="367"/>
      <c r="BE545" s="367"/>
      <c r="BF545" s="367"/>
      <c r="BG545" s="367"/>
      <c r="BH545" s="367"/>
    </row>
    <row r="546" spans="1:60" ht="15">
      <c r="A546" s="399"/>
      <c r="B546" s="400"/>
      <c r="C546" s="400"/>
      <c r="D546" s="400"/>
      <c r="E546" s="640" t="s">
        <v>17</v>
      </c>
      <c r="F546" s="506" t="str">
        <f>I537</f>
        <v/>
      </c>
      <c r="G546" s="426"/>
      <c r="H546" s="426"/>
      <c r="I546" s="447"/>
      <c r="J546" s="469" t="b">
        <f>AND($F548&gt;0.3, OR($F529="Lille virksomhed", $F529="Mellemstor virksomhed", $F529="Stor virksomhed"))</f>
        <v>0</v>
      </c>
      <c r="K546" s="348"/>
      <c r="L546" s="348"/>
      <c r="M546" s="348"/>
      <c r="N546" s="348"/>
      <c r="O546" s="348"/>
      <c r="P546" s="92"/>
      <c r="Q546" s="25"/>
      <c r="R546" s="25"/>
      <c r="S546" s="25"/>
      <c r="T546" s="25"/>
      <c r="U546" s="25"/>
      <c r="V546" s="25"/>
      <c r="W546" s="25"/>
      <c r="X546" s="25"/>
      <c r="Y546" s="348"/>
      <c r="Z546" s="348"/>
      <c r="AA546" s="25"/>
      <c r="AB546" s="25"/>
      <c r="AC546" s="367"/>
      <c r="AD546" s="367"/>
      <c r="AE546" s="367"/>
      <c r="AF546" s="367"/>
      <c r="AG546" s="367"/>
      <c r="AH546" s="367"/>
      <c r="AI546" s="367"/>
      <c r="AJ546" s="367"/>
      <c r="AK546" s="367"/>
      <c r="AL546" s="367"/>
      <c r="AM546" s="367"/>
      <c r="AN546" s="367"/>
      <c r="AO546" s="367"/>
      <c r="AP546" s="367"/>
      <c r="AQ546" s="367"/>
      <c r="AR546" s="367"/>
      <c r="AS546" s="367"/>
      <c r="AT546" s="367"/>
      <c r="AU546" s="367"/>
      <c r="AV546" s="367"/>
      <c r="AW546" s="367"/>
      <c r="AX546" s="367"/>
      <c r="AY546" s="367"/>
      <c r="AZ546" s="367"/>
      <c r="BA546" s="367"/>
      <c r="BB546" s="367"/>
      <c r="BC546" s="367"/>
      <c r="BD546" s="367"/>
      <c r="BE546" s="367"/>
      <c r="BF546" s="367"/>
      <c r="BG546" s="367"/>
      <c r="BH546" s="367"/>
    </row>
    <row r="547" spans="1:60" ht="15">
      <c r="A547" s="399"/>
      <c r="B547" s="400"/>
      <c r="C547" s="400"/>
      <c r="D547" s="400"/>
      <c r="E547" s="641" t="s">
        <v>18</v>
      </c>
      <c r="F547" s="507" t="str">
        <f>IFERROR(IF(AND(OR($F529="Privat forsknings- og videnformidlingsinstitution",$F529="Offentlig forsknings- og videnformidlingsinstitution"),OR($B531="Anvendt forskning",$B531="Udvikling")),IF(K538="",K542,IF(K538&lt;=K542,K538,K542)),_xlfn.IFS(K538="",K540,K538&lt;=0,0,AND(K538&gt;0,K540&gt;0),K539)),"")</f>
        <v/>
      </c>
      <c r="G547" s="426"/>
      <c r="H547" s="426"/>
      <c r="I547" s="447"/>
      <c r="J547" s="469" t="b">
        <f>AND($F548&gt;0.44,OR($F529="Privat forsknings- og videnformidlingsinstitution",$F529="Offentlig forsknings- og videnformidlingsinstitution"))</f>
        <v>0</v>
      </c>
      <c r="K547" s="348"/>
      <c r="L547" s="348"/>
      <c r="M547" s="348"/>
      <c r="N547" s="348"/>
      <c r="O547" s="348"/>
      <c r="P547" s="92"/>
      <c r="Q547" s="25"/>
      <c r="R547" s="25"/>
      <c r="S547" s="25"/>
      <c r="T547" s="25"/>
      <c r="U547" s="25"/>
      <c r="V547" s="25"/>
      <c r="W547" s="25"/>
      <c r="X547" s="25"/>
      <c r="Y547" s="348"/>
      <c r="Z547" s="25"/>
      <c r="AA547" s="25"/>
      <c r="AB547" s="25"/>
      <c r="AC547" s="367"/>
      <c r="AD547" s="367"/>
      <c r="AE547" s="367"/>
      <c r="AF547" s="367"/>
      <c r="AG547" s="367"/>
      <c r="AH547" s="367"/>
      <c r="AI547" s="367"/>
      <c r="AJ547" s="367"/>
      <c r="AK547" s="367"/>
      <c r="AL547" s="367"/>
      <c r="AM547" s="367"/>
      <c r="AN547" s="367"/>
      <c r="AO547" s="367"/>
      <c r="AP547" s="367"/>
      <c r="AQ547" s="367"/>
      <c r="AR547" s="367"/>
      <c r="AS547" s="367"/>
      <c r="AT547" s="367"/>
      <c r="AU547" s="367"/>
      <c r="AV547" s="367"/>
      <c r="AW547" s="367"/>
      <c r="AX547" s="367"/>
      <c r="AY547" s="367"/>
      <c r="AZ547" s="367"/>
      <c r="BA547" s="367"/>
      <c r="BB547" s="367"/>
      <c r="BC547" s="367"/>
      <c r="BD547" s="367"/>
      <c r="BE547" s="367"/>
      <c r="BF547" s="367"/>
      <c r="BG547" s="367"/>
      <c r="BH547" s="367"/>
    </row>
    <row r="548" spans="1:60" ht="15.75" thickBot="1">
      <c r="A548" s="406"/>
      <c r="B548" s="403"/>
      <c r="C548" s="403"/>
      <c r="D548" s="403"/>
      <c r="E548" s="641" t="s">
        <v>168</v>
      </c>
      <c r="F548" s="508">
        <f>IF(E542="",0,IF(OR(F529="Privat Forsknings- og videnformidlingsinstitution",F529="Offentlig Forsknings- og videnformidlingsinstitution"),IF(E542=0,0,E542/E541),IF(E534=0,0,E542/E534)))</f>
        <v>0</v>
      </c>
      <c r="G548" s="426"/>
      <c r="H548" s="426"/>
      <c r="I548" s="447"/>
      <c r="J548" s="466"/>
      <c r="K548" s="348"/>
      <c r="L548" s="348"/>
      <c r="M548" s="348"/>
      <c r="N548" s="348"/>
      <c r="O548" s="348"/>
      <c r="P548" s="348"/>
      <c r="Q548" s="25"/>
      <c r="R548" s="25"/>
      <c r="S548" s="25"/>
      <c r="T548" s="25"/>
      <c r="U548" s="25"/>
      <c r="V548" s="25"/>
      <c r="W548" s="25"/>
      <c r="X548" s="25"/>
      <c r="Y548" s="25"/>
      <c r="Z548" s="25"/>
      <c r="AA548" s="25"/>
      <c r="AB548" s="25"/>
      <c r="AC548" s="367"/>
      <c r="AD548" s="367"/>
      <c r="AE548" s="367"/>
      <c r="AF548" s="367"/>
      <c r="AG548" s="367"/>
      <c r="AH548" s="367"/>
      <c r="AI548" s="367"/>
      <c r="AJ548" s="367"/>
      <c r="AK548" s="367"/>
      <c r="AL548" s="367"/>
      <c r="AM548" s="367"/>
      <c r="AN548" s="367"/>
      <c r="AO548" s="367"/>
      <c r="AP548" s="367"/>
      <c r="AQ548" s="367"/>
      <c r="AR548" s="367"/>
      <c r="AS548" s="367"/>
      <c r="AT548" s="367"/>
      <c r="AU548" s="367"/>
      <c r="AV548" s="367"/>
      <c r="AW548" s="367"/>
      <c r="AX548" s="367"/>
      <c r="AY548" s="367"/>
      <c r="AZ548" s="367"/>
      <c r="BA548" s="367"/>
      <c r="BB548" s="367"/>
      <c r="BC548" s="367"/>
      <c r="BD548" s="367"/>
      <c r="BE548" s="367"/>
      <c r="BF548" s="367"/>
      <c r="BG548" s="367"/>
      <c r="BH548" s="367"/>
    </row>
    <row r="549" spans="1:60" ht="15.75" thickBot="1">
      <c r="A549" s="438" t="s">
        <v>170</v>
      </c>
      <c r="B549" s="439">
        <f>IFERROR(E543/$E$16,0)</f>
        <v>0</v>
      </c>
      <c r="C549" s="403"/>
      <c r="D549" s="403"/>
      <c r="E549" s="409"/>
      <c r="F549" s="414"/>
      <c r="G549" s="426"/>
      <c r="H549" s="426"/>
      <c r="I549" s="447"/>
      <c r="J549" s="467"/>
      <c r="K549" s="348"/>
      <c r="L549" s="348"/>
      <c r="M549" s="348"/>
      <c r="N549" s="348"/>
      <c r="O549" s="348"/>
      <c r="P549" s="348"/>
      <c r="Q549" s="25"/>
      <c r="R549" s="25"/>
      <c r="S549" s="25"/>
      <c r="T549" s="25"/>
      <c r="U549" s="25"/>
      <c r="V549" s="25"/>
      <c r="W549" s="25"/>
      <c r="X549" s="25"/>
      <c r="Y549" s="25"/>
      <c r="Z549" s="25"/>
      <c r="AA549" s="25"/>
      <c r="AB549" s="25"/>
      <c r="AC549" s="367"/>
      <c r="AD549" s="367"/>
      <c r="AE549" s="367"/>
      <c r="AF549" s="367"/>
      <c r="AG549" s="367"/>
      <c r="AH549" s="367"/>
      <c r="AI549" s="367"/>
      <c r="AJ549" s="367"/>
      <c r="AK549" s="367"/>
      <c r="AL549" s="367"/>
      <c r="AM549" s="367"/>
      <c r="AN549" s="367"/>
      <c r="AO549" s="367"/>
      <c r="AP549" s="367"/>
      <c r="AQ549" s="367"/>
      <c r="AR549" s="367"/>
      <c r="AS549" s="367"/>
      <c r="AT549" s="367"/>
      <c r="AU549" s="367"/>
      <c r="AV549" s="367"/>
      <c r="AW549" s="367"/>
      <c r="AX549" s="367"/>
      <c r="AY549" s="367"/>
      <c r="AZ549" s="367"/>
      <c r="BA549" s="367"/>
      <c r="BB549" s="367"/>
      <c r="BC549" s="367"/>
      <c r="BD549" s="367"/>
      <c r="BE549" s="367"/>
      <c r="BF549" s="367"/>
      <c r="BG549" s="367"/>
      <c r="BH549" s="367"/>
    </row>
    <row r="550" spans="1:60" ht="15.75" thickBot="1">
      <c r="A550" s="401"/>
      <c r="B550" s="402"/>
      <c r="C550" s="367"/>
      <c r="D550" s="367"/>
      <c r="E550" s="409"/>
      <c r="F550" s="367"/>
      <c r="G550" s="426"/>
      <c r="H550" s="426"/>
      <c r="I550" s="447"/>
      <c r="J550" s="447"/>
      <c r="K550" s="348"/>
      <c r="L550" s="348"/>
      <c r="M550" s="348"/>
      <c r="N550" s="348"/>
      <c r="O550" s="348"/>
      <c r="P550" s="348"/>
      <c r="Q550" s="25"/>
      <c r="R550" s="25"/>
      <c r="S550" s="25"/>
      <c r="T550" s="25"/>
      <c r="U550" s="25"/>
      <c r="V550" s="25"/>
      <c r="W550" s="25"/>
      <c r="X550" s="25"/>
      <c r="Y550" s="25"/>
      <c r="Z550" s="25"/>
      <c r="AA550" s="25"/>
      <c r="AB550" s="25"/>
      <c r="AC550" s="367"/>
      <c r="AD550" s="367"/>
      <c r="AE550" s="367"/>
      <c r="AF550" s="367"/>
      <c r="AG550" s="367"/>
      <c r="AH550" s="367"/>
      <c r="AI550" s="367"/>
      <c r="AJ550" s="367"/>
      <c r="AK550" s="367"/>
      <c r="AL550" s="367"/>
      <c r="AM550" s="367"/>
      <c r="AN550" s="367"/>
      <c r="AO550" s="367"/>
      <c r="AP550" s="367"/>
      <c r="AQ550" s="367"/>
      <c r="AR550" s="367"/>
      <c r="AS550" s="367"/>
      <c r="AT550" s="367"/>
      <c r="AU550" s="367"/>
      <c r="AV550" s="367"/>
      <c r="AW550" s="367"/>
      <c r="AX550" s="367"/>
      <c r="AY550" s="367"/>
      <c r="AZ550" s="367"/>
      <c r="BA550" s="367"/>
      <c r="BB550" s="367"/>
      <c r="BC550" s="367"/>
      <c r="BD550" s="367"/>
      <c r="BE550" s="367"/>
      <c r="BF550" s="367"/>
      <c r="BG550" s="367"/>
      <c r="BH550" s="367"/>
    </row>
    <row r="551" spans="1:60" ht="15.75" hidden="1" thickBot="1">
      <c r="A551" s="401"/>
      <c r="B551" s="402"/>
      <c r="C551" s="367"/>
      <c r="D551" s="367"/>
      <c r="E551" s="409"/>
      <c r="F551" s="367"/>
      <c r="G551" s="426"/>
      <c r="H551" s="426"/>
      <c r="I551" s="447"/>
      <c r="J551" s="447"/>
      <c r="K551" s="348"/>
      <c r="L551" s="348"/>
      <c r="M551" s="348"/>
      <c r="N551" s="348"/>
      <c r="O551" s="348"/>
      <c r="P551" s="348"/>
      <c r="Q551" s="25"/>
      <c r="R551" s="25"/>
      <c r="S551" s="25"/>
      <c r="T551" s="25"/>
      <c r="U551" s="25"/>
      <c r="V551" s="25"/>
      <c r="W551" s="25"/>
      <c r="X551" s="25"/>
      <c r="Y551" s="25"/>
      <c r="Z551" s="25"/>
      <c r="AA551" s="25"/>
      <c r="AB551" s="25"/>
      <c r="AC551" s="367"/>
      <c r="AD551" s="367"/>
      <c r="AE551" s="367"/>
      <c r="AF551" s="367"/>
      <c r="AG551" s="367"/>
      <c r="AH551" s="367"/>
      <c r="AI551" s="367"/>
      <c r="AJ551" s="367"/>
      <c r="AK551" s="367"/>
      <c r="AL551" s="367"/>
      <c r="AM551" s="367"/>
      <c r="AN551" s="367"/>
      <c r="AO551" s="367"/>
      <c r="AP551" s="367"/>
      <c r="AQ551" s="367"/>
      <c r="AR551" s="367"/>
      <c r="AS551" s="367"/>
      <c r="AT551" s="367"/>
      <c r="AU551" s="367"/>
      <c r="AV551" s="367"/>
      <c r="AW551" s="367"/>
      <c r="AX551" s="367"/>
      <c r="AY551" s="367"/>
      <c r="AZ551" s="367"/>
      <c r="BA551" s="367"/>
      <c r="BB551" s="367"/>
      <c r="BC551" s="367"/>
      <c r="BD551" s="367"/>
      <c r="BE551" s="367"/>
      <c r="BF551" s="367"/>
      <c r="BG551" s="367"/>
      <c r="BH551" s="367"/>
    </row>
    <row r="552" spans="1:60" ht="15.75" hidden="1" thickBot="1">
      <c r="A552" s="401"/>
      <c r="B552" s="402"/>
      <c r="C552" s="367"/>
      <c r="D552" s="367"/>
      <c r="E552" s="409"/>
      <c r="F552" s="367"/>
      <c r="G552" s="426"/>
      <c r="H552" s="426"/>
      <c r="I552" s="447"/>
      <c r="J552" s="447"/>
      <c r="K552" s="348"/>
      <c r="L552" s="348"/>
      <c r="M552" s="348"/>
      <c r="N552" s="348"/>
      <c r="O552" s="348"/>
      <c r="P552" s="348"/>
      <c r="Q552" s="25"/>
      <c r="R552" s="25"/>
      <c r="S552" s="25"/>
      <c r="T552" s="25"/>
      <c r="U552" s="25"/>
      <c r="V552" s="25"/>
      <c r="W552" s="25"/>
      <c r="X552" s="25"/>
      <c r="Y552" s="25"/>
      <c r="Z552" s="25"/>
      <c r="AA552" s="25"/>
      <c r="AB552" s="340" t="s">
        <v>218</v>
      </c>
      <c r="AC552" s="367"/>
      <c r="AD552" s="367"/>
      <c r="AE552" s="367"/>
      <c r="AF552" s="367"/>
      <c r="AG552" s="367"/>
      <c r="AH552" s="367"/>
      <c r="AI552" s="367"/>
      <c r="AJ552" s="367"/>
      <c r="AK552" s="367"/>
      <c r="AL552" s="367"/>
      <c r="AM552" s="367"/>
      <c r="AN552" s="367"/>
      <c r="AO552" s="367"/>
      <c r="AP552" s="367"/>
      <c r="AQ552" s="367"/>
      <c r="AR552" s="367"/>
      <c r="AS552" s="367"/>
      <c r="AT552" s="367"/>
      <c r="AU552" s="367"/>
      <c r="AV552" s="367"/>
      <c r="AW552" s="367"/>
      <c r="AX552" s="367"/>
      <c r="AY552" s="367"/>
      <c r="AZ552" s="367"/>
      <c r="BA552" s="367"/>
      <c r="BB552" s="367"/>
      <c r="BC552" s="367"/>
      <c r="BD552" s="367"/>
      <c r="BE552" s="367"/>
      <c r="BF552" s="367"/>
      <c r="BG552" s="367"/>
      <c r="BH552" s="367"/>
    </row>
    <row r="553" spans="1:60" ht="15.75" hidden="1" thickBot="1">
      <c r="A553" s="401"/>
      <c r="B553" s="402"/>
      <c r="C553" s="367"/>
      <c r="D553" s="367"/>
      <c r="E553" s="409"/>
      <c r="F553" s="367"/>
      <c r="G553" s="426"/>
      <c r="H553" s="426"/>
      <c r="I553" s="447"/>
      <c r="J553" s="447"/>
      <c r="K553" s="348"/>
      <c r="L553" s="348"/>
      <c r="M553" s="348"/>
      <c r="N553" s="348"/>
      <c r="O553" s="348"/>
      <c r="P553" s="348"/>
      <c r="Q553" s="25"/>
      <c r="R553" s="25"/>
      <c r="S553" s="25"/>
      <c r="T553" s="25"/>
      <c r="U553" s="25"/>
      <c r="V553" s="25"/>
      <c r="W553" s="25"/>
      <c r="X553" s="25"/>
      <c r="Y553" s="25"/>
      <c r="Z553" s="25"/>
      <c r="AA553" s="25"/>
      <c r="AB553" s="25"/>
      <c r="AC553" s="367"/>
      <c r="AD553" s="367"/>
      <c r="AE553" s="367"/>
      <c r="AF553" s="367"/>
      <c r="AG553" s="367"/>
      <c r="AH553" s="367"/>
      <c r="AI553" s="367"/>
      <c r="AJ553" s="367"/>
      <c r="AK553" s="367"/>
      <c r="AL553" s="367"/>
      <c r="AM553" s="367"/>
      <c r="AN553" s="367"/>
      <c r="AO553" s="367"/>
      <c r="AP553" s="367"/>
      <c r="AQ553" s="367"/>
      <c r="AR553" s="367"/>
      <c r="AS553" s="367"/>
      <c r="AT553" s="367"/>
      <c r="AU553" s="367"/>
      <c r="AV553" s="367"/>
      <c r="AW553" s="367"/>
      <c r="AX553" s="367"/>
      <c r="AY553" s="367"/>
      <c r="AZ553" s="367"/>
      <c r="BA553" s="367"/>
      <c r="BB553" s="367"/>
      <c r="BC553" s="367"/>
      <c r="BD553" s="367"/>
      <c r="BE553" s="367"/>
      <c r="BF553" s="367"/>
      <c r="BG553" s="367"/>
      <c r="BH553" s="367"/>
    </row>
    <row r="554" spans="1:60" ht="15.75" hidden="1" thickBot="1">
      <c r="A554" s="401"/>
      <c r="B554" s="402"/>
      <c r="C554" s="367"/>
      <c r="D554" s="367"/>
      <c r="E554" s="409"/>
      <c r="F554" s="367"/>
      <c r="G554" s="426"/>
      <c r="H554" s="426"/>
      <c r="I554" s="447"/>
      <c r="J554" s="447"/>
      <c r="K554" s="348"/>
      <c r="L554" s="348"/>
      <c r="M554" s="348"/>
      <c r="N554" s="348"/>
      <c r="O554" s="348"/>
      <c r="P554" s="348"/>
      <c r="Q554" s="25"/>
      <c r="R554" s="25"/>
      <c r="S554" s="25"/>
      <c r="T554" s="25"/>
      <c r="U554" s="25"/>
      <c r="V554" s="25"/>
      <c r="W554" s="25"/>
      <c r="X554" s="25"/>
      <c r="Y554" s="25"/>
      <c r="Z554" s="25"/>
      <c r="AA554" s="25"/>
      <c r="AB554" s="25"/>
      <c r="AC554" s="367"/>
      <c r="AD554" s="367"/>
      <c r="AE554" s="367"/>
      <c r="AF554" s="367"/>
      <c r="AG554" s="367"/>
      <c r="AH554" s="367"/>
      <c r="AI554" s="367"/>
      <c r="AJ554" s="367"/>
      <c r="AK554" s="367"/>
      <c r="AL554" s="367"/>
      <c r="AM554" s="367"/>
      <c r="AN554" s="367"/>
      <c r="AO554" s="367"/>
      <c r="AP554" s="367"/>
      <c r="AQ554" s="367"/>
      <c r="AR554" s="367"/>
      <c r="AS554" s="367"/>
      <c r="AT554" s="367"/>
      <c r="AU554" s="367"/>
      <c r="AV554" s="367"/>
      <c r="AW554" s="367"/>
      <c r="AX554" s="367"/>
      <c r="AY554" s="367"/>
      <c r="AZ554" s="367"/>
      <c r="BA554" s="367"/>
      <c r="BB554" s="367"/>
      <c r="BC554" s="367"/>
      <c r="BD554" s="367"/>
      <c r="BE554" s="367"/>
      <c r="BF554" s="367"/>
      <c r="BG554" s="367"/>
      <c r="BH554" s="367"/>
    </row>
    <row r="555" spans="1:60" ht="15.75" hidden="1" thickBot="1">
      <c r="A555" s="401"/>
      <c r="B555" s="402"/>
      <c r="C555" s="367"/>
      <c r="D555" s="367"/>
      <c r="E555" s="409"/>
      <c r="F555" s="367"/>
      <c r="G555" s="426"/>
      <c r="H555" s="426"/>
      <c r="I555" s="447"/>
      <c r="J555" s="447"/>
      <c r="K555" s="348"/>
      <c r="L555" s="348"/>
      <c r="M555" s="348"/>
      <c r="N555" s="348"/>
      <c r="O555" s="348"/>
      <c r="P555" s="348"/>
      <c r="Q555" s="25"/>
      <c r="R555" s="25"/>
      <c r="S555" s="25"/>
      <c r="T555" s="25"/>
      <c r="U555" s="25"/>
      <c r="V555" s="25"/>
      <c r="W555" s="25"/>
      <c r="X555" s="25"/>
      <c r="Y555" s="25"/>
      <c r="Z555" s="25"/>
      <c r="AA555" s="25"/>
      <c r="AB555" s="25"/>
      <c r="AC555" s="367"/>
      <c r="AD555" s="367"/>
      <c r="AE555" s="367"/>
      <c r="AF555" s="367"/>
      <c r="AG555" s="367"/>
      <c r="AH555" s="367"/>
      <c r="AI555" s="367"/>
      <c r="AJ555" s="367"/>
      <c r="AK555" s="367"/>
      <c r="AL555" s="367"/>
      <c r="AM555" s="367"/>
      <c r="AN555" s="367"/>
      <c r="AO555" s="367"/>
      <c r="AP555" s="367"/>
      <c r="AQ555" s="367"/>
      <c r="AR555" s="367"/>
      <c r="AS555" s="367"/>
      <c r="AT555" s="367"/>
      <c r="AU555" s="367"/>
      <c r="AV555" s="367"/>
      <c r="AW555" s="367"/>
      <c r="AX555" s="367"/>
      <c r="AY555" s="367"/>
      <c r="AZ555" s="367"/>
      <c r="BA555" s="367"/>
      <c r="BB555" s="367"/>
      <c r="BC555" s="367"/>
      <c r="BD555" s="367"/>
      <c r="BE555" s="367"/>
      <c r="BF555" s="367"/>
      <c r="BG555" s="367"/>
      <c r="BH555" s="367"/>
    </row>
    <row r="556" spans="1:60" ht="15.75" hidden="1" thickBot="1">
      <c r="A556" s="401"/>
      <c r="B556" s="402"/>
      <c r="C556" s="367"/>
      <c r="D556" s="367"/>
      <c r="E556" s="409"/>
      <c r="F556" s="367"/>
      <c r="G556" s="426"/>
      <c r="H556" s="426"/>
      <c r="I556" s="447"/>
      <c r="J556" s="447"/>
      <c r="K556" s="348"/>
      <c r="L556" s="348"/>
      <c r="M556" s="348"/>
      <c r="N556" s="348"/>
      <c r="O556" s="348"/>
      <c r="P556" s="348"/>
      <c r="Q556" s="25"/>
      <c r="R556" s="25"/>
      <c r="S556" s="25"/>
      <c r="T556" s="25"/>
      <c r="U556" s="25"/>
      <c r="V556" s="25"/>
      <c r="W556" s="25"/>
      <c r="X556" s="25"/>
      <c r="Y556" s="25"/>
      <c r="Z556" s="25"/>
      <c r="AA556" s="25"/>
      <c r="AB556" s="25"/>
      <c r="AC556" s="367"/>
      <c r="AD556" s="367"/>
      <c r="AE556" s="367"/>
      <c r="AF556" s="367"/>
      <c r="AG556" s="367"/>
      <c r="AH556" s="367"/>
      <c r="AI556" s="367"/>
      <c r="AJ556" s="367"/>
      <c r="AK556" s="367"/>
      <c r="AL556" s="367"/>
      <c r="AM556" s="367"/>
      <c r="AN556" s="367"/>
      <c r="AO556" s="367"/>
      <c r="AP556" s="367"/>
      <c r="AQ556" s="367"/>
      <c r="AR556" s="367"/>
      <c r="AS556" s="367"/>
      <c r="AT556" s="367"/>
      <c r="AU556" s="367"/>
      <c r="AV556" s="367"/>
      <c r="AW556" s="367"/>
      <c r="AX556" s="367"/>
      <c r="AY556" s="367"/>
      <c r="AZ556" s="367"/>
      <c r="BA556" s="367"/>
      <c r="BB556" s="367"/>
      <c r="BC556" s="367"/>
      <c r="BD556" s="367"/>
      <c r="BE556" s="367"/>
      <c r="BF556" s="367"/>
      <c r="BG556" s="367"/>
      <c r="BH556" s="367"/>
    </row>
    <row r="557" spans="1:60" ht="15.75" hidden="1" thickBot="1">
      <c r="A557" s="401"/>
      <c r="B557" s="402"/>
      <c r="C557" s="367"/>
      <c r="D557" s="367"/>
      <c r="E557" s="409"/>
      <c r="F557" s="367"/>
      <c r="G557" s="426"/>
      <c r="H557" s="426"/>
      <c r="I557" s="447"/>
      <c r="J557" s="447"/>
      <c r="K557" s="348"/>
      <c r="L557" s="348"/>
      <c r="M557" s="348"/>
      <c r="N557" s="348"/>
      <c r="O557" s="348"/>
      <c r="P557" s="348"/>
      <c r="Q557" s="25"/>
      <c r="R557" s="25"/>
      <c r="S557" s="25"/>
      <c r="T557" s="25"/>
      <c r="U557" s="25"/>
      <c r="V557" s="25"/>
      <c r="W557" s="25"/>
      <c r="X557" s="25"/>
      <c r="Y557" s="25"/>
      <c r="Z557" s="25"/>
      <c r="AA557" s="25"/>
      <c r="AB557" s="25"/>
      <c r="AC557" s="367"/>
      <c r="AD557" s="367"/>
      <c r="AE557" s="367"/>
      <c r="AF557" s="367"/>
      <c r="AG557" s="367"/>
      <c r="AH557" s="367"/>
      <c r="AI557" s="367"/>
      <c r="AJ557" s="367"/>
      <c r="AK557" s="367"/>
      <c r="AL557" s="367"/>
      <c r="AM557" s="367"/>
      <c r="AN557" s="367"/>
      <c r="AO557" s="367"/>
      <c r="AP557" s="367"/>
      <c r="AQ557" s="367"/>
      <c r="AR557" s="367"/>
      <c r="AS557" s="367"/>
      <c r="AT557" s="367"/>
      <c r="AU557" s="367"/>
      <c r="AV557" s="367"/>
      <c r="AW557" s="367"/>
      <c r="AX557" s="367"/>
      <c r="AY557" s="367"/>
      <c r="AZ557" s="367"/>
      <c r="BA557" s="367"/>
      <c r="BB557" s="367"/>
      <c r="BC557" s="367"/>
      <c r="BD557" s="367"/>
      <c r="BE557" s="367"/>
      <c r="BF557" s="367"/>
      <c r="BG557" s="367"/>
      <c r="BH557" s="367"/>
    </row>
    <row r="558" spans="1:60" ht="15.75" hidden="1" thickBot="1">
      <c r="A558" s="401"/>
      <c r="B558" s="402"/>
      <c r="C558" s="367"/>
      <c r="D558" s="367"/>
      <c r="E558" s="409"/>
      <c r="F558" s="367"/>
      <c r="G558" s="426"/>
      <c r="H558" s="426"/>
      <c r="I558" s="447"/>
      <c r="J558" s="447"/>
      <c r="K558" s="348"/>
      <c r="L558" s="348"/>
      <c r="M558" s="348"/>
      <c r="N558" s="348"/>
      <c r="O558" s="348"/>
      <c r="P558" s="348"/>
      <c r="Q558" s="25"/>
      <c r="R558" s="25"/>
      <c r="S558" s="25"/>
      <c r="T558" s="25"/>
      <c r="U558" s="25"/>
      <c r="V558" s="25"/>
      <c r="W558" s="25"/>
      <c r="X558" s="25"/>
      <c r="Y558" s="25"/>
      <c r="Z558" s="25"/>
      <c r="AA558" s="25"/>
      <c r="AB558" s="340" t="s">
        <v>98</v>
      </c>
      <c r="AC558" s="367"/>
      <c r="AD558" s="367"/>
      <c r="AE558" s="367"/>
      <c r="AF558" s="367"/>
      <c r="AG558" s="367"/>
      <c r="AH558" s="367"/>
      <c r="AI558" s="367"/>
      <c r="AJ558" s="367"/>
      <c r="AK558" s="367"/>
      <c r="AL558" s="367"/>
      <c r="AM558" s="367"/>
      <c r="AN558" s="367"/>
      <c r="AO558" s="367"/>
      <c r="AP558" s="367"/>
      <c r="AQ558" s="367"/>
      <c r="AR558" s="367"/>
      <c r="AS558" s="367"/>
      <c r="AT558" s="367"/>
      <c r="AU558" s="367"/>
      <c r="AV558" s="367"/>
      <c r="AW558" s="367"/>
      <c r="AX558" s="367"/>
      <c r="AY558" s="367"/>
      <c r="AZ558" s="367"/>
      <c r="BA558" s="367"/>
      <c r="BB558" s="367"/>
      <c r="BC558" s="367"/>
      <c r="BD558" s="367"/>
      <c r="BE558" s="367"/>
      <c r="BF558" s="367"/>
      <c r="BG558" s="367"/>
      <c r="BH558" s="367"/>
    </row>
    <row r="559" spans="1:60" ht="15.75" thickTop="1">
      <c r="A559" s="639" t="s">
        <v>127</v>
      </c>
      <c r="B559" s="387" t="str">
        <f>IF('1. Projektets omkostninger'!B549="","",'1. Projektets omkostninger'!B549)</f>
        <v/>
      </c>
      <c r="C559" s="388" t="s">
        <v>78</v>
      </c>
      <c r="D559" s="388"/>
      <c r="E559" s="386" t="s">
        <v>128</v>
      </c>
      <c r="F559" s="387" t="str">
        <f>IF('1. Projektets omkostninger'!D549="","",'1. Projektets omkostninger'!D549)</f>
        <v/>
      </c>
      <c r="G559" s="433"/>
      <c r="H559" s="461"/>
      <c r="I559" s="447"/>
      <c r="J559" s="447"/>
      <c r="K559" s="348"/>
      <c r="L559" s="348"/>
      <c r="M559" s="348"/>
      <c r="N559" s="348"/>
      <c r="O559" s="348"/>
      <c r="P559" s="348"/>
      <c r="Q559" s="342"/>
      <c r="R559" s="343"/>
      <c r="S559" s="344"/>
      <c r="T559" s="339"/>
      <c r="U559" s="25"/>
      <c r="V559" s="25"/>
      <c r="W559" s="442"/>
      <c r="X559" s="25"/>
      <c r="Y559" s="25"/>
      <c r="Z559" s="348"/>
      <c r="AA559" s="25"/>
      <c r="AB559" s="348" t="s">
        <v>103</v>
      </c>
      <c r="AC559" s="367"/>
      <c r="AD559" s="367"/>
      <c r="AE559" s="367"/>
      <c r="AF559" s="367"/>
      <c r="AG559" s="367"/>
      <c r="AH559" s="367"/>
      <c r="AI559" s="367"/>
      <c r="AJ559" s="367"/>
      <c r="AK559" s="367"/>
      <c r="AL559" s="367"/>
      <c r="AM559" s="367"/>
      <c r="AN559" s="367"/>
      <c r="AO559" s="367"/>
      <c r="AP559" s="367"/>
      <c r="AQ559" s="367"/>
      <c r="AR559" s="367"/>
      <c r="AS559" s="367"/>
      <c r="AT559" s="367"/>
      <c r="AU559" s="367"/>
      <c r="AV559" s="367"/>
      <c r="AW559" s="367"/>
      <c r="AX559" s="367"/>
      <c r="AY559" s="367"/>
      <c r="AZ559" s="367"/>
      <c r="BA559" s="367"/>
      <c r="BB559" s="367"/>
      <c r="BC559" s="367"/>
      <c r="BD559" s="367"/>
      <c r="BE559" s="367"/>
      <c r="BF559" s="367"/>
      <c r="BG559" s="367"/>
      <c r="BH559" s="367"/>
    </row>
    <row r="560" spans="1:60" ht="15">
      <c r="A560" s="380" t="s">
        <v>132</v>
      </c>
      <c r="B560" s="463" t="str">
        <f>IF('1. Projektets omkostninger'!C549="","",'1. Projektets omkostninger'!C549)</f>
        <v/>
      </c>
      <c r="C560" s="391"/>
      <c r="D560" s="391"/>
      <c r="E560" s="389" t="s">
        <v>6</v>
      </c>
      <c r="F560" s="390" t="str">
        <f>IF(ISBLANK($F$20),"Projektform skal vælges ved hovedansøger",$F$20)</f>
        <v/>
      </c>
      <c r="G560" s="433"/>
      <c r="H560" s="461"/>
      <c r="I560" s="447"/>
      <c r="J560" s="447"/>
      <c r="K560" s="348"/>
      <c r="L560" s="348"/>
      <c r="M560" s="348"/>
      <c r="N560" s="348"/>
      <c r="O560" s="348"/>
      <c r="P560" s="348"/>
      <c r="Q560" s="342"/>
      <c r="R560" s="343"/>
      <c r="S560" s="442"/>
      <c r="T560" s="339"/>
      <c r="U560" s="25"/>
      <c r="V560" s="25"/>
      <c r="W560" s="442"/>
      <c r="X560" s="443"/>
      <c r="Y560" s="25"/>
      <c r="Z560" s="348"/>
      <c r="AA560" s="25"/>
      <c r="AB560" s="348" t="s">
        <v>107</v>
      </c>
      <c r="AC560" s="367"/>
      <c r="AD560" s="367"/>
      <c r="AE560" s="367"/>
      <c r="AF560" s="367"/>
      <c r="AG560" s="367"/>
      <c r="AH560" s="367"/>
      <c r="AI560" s="367"/>
      <c r="AJ560" s="367"/>
      <c r="AK560" s="367"/>
      <c r="AL560" s="367"/>
      <c r="AM560" s="367"/>
      <c r="AN560" s="367"/>
      <c r="AO560" s="367"/>
      <c r="AP560" s="367"/>
      <c r="AQ560" s="367"/>
      <c r="AR560" s="367"/>
      <c r="AS560" s="367"/>
      <c r="AT560" s="367"/>
      <c r="AU560" s="367"/>
      <c r="AV560" s="367"/>
      <c r="AW560" s="367"/>
      <c r="AX560" s="367"/>
      <c r="AY560" s="367"/>
      <c r="AZ560" s="367"/>
      <c r="BA560" s="367"/>
      <c r="BB560" s="367"/>
      <c r="BC560" s="367"/>
      <c r="BD560" s="367"/>
      <c r="BE560" s="367"/>
      <c r="BF560" s="367"/>
      <c r="BG560" s="367"/>
      <c r="BH560" s="367"/>
    </row>
    <row r="561" spans="1:60" ht="15">
      <c r="A561" s="380" t="s">
        <v>134</v>
      </c>
      <c r="B561" s="390" t="str">
        <f>IF('1. Projektets omkostninger'!E549="","",'1. Projektets omkostninger'!E549)</f>
        <v/>
      </c>
      <c r="C561" s="426" t="s">
        <v>135</v>
      </c>
      <c r="D561" s="389"/>
      <c r="E561" s="437" t="s">
        <v>148</v>
      </c>
      <c r="F561" s="435"/>
      <c r="G561" s="428"/>
      <c r="H561" s="462"/>
      <c r="I561" s="447"/>
      <c r="J561" s="447"/>
      <c r="K561" s="348"/>
      <c r="L561" s="348"/>
      <c r="M561" s="348"/>
      <c r="N561" s="348"/>
      <c r="O561" s="348"/>
      <c r="P561" s="348"/>
      <c r="Q561" s="358"/>
      <c r="R561" s="345"/>
      <c r="S561" s="442"/>
      <c r="T561" s="340" t="s">
        <v>218</v>
      </c>
      <c r="U561" s="340" t="s">
        <v>218</v>
      </c>
      <c r="V561" s="340" t="s">
        <v>218</v>
      </c>
      <c r="W561" s="340" t="s">
        <v>218</v>
      </c>
      <c r="X561" s="340" t="s">
        <v>218</v>
      </c>
      <c r="Y561" s="340" t="s">
        <v>218</v>
      </c>
      <c r="Z561" s="340" t="s">
        <v>218</v>
      </c>
      <c r="AA561" s="340" t="s">
        <v>218</v>
      </c>
      <c r="AB561" s="348" t="s">
        <v>110</v>
      </c>
      <c r="AC561" s="367"/>
      <c r="AD561" s="367"/>
      <c r="AE561" s="367"/>
      <c r="AF561" s="367"/>
      <c r="AG561" s="367"/>
      <c r="AH561" s="367"/>
      <c r="AI561" s="367"/>
      <c r="AJ561" s="367"/>
      <c r="AK561" s="367"/>
      <c r="AL561" s="367"/>
      <c r="AM561" s="367"/>
      <c r="AN561" s="367"/>
      <c r="AO561" s="367"/>
      <c r="AP561" s="367"/>
      <c r="AQ561" s="367"/>
      <c r="AR561" s="367"/>
      <c r="AS561" s="367"/>
      <c r="AT561" s="367"/>
      <c r="AU561" s="367"/>
      <c r="AV561" s="367"/>
      <c r="AW561" s="367"/>
      <c r="AX561" s="367"/>
      <c r="AY561" s="367"/>
      <c r="AZ561" s="367"/>
      <c r="BA561" s="367"/>
      <c r="BB561" s="367"/>
      <c r="BC561" s="367"/>
      <c r="BD561" s="367"/>
      <c r="BE561" s="367"/>
      <c r="BF561" s="367"/>
      <c r="BG561" s="367"/>
      <c r="BH561" s="367"/>
    </row>
    <row r="562" spans="1:60" ht="15">
      <c r="A562" s="434" t="s">
        <v>175</v>
      </c>
      <c r="B562" s="434" t="str">
        <f>IF('1. Projektets omkostninger'!A549="","",'1. Projektets omkostninger'!A549)</f>
        <v/>
      </c>
      <c r="C562" s="434" t="str">
        <f>IF('1. Projektets omkostninger'!$A549="","",'1. Projektets omkostninger'!$A549)</f>
        <v/>
      </c>
      <c r="D562" s="389"/>
      <c r="E562" s="437"/>
      <c r="F562" s="436"/>
      <c r="G562" s="426"/>
      <c r="H562" s="426"/>
      <c r="I562" s="452"/>
      <c r="J562" s="447"/>
      <c r="K562" s="348"/>
      <c r="L562" s="348"/>
      <c r="M562" s="348"/>
      <c r="N562" s="348"/>
      <c r="O562" s="348"/>
      <c r="P562" s="348"/>
      <c r="Q562" s="358"/>
      <c r="R562" s="345"/>
      <c r="S562" s="442"/>
      <c r="T562" s="339" t="s">
        <v>177</v>
      </c>
      <c r="U562" s="25" t="s">
        <v>178</v>
      </c>
      <c r="V562" s="348" t="s">
        <v>179</v>
      </c>
      <c r="W562" s="348" t="s">
        <v>180</v>
      </c>
      <c r="X562" s="348" t="s">
        <v>181</v>
      </c>
      <c r="Y562" s="25"/>
      <c r="Z562" s="346" t="s">
        <v>144</v>
      </c>
      <c r="AA562" s="346" t="s">
        <v>97</v>
      </c>
      <c r="AB562" s="348" t="s">
        <v>211</v>
      </c>
      <c r="AC562" s="367"/>
      <c r="AD562" s="367"/>
      <c r="AE562" s="367"/>
      <c r="AF562" s="367"/>
      <c r="AG562" s="367"/>
      <c r="AH562" s="367"/>
      <c r="AI562" s="367"/>
      <c r="AJ562" s="367"/>
      <c r="AK562" s="367"/>
      <c r="AL562" s="367"/>
      <c r="AM562" s="367"/>
      <c r="AN562" s="367"/>
      <c r="AO562" s="367"/>
      <c r="AP562" s="367"/>
      <c r="AQ562" s="367"/>
      <c r="AR562" s="367"/>
      <c r="AS562" s="367"/>
      <c r="AT562" s="367"/>
      <c r="AU562" s="367"/>
      <c r="AV562" s="367"/>
      <c r="AW562" s="367"/>
      <c r="AX562" s="367"/>
      <c r="AY562" s="367"/>
      <c r="AZ562" s="367"/>
      <c r="BA562" s="367"/>
      <c r="BB562" s="367"/>
      <c r="BC562" s="367"/>
      <c r="BD562" s="367"/>
      <c r="BE562" s="367"/>
      <c r="BF562" s="367"/>
      <c r="BG562" s="367"/>
      <c r="BH562" s="367"/>
    </row>
    <row r="563" spans="1:60" ht="15.75" thickBot="1">
      <c r="A563" s="395"/>
      <c r="B563" s="384" t="s">
        <v>90</v>
      </c>
      <c r="C563" s="384" t="s">
        <v>91</v>
      </c>
      <c r="D563" s="384" t="s">
        <v>92</v>
      </c>
      <c r="E563" s="384" t="s">
        <v>93</v>
      </c>
      <c r="F563" s="385" t="s">
        <v>94</v>
      </c>
      <c r="G563" s="429"/>
      <c r="H563" s="426"/>
      <c r="I563" s="447"/>
      <c r="J563" s="447"/>
      <c r="K563" s="348"/>
      <c r="L563" s="348"/>
      <c r="M563" s="348"/>
      <c r="N563" s="348"/>
      <c r="O563" s="348"/>
      <c r="P563" s="352"/>
      <c r="Q563" s="359"/>
      <c r="R563" s="339"/>
      <c r="S563" s="339"/>
      <c r="T563" s="25"/>
      <c r="U563" s="25"/>
      <c r="V563" s="348"/>
      <c r="W563" s="348"/>
      <c r="X563" s="25"/>
      <c r="Y563" s="442"/>
      <c r="Z563" s="346"/>
      <c r="AA563" s="346"/>
      <c r="AB563" s="348" t="s">
        <v>113</v>
      </c>
      <c r="AC563" s="367"/>
      <c r="AD563" s="367"/>
      <c r="AE563" s="367"/>
      <c r="AF563" s="367"/>
      <c r="AG563" s="367"/>
      <c r="AH563" s="367"/>
      <c r="AI563" s="367"/>
      <c r="AJ563" s="367"/>
      <c r="AK563" s="367"/>
      <c r="AL563" s="367"/>
      <c r="AM563" s="367"/>
      <c r="AN563" s="367"/>
      <c r="AO563" s="367"/>
      <c r="AP563" s="367"/>
      <c r="AQ563" s="367"/>
      <c r="AR563" s="367"/>
      <c r="AS563" s="367"/>
      <c r="AT563" s="367"/>
      <c r="AU563" s="367"/>
      <c r="AV563" s="367"/>
      <c r="AW563" s="367"/>
      <c r="AX563" s="367"/>
      <c r="AY563" s="367"/>
      <c r="AZ563" s="367"/>
      <c r="BA563" s="367"/>
      <c r="BB563" s="367"/>
      <c r="BC563" s="367"/>
      <c r="BD563" s="367"/>
      <c r="BE563" s="367"/>
      <c r="BF563" s="367"/>
      <c r="BG563" s="367"/>
      <c r="BH563" s="367"/>
    </row>
    <row r="564" spans="1:60" ht="15" customHeight="1">
      <c r="A564" s="512" t="s">
        <v>99</v>
      </c>
      <c r="B564" s="569">
        <f>IFERROR(IF(E564=0,0,X564),0)</f>
        <v>0</v>
      </c>
      <c r="C564" s="558">
        <f t="shared" ref="C564:C570" si="131">IFERROR(E564-B564,0)</f>
        <v>0</v>
      </c>
      <c r="D564" s="558"/>
      <c r="E564" s="562">
        <f>'1. Projektets omkostninger'!B557</f>
        <v>0</v>
      </c>
      <c r="F564" s="563">
        <f>SUM('1. Projektets omkostninger'!D556:AV556)</f>
        <v>0</v>
      </c>
      <c r="G564" s="432"/>
      <c r="H564" s="460"/>
      <c r="I564" s="93"/>
      <c r="J564" s="94"/>
      <c r="K564" s="94"/>
      <c r="L564" s="94"/>
      <c r="M564" s="95"/>
      <c r="N564" s="347"/>
      <c r="O564" s="348"/>
      <c r="P564" s="355"/>
      <c r="Q564" s="338"/>
      <c r="R564" s="339"/>
      <c r="S564" s="339"/>
      <c r="T564" s="554" t="e">
        <f>((I$568-((E$573*I$568+C$574)-E$573)/E$573))*E564</f>
        <v>#VALUE!</v>
      </c>
      <c r="U564" s="446" t="e">
        <f>IF(AND(OR($F$559="Privat forsknings- og videnformidlingsinstitution",$F$559="Offentlig forsknings- og videnformidlingsinstitution"),OR($B$561="Anvendt forskning",$B$561="Udvikling")),IF($K$572="",$I$568*$E564,$K$572*$E564),IF($K$568="",$K$570*$E564,$K$569*$E564))</f>
        <v>#VALUE!</v>
      </c>
      <c r="V564" s="446">
        <f>IFERROR(IF(E564=0,0,E564*K$568),0)</f>
        <v>0</v>
      </c>
      <c r="W564" s="444">
        <f>IF(E564=0,0,E564*I$568)</f>
        <v>0</v>
      </c>
      <c r="X564" s="444">
        <f>IF(AND(D$574=0,C$574=0),W564,IF(AND(D$574&gt;0,C$574=0),U564,IF(AND(D$574&gt;0,C$574&gt;0,U564=0),0,IF(AND(V564&lt;&gt;0,V564&lt;U564),V564,U564))))</f>
        <v>0</v>
      </c>
      <c r="Y564" s="25"/>
      <c r="Z564" s="339" t="str">
        <f>CONCATENATE(F559," - ",AA564)</f>
        <v xml:space="preserve"> - </v>
      </c>
      <c r="AA564" s="25" t="str">
        <f>F560</f>
        <v/>
      </c>
      <c r="AB564" s="348" t="s">
        <v>116</v>
      </c>
      <c r="AC564" s="367"/>
      <c r="AD564" s="367"/>
      <c r="AE564" s="367"/>
      <c r="AF564" s="367"/>
      <c r="AG564" s="367"/>
      <c r="AH564" s="367"/>
      <c r="AI564" s="367"/>
      <c r="AJ564" s="367"/>
      <c r="AK564" s="367"/>
      <c r="AL564" s="367"/>
      <c r="AM564" s="367"/>
      <c r="AN564" s="367"/>
      <c r="AO564" s="367"/>
      <c r="AP564" s="367"/>
      <c r="AQ564" s="367"/>
      <c r="AR564" s="367"/>
      <c r="AS564" s="367"/>
      <c r="AT564" s="367"/>
      <c r="AU564" s="367"/>
      <c r="AV564" s="367"/>
      <c r="AW564" s="367"/>
      <c r="AX564" s="367"/>
      <c r="AY564" s="367"/>
      <c r="AZ564" s="367"/>
      <c r="BA564" s="367"/>
      <c r="BB564" s="367"/>
      <c r="BC564" s="367"/>
      <c r="BD564" s="367"/>
      <c r="BE564" s="367"/>
      <c r="BF564" s="367"/>
      <c r="BG564" s="367"/>
      <c r="BH564" s="367"/>
    </row>
    <row r="565" spans="1:60" ht="15" customHeight="1">
      <c r="A565" s="513" t="s">
        <v>50</v>
      </c>
      <c r="B565" s="570">
        <f>IFERROR(IF(E565=0,0,X565),0)</f>
        <v>0</v>
      </c>
      <c r="C565" s="555">
        <f t="shared" si="131"/>
        <v>0</v>
      </c>
      <c r="D565" s="555"/>
      <c r="E565" s="556">
        <f>'1. Projektets omkostninger'!B561</f>
        <v>0</v>
      </c>
      <c r="F565" s="564"/>
      <c r="G565" s="432"/>
      <c r="H565" s="460"/>
      <c r="I565" s="96"/>
      <c r="J565" s="25"/>
      <c r="K565" s="25"/>
      <c r="L565" s="25"/>
      <c r="M565" s="97"/>
      <c r="N565" s="347"/>
      <c r="O565" s="348"/>
      <c r="P565" s="356"/>
      <c r="Q565" s="338"/>
      <c r="R565" s="337"/>
      <c r="S565" s="339"/>
      <c r="T565" s="554" t="e">
        <f t="shared" ref="T565:T573" si="132">((I$568-((E$573*I$568+C$574)-E$573)/E$573))*E565</f>
        <v>#VALUE!</v>
      </c>
      <c r="U565" s="446" t="e">
        <f t="shared" ref="U565:U573" si="133">IF(AND(OR($F$559="Privat forsknings- og videnformidlingsinstitution",$F$559="Offentlig forsknings- og videnformidlingsinstitution"),OR($B$561="Anvendt forskning",$B$561="Udvikling")),IF($K$572="",$I$568*$E565,$K$572*$E565),IF($K$568="",$K$570*$E565,$K$569*$E565))</f>
        <v>#VALUE!</v>
      </c>
      <c r="V565" s="446">
        <f t="shared" ref="V565:V573" si="134">IFERROR(IF(E565=0,0,E565*K$568),0)</f>
        <v>0</v>
      </c>
      <c r="W565" s="444">
        <f t="shared" ref="W565:W573" si="135">IF(E565=0,0,E565*I$568)</f>
        <v>0</v>
      </c>
      <c r="X565" s="444">
        <f t="shared" ref="X565:X573" si="136">IF(AND(D$574=0,C$574=0),W565,IF(AND(D$574&gt;0,C$574=0),U565,IF(AND(D$574&gt;0,C$574&gt;0,U565=0),0,IF(AND(V565&lt;&gt;0,V565&lt;U565),V565,U565))))</f>
        <v>0</v>
      </c>
      <c r="Y565" s="25"/>
      <c r="Z565" s="339"/>
      <c r="AA565" s="339"/>
      <c r="AB565" s="348" t="s">
        <v>118</v>
      </c>
      <c r="AC565" s="367"/>
      <c r="AD565" s="367"/>
      <c r="AE565" s="367"/>
      <c r="AF565" s="367"/>
      <c r="AG565" s="367"/>
      <c r="AH565" s="367"/>
      <c r="AI565" s="367"/>
      <c r="AJ565" s="367"/>
      <c r="AK565" s="367"/>
      <c r="AL565" s="367"/>
      <c r="AM565" s="367"/>
      <c r="AN565" s="367"/>
      <c r="AO565" s="367"/>
      <c r="AP565" s="367"/>
      <c r="AQ565" s="367"/>
      <c r="AR565" s="367"/>
      <c r="AS565" s="367"/>
      <c r="AT565" s="367"/>
      <c r="AU565" s="367"/>
      <c r="AV565" s="367"/>
      <c r="AW565" s="367"/>
      <c r="AX565" s="367"/>
      <c r="AY565" s="367"/>
      <c r="AZ565" s="367"/>
      <c r="BA565" s="367"/>
      <c r="BB565" s="367"/>
      <c r="BC565" s="367"/>
      <c r="BD565" s="367"/>
      <c r="BE565" s="367"/>
      <c r="BF565" s="367"/>
      <c r="BG565" s="367"/>
      <c r="BH565" s="367"/>
    </row>
    <row r="566" spans="1:60" ht="15" customHeight="1">
      <c r="A566" s="513" t="s">
        <v>51</v>
      </c>
      <c r="B566" s="570">
        <f t="shared" ref="B566:B570" si="137">IFERROR(IF(E566=0,0,X566),0)</f>
        <v>0</v>
      </c>
      <c r="C566" s="555">
        <f t="shared" si="131"/>
        <v>0</v>
      </c>
      <c r="D566" s="555"/>
      <c r="E566" s="556">
        <f>'1. Projektets omkostninger'!B563</f>
        <v>0</v>
      </c>
      <c r="F566" s="564"/>
      <c r="G566" s="432"/>
      <c r="H566" s="460"/>
      <c r="I566" s="535" t="s">
        <v>148</v>
      </c>
      <c r="J566" s="25"/>
      <c r="K566" s="25"/>
      <c r="L566" s="25"/>
      <c r="M566" s="97"/>
      <c r="N566" s="347"/>
      <c r="O566" s="348"/>
      <c r="P566" s="356"/>
      <c r="Q566" s="338"/>
      <c r="R566" s="337"/>
      <c r="S566" s="339"/>
      <c r="T566" s="554" t="e">
        <f t="shared" si="132"/>
        <v>#VALUE!</v>
      </c>
      <c r="U566" s="446" t="e">
        <f t="shared" si="133"/>
        <v>#VALUE!</v>
      </c>
      <c r="V566" s="446">
        <f t="shared" si="134"/>
        <v>0</v>
      </c>
      <c r="W566" s="444">
        <f t="shared" si="135"/>
        <v>0</v>
      </c>
      <c r="X566" s="444">
        <f t="shared" si="136"/>
        <v>0</v>
      </c>
      <c r="Y566" s="25"/>
      <c r="Z566" s="339"/>
      <c r="AA566" s="339"/>
      <c r="AB566" s="348"/>
      <c r="AC566" s="367"/>
      <c r="AD566" s="367"/>
      <c r="AE566" s="367"/>
      <c r="AF566" s="367"/>
      <c r="AG566" s="367"/>
      <c r="AH566" s="367"/>
      <c r="AI566" s="367"/>
      <c r="AJ566" s="367"/>
      <c r="AK566" s="367"/>
      <c r="AL566" s="367"/>
      <c r="AM566" s="367"/>
      <c r="AN566" s="367"/>
      <c r="AO566" s="367"/>
      <c r="AP566" s="367"/>
      <c r="AQ566" s="367"/>
      <c r="AR566" s="367"/>
      <c r="AS566" s="367"/>
      <c r="AT566" s="367"/>
      <c r="AU566" s="367"/>
      <c r="AV566" s="367"/>
      <c r="AW566" s="367"/>
      <c r="AX566" s="367"/>
      <c r="AY566" s="367"/>
      <c r="AZ566" s="367"/>
      <c r="BA566" s="367"/>
      <c r="BB566" s="367"/>
      <c r="BC566" s="367"/>
      <c r="BD566" s="367"/>
      <c r="BE566" s="367"/>
      <c r="BF566" s="367"/>
      <c r="BG566" s="367"/>
      <c r="BH566" s="367"/>
    </row>
    <row r="567" spans="1:60" ht="15" customHeight="1" thickBot="1">
      <c r="A567" s="513" t="s">
        <v>53</v>
      </c>
      <c r="B567" s="570">
        <f t="shared" si="137"/>
        <v>0</v>
      </c>
      <c r="C567" s="555">
        <f t="shared" si="131"/>
        <v>0</v>
      </c>
      <c r="D567" s="555"/>
      <c r="E567" s="556">
        <f>'1. Projektets omkostninger'!B565</f>
        <v>0</v>
      </c>
      <c r="F567" s="564"/>
      <c r="G567" s="432"/>
      <c r="H567" s="460"/>
      <c r="I567" s="536" t="str">
        <f>IFERROR(VLOOKUP(B561,'6. Liste over tilskudsprocenter'!$A:$K,MATCH(CONCATENATE(F559," - ",F560),'6. Liste over tilskudsprocenter'!$A$1:$K$1,0),FALSE),"")</f>
        <v/>
      </c>
      <c r="J567" s="340"/>
      <c r="K567" s="537" t="s">
        <v>150</v>
      </c>
      <c r="L567" s="538"/>
      <c r="M567" s="97" t="s">
        <v>151</v>
      </c>
      <c r="N567" s="347"/>
      <c r="O567" s="348"/>
      <c r="P567" s="356"/>
      <c r="Q567" s="338"/>
      <c r="R567" s="337"/>
      <c r="S567" s="339"/>
      <c r="T567" s="554" t="e">
        <f t="shared" si="132"/>
        <v>#VALUE!</v>
      </c>
      <c r="U567" s="446" t="e">
        <f t="shared" si="133"/>
        <v>#VALUE!</v>
      </c>
      <c r="V567" s="446">
        <f t="shared" si="134"/>
        <v>0</v>
      </c>
      <c r="W567" s="444">
        <f t="shared" si="135"/>
        <v>0</v>
      </c>
      <c r="X567" s="444">
        <f t="shared" si="136"/>
        <v>0</v>
      </c>
      <c r="Y567" s="25"/>
      <c r="Z567" s="339"/>
      <c r="AA567" s="339"/>
      <c r="AB567" s="348"/>
      <c r="AC567" s="367"/>
      <c r="AD567" s="367"/>
      <c r="AE567" s="367"/>
      <c r="AF567" s="367"/>
      <c r="AG567" s="367"/>
      <c r="AH567" s="367"/>
      <c r="AI567" s="367"/>
      <c r="AJ567" s="367"/>
      <c r="AK567" s="367"/>
      <c r="AL567" s="367"/>
      <c r="AM567" s="367"/>
      <c r="AN567" s="367"/>
      <c r="AO567" s="367"/>
      <c r="AP567" s="367"/>
      <c r="AQ567" s="367"/>
      <c r="AR567" s="367"/>
      <c r="AS567" s="367"/>
      <c r="AT567" s="367"/>
      <c r="AU567" s="367"/>
      <c r="AV567" s="367"/>
      <c r="AW567" s="367"/>
      <c r="AX567" s="367"/>
      <c r="AY567" s="367"/>
      <c r="AZ567" s="367"/>
      <c r="BA567" s="367"/>
      <c r="BB567" s="367"/>
      <c r="BC567" s="367"/>
      <c r="BD567" s="367"/>
      <c r="BE567" s="367"/>
      <c r="BF567" s="367"/>
      <c r="BG567" s="367"/>
      <c r="BH567" s="367"/>
    </row>
    <row r="568" spans="1:60" ht="15" customHeight="1">
      <c r="A568" s="513" t="s">
        <v>54</v>
      </c>
      <c r="B568" s="570">
        <f t="shared" si="137"/>
        <v>0</v>
      </c>
      <c r="C568" s="555">
        <f t="shared" si="131"/>
        <v>0</v>
      </c>
      <c r="D568" s="555"/>
      <c r="E568" s="556">
        <f>'1. Projektets omkostninger'!B567</f>
        <v>0</v>
      </c>
      <c r="F568" s="564"/>
      <c r="G568" s="432"/>
      <c r="H568" s="460"/>
      <c r="I568" s="539" t="str">
        <f>IFERROR(VLOOKUP(B561,'6. Liste over tilskudsprocenter'!$A:$K,MATCH(CONCATENATE(F559," - ",F560),'6. Liste over tilskudsprocenter'!$A$1:$K$1,0),FALSE),"")</f>
        <v/>
      </c>
      <c r="J568" s="338" t="s">
        <v>153</v>
      </c>
      <c r="K568" s="454" t="str">
        <f>IFERROR(IF($E573*(1-$I568)-$C574&lt;0,$K570-(($E573*$K570+$C574)-$E573)/$E573,""),"")</f>
        <v/>
      </c>
      <c r="L568" s="25" t="str">
        <f>IFERROR(IF($D574&lt;&gt;0,IF($D574=$E573,0,IF($C574&gt;0,($I568-$D574/$E573)-$K568,"HA")),IF($E573*(1-$I568)-$C574&lt;0,(($I568-(($E573*$I568+$C574+$D574)-$E573)/$E573)),"")),"")</f>
        <v/>
      </c>
      <c r="M568" s="550" t="e">
        <f>$L568-$K570</f>
        <v>#VALUE!</v>
      </c>
      <c r="N568" s="347"/>
      <c r="O568" s="348"/>
      <c r="P568" s="356"/>
      <c r="Q568" s="338"/>
      <c r="R568" s="337"/>
      <c r="S568" s="339"/>
      <c r="T568" s="554" t="e">
        <f t="shared" si="132"/>
        <v>#VALUE!</v>
      </c>
      <c r="U568" s="446" t="e">
        <f t="shared" si="133"/>
        <v>#VALUE!</v>
      </c>
      <c r="V568" s="446">
        <f t="shared" si="134"/>
        <v>0</v>
      </c>
      <c r="W568" s="444">
        <f t="shared" si="135"/>
        <v>0</v>
      </c>
      <c r="X568" s="444">
        <f t="shared" si="136"/>
        <v>0</v>
      </c>
      <c r="Y568" s="25"/>
      <c r="Z568" s="25" t="s">
        <v>101</v>
      </c>
      <c r="AA568" s="25" t="s">
        <v>102</v>
      </c>
      <c r="AB568" s="348"/>
      <c r="AC568" s="367"/>
      <c r="AD568" s="367"/>
      <c r="AE568" s="367"/>
      <c r="AF568" s="367"/>
      <c r="AG568" s="367"/>
      <c r="AH568" s="367"/>
      <c r="AI568" s="367"/>
      <c r="AJ568" s="367"/>
      <c r="AK568" s="367"/>
      <c r="AL568" s="367"/>
      <c r="AM568" s="367"/>
      <c r="AN568" s="367"/>
      <c r="AO568" s="367"/>
      <c r="AP568" s="367"/>
      <c r="AQ568" s="367"/>
      <c r="AR568" s="367"/>
      <c r="AS568" s="367"/>
      <c r="AT568" s="367"/>
      <c r="AU568" s="367"/>
      <c r="AV568" s="367"/>
      <c r="AW568" s="367"/>
      <c r="AX568" s="367"/>
      <c r="AY568" s="367"/>
      <c r="AZ568" s="367"/>
      <c r="BA568" s="367"/>
      <c r="BB568" s="367"/>
      <c r="BC568" s="367"/>
      <c r="BD568" s="367"/>
      <c r="BE568" s="367"/>
      <c r="BF568" s="367"/>
      <c r="BG568" s="367"/>
      <c r="BH568" s="367"/>
    </row>
    <row r="569" spans="1:60" ht="15" customHeight="1">
      <c r="A569" s="513" t="s">
        <v>56</v>
      </c>
      <c r="B569" s="570">
        <f t="shared" si="137"/>
        <v>0</v>
      </c>
      <c r="C569" s="555">
        <f t="shared" si="131"/>
        <v>0</v>
      </c>
      <c r="D569" s="555"/>
      <c r="E569" s="556">
        <f>'1. Projektets omkostninger'!B569</f>
        <v>0</v>
      </c>
      <c r="F569" s="564"/>
      <c r="G569" s="432"/>
      <c r="H569" s="460"/>
      <c r="I569" s="539"/>
      <c r="J569" s="25"/>
      <c r="K569" s="540" t="e">
        <f>K570-(I568-K568)</f>
        <v>#VALUE!</v>
      </c>
      <c r="L569" s="25"/>
      <c r="M569" s="550"/>
      <c r="N569" s="347"/>
      <c r="O569" s="348"/>
      <c r="P569" s="356"/>
      <c r="Q569" s="338"/>
      <c r="R569" s="337"/>
      <c r="S569" s="339"/>
      <c r="T569" s="554" t="e">
        <f t="shared" si="132"/>
        <v>#VALUE!</v>
      </c>
      <c r="U569" s="446" t="e">
        <f t="shared" si="133"/>
        <v>#VALUE!</v>
      </c>
      <c r="V569" s="446">
        <f t="shared" si="134"/>
        <v>0</v>
      </c>
      <c r="W569" s="444">
        <f t="shared" si="135"/>
        <v>0</v>
      </c>
      <c r="X569" s="444">
        <f t="shared" si="136"/>
        <v>0</v>
      </c>
      <c r="Y569" s="348"/>
      <c r="Z569" s="25" t="s">
        <v>105</v>
      </c>
      <c r="AA569" s="25" t="s">
        <v>106</v>
      </c>
      <c r="AB569" s="25"/>
      <c r="AC569" s="367"/>
      <c r="AD569" s="367"/>
      <c r="AE569" s="367"/>
      <c r="AF569" s="367"/>
      <c r="AG569" s="367"/>
      <c r="AH569" s="367"/>
      <c r="AI569" s="367"/>
      <c r="AJ569" s="367"/>
      <c r="AK569" s="367"/>
      <c r="AL569" s="367"/>
      <c r="AM569" s="367"/>
      <c r="AN569" s="367"/>
      <c r="AO569" s="367"/>
      <c r="AP569" s="367"/>
      <c r="AQ569" s="367"/>
      <c r="AR569" s="367"/>
      <c r="AS569" s="367"/>
      <c r="AT569" s="367"/>
      <c r="AU569" s="367"/>
      <c r="AV569" s="367"/>
      <c r="AW569" s="367"/>
      <c r="AX569" s="367"/>
      <c r="AY569" s="367"/>
      <c r="AZ569" s="367"/>
      <c r="BA569" s="367"/>
      <c r="BB569" s="367"/>
      <c r="BC569" s="367"/>
      <c r="BD569" s="367"/>
      <c r="BE569" s="367"/>
      <c r="BF569" s="367"/>
      <c r="BG569" s="367"/>
      <c r="BH569" s="367"/>
    </row>
    <row r="570" spans="1:60" ht="15.75" customHeight="1">
      <c r="A570" s="513" t="s">
        <v>57</v>
      </c>
      <c r="B570" s="570">
        <f t="shared" si="137"/>
        <v>0</v>
      </c>
      <c r="C570" s="555">
        <f t="shared" si="131"/>
        <v>0</v>
      </c>
      <c r="D570" s="555"/>
      <c r="E570" s="556">
        <f>'1. Projektets omkostninger'!B571</f>
        <v>0</v>
      </c>
      <c r="F570" s="564"/>
      <c r="G570" s="432"/>
      <c r="H570" s="460"/>
      <c r="I570" s="96"/>
      <c r="J570" s="25" t="s">
        <v>156</v>
      </c>
      <c r="K570" s="540" t="e">
        <f>($I568-($D574/$E573))</f>
        <v>#VALUE!</v>
      </c>
      <c r="L570" s="25"/>
      <c r="M570" s="97"/>
      <c r="N570" s="347"/>
      <c r="O570" s="348"/>
      <c r="P570" s="356"/>
      <c r="Q570" s="338"/>
      <c r="R570" s="337"/>
      <c r="S570" s="339"/>
      <c r="T570" s="554" t="e">
        <f t="shared" si="132"/>
        <v>#VALUE!</v>
      </c>
      <c r="U570" s="446" t="e">
        <f t="shared" si="133"/>
        <v>#VALUE!</v>
      </c>
      <c r="V570" s="446">
        <f t="shared" si="134"/>
        <v>0</v>
      </c>
      <c r="W570" s="444">
        <f t="shared" si="135"/>
        <v>0</v>
      </c>
      <c r="X570" s="444">
        <f t="shared" si="136"/>
        <v>0</v>
      </c>
      <c r="Y570" s="348"/>
      <c r="Z570" s="25" t="s">
        <v>109</v>
      </c>
      <c r="AA570" s="25"/>
      <c r="AB570" s="25"/>
      <c r="AC570" s="367"/>
      <c r="AD570" s="367"/>
      <c r="AE570" s="367"/>
      <c r="AF570" s="367"/>
      <c r="AG570" s="367"/>
      <c r="AH570" s="367"/>
      <c r="AI570" s="367"/>
      <c r="AJ570" s="367"/>
      <c r="AK570" s="367"/>
      <c r="AL570" s="367"/>
      <c r="AM570" s="367"/>
      <c r="AN570" s="367"/>
      <c r="AO570" s="367"/>
      <c r="AP570" s="367"/>
      <c r="AQ570" s="367"/>
      <c r="AR570" s="367"/>
      <c r="AS570" s="367"/>
      <c r="AT570" s="367"/>
      <c r="AU570" s="367"/>
      <c r="AV570" s="367"/>
      <c r="AW570" s="367"/>
      <c r="AX570" s="367"/>
      <c r="AY570" s="367"/>
      <c r="AZ570" s="367"/>
      <c r="BA570" s="367"/>
      <c r="BB570" s="367"/>
      <c r="BC570" s="367"/>
      <c r="BD570" s="367"/>
      <c r="BE570" s="367"/>
      <c r="BF570" s="367"/>
      <c r="BG570" s="367"/>
      <c r="BH570" s="367"/>
    </row>
    <row r="571" spans="1:60" ht="15" customHeight="1">
      <c r="A571" s="504" t="s">
        <v>58</v>
      </c>
      <c r="B571" s="571">
        <f>SUM(B564+B565+B566+B567-B568-B569+B570)</f>
        <v>0</v>
      </c>
      <c r="C571" s="556">
        <f>SUM(C564+C565+C566+C567-C568-C569+C570)</f>
        <v>0</v>
      </c>
      <c r="D571" s="556"/>
      <c r="E571" s="556">
        <f>SUM(B571:C571)</f>
        <v>0</v>
      </c>
      <c r="F571" s="565"/>
      <c r="G571" s="432"/>
      <c r="H571" s="460"/>
      <c r="I571" s="541"/>
      <c r="J571" s="542"/>
      <c r="K571" s="543"/>
      <c r="L571" s="542"/>
      <c r="M571" s="551"/>
      <c r="N571" s="347"/>
      <c r="O571" s="92"/>
      <c r="P571" s="348"/>
      <c r="Q571" s="25"/>
      <c r="R571" s="25"/>
      <c r="S571" s="25"/>
      <c r="T571" s="554" t="e">
        <f t="shared" si="132"/>
        <v>#VALUE!</v>
      </c>
      <c r="U571" s="446" t="e">
        <f t="shared" si="133"/>
        <v>#VALUE!</v>
      </c>
      <c r="V571" s="446">
        <f t="shared" si="134"/>
        <v>0</v>
      </c>
      <c r="W571" s="444">
        <f t="shared" si="135"/>
        <v>0</v>
      </c>
      <c r="X571" s="444">
        <f t="shared" si="136"/>
        <v>0</v>
      </c>
      <c r="Y571" s="348"/>
      <c r="Z571" s="25" t="s">
        <v>112</v>
      </c>
      <c r="AA571" s="25"/>
      <c r="AB571" s="25"/>
      <c r="AC571" s="367"/>
      <c r="AD571" s="367"/>
      <c r="AE571" s="367"/>
      <c r="AF571" s="367"/>
      <c r="AG571" s="367"/>
      <c r="AH571" s="367"/>
      <c r="AI571" s="367"/>
      <c r="AJ571" s="367"/>
      <c r="AK571" s="367"/>
      <c r="AL571" s="367"/>
      <c r="AM571" s="367"/>
      <c r="AN571" s="367"/>
      <c r="AO571" s="367"/>
      <c r="AP571" s="367"/>
      <c r="AQ571" s="367"/>
      <c r="AR571" s="367"/>
      <c r="AS571" s="367"/>
      <c r="AT571" s="367"/>
      <c r="AU571" s="367"/>
      <c r="AV571" s="367"/>
      <c r="AW571" s="367"/>
      <c r="AX571" s="367"/>
      <c r="AY571" s="367"/>
      <c r="AZ571" s="367"/>
      <c r="BA571" s="367"/>
      <c r="BB571" s="367"/>
      <c r="BC571" s="367"/>
      <c r="BD571" s="367"/>
      <c r="BE571" s="367"/>
      <c r="BF571" s="367"/>
      <c r="BG571" s="367"/>
      <c r="BH571" s="367"/>
    </row>
    <row r="572" spans="1:60" ht="15.75" customHeight="1" thickBot="1">
      <c r="A572" s="514" t="s">
        <v>121</v>
      </c>
      <c r="B572" s="572">
        <f>IFERROR(IF(E572=0,0,X572),0)</f>
        <v>0</v>
      </c>
      <c r="C572" s="555">
        <f>IFERROR(E572-B572,0)</f>
        <v>0</v>
      </c>
      <c r="D572" s="555"/>
      <c r="E572" s="556">
        <f>'1. Projektets omkostninger'!B573</f>
        <v>0</v>
      </c>
      <c r="F572" s="564"/>
      <c r="G572" s="432"/>
      <c r="H572" s="460"/>
      <c r="I572" s="544"/>
      <c r="J572" s="545" t="s">
        <v>159</v>
      </c>
      <c r="K572" s="546" t="str">
        <f>IFERROR(IF(AND(OR($F559="Privat forsknings- og videnformidlingsinstitution",$F559="Offentlig forsknings- og videnformidlingsinstitution"),OR($B561="Anvendt forskning",$B561="Udvikling")),(IF($E573*(1-$I568)-$D574&lt;0,$I568-(($E573*$I568+$D574+$C574)-$E573)/$E573,"")),""),($I568-$D574/$E573))</f>
        <v/>
      </c>
      <c r="L572" s="547"/>
      <c r="M572" s="552"/>
      <c r="N572" s="347"/>
      <c r="O572" s="348"/>
      <c r="P572" s="348"/>
      <c r="Q572" s="25"/>
      <c r="R572" s="25"/>
      <c r="S572" s="25"/>
      <c r="T572" s="554" t="e">
        <f t="shared" si="132"/>
        <v>#VALUE!</v>
      </c>
      <c r="U572" s="446" t="e">
        <f t="shared" si="133"/>
        <v>#VALUE!</v>
      </c>
      <c r="V572" s="446">
        <f t="shared" si="134"/>
        <v>0</v>
      </c>
      <c r="W572" s="444">
        <f t="shared" si="135"/>
        <v>0</v>
      </c>
      <c r="X572" s="444">
        <f t="shared" si="136"/>
        <v>0</v>
      </c>
      <c r="Y572" s="348"/>
      <c r="Z572" s="25" t="s">
        <v>115</v>
      </c>
      <c r="AA572" s="25"/>
      <c r="AB572" s="25"/>
      <c r="AC572" s="367"/>
      <c r="AD572" s="367"/>
      <c r="AE572" s="367"/>
      <c r="AF572" s="367"/>
      <c r="AG572" s="367"/>
      <c r="AH572" s="367"/>
      <c r="AI572" s="367"/>
      <c r="AJ572" s="367"/>
      <c r="AK572" s="367"/>
      <c r="AL572" s="367"/>
      <c r="AM572" s="367"/>
      <c r="AN572" s="367"/>
      <c r="AO572" s="367"/>
      <c r="AP572" s="367"/>
      <c r="AQ572" s="367"/>
      <c r="AR572" s="367"/>
      <c r="AS572" s="367"/>
      <c r="AT572" s="367"/>
      <c r="AU572" s="367"/>
      <c r="AV572" s="367"/>
      <c r="AW572" s="367"/>
      <c r="AX572" s="367"/>
      <c r="AY572" s="367"/>
      <c r="AZ572" s="367"/>
      <c r="BA572" s="367"/>
      <c r="BB572" s="367"/>
      <c r="BC572" s="367"/>
      <c r="BD572" s="367"/>
      <c r="BE572" s="367"/>
      <c r="BF572" s="367"/>
      <c r="BG572" s="367"/>
      <c r="BH572" s="367"/>
    </row>
    <row r="573" spans="1:60" ht="15.75" customHeight="1" thickBot="1">
      <c r="A573" s="505" t="s">
        <v>93</v>
      </c>
      <c r="B573" s="580">
        <f>IF(B571+B572&lt;=0,0,B571+B572)</f>
        <v>0</v>
      </c>
      <c r="C573" s="580">
        <f>IF(C571+C572&lt;=0,0,C571+C572)</f>
        <v>0</v>
      </c>
      <c r="D573" s="580"/>
      <c r="E573" s="579">
        <f>SUM(E564+E565+E566+E567-E568-E569+E570)+E572</f>
        <v>0</v>
      </c>
      <c r="F573" s="566"/>
      <c r="G573" s="432"/>
      <c r="H573" s="460"/>
      <c r="I573" s="445"/>
      <c r="J573" s="445"/>
      <c r="K573" s="347"/>
      <c r="L573" s="347"/>
      <c r="M573" s="347"/>
      <c r="N573" s="347"/>
      <c r="O573" s="92"/>
      <c r="P573" s="348"/>
      <c r="Q573" s="25"/>
      <c r="R573" s="25"/>
      <c r="S573" s="25"/>
      <c r="T573" s="554" t="e">
        <f t="shared" si="132"/>
        <v>#VALUE!</v>
      </c>
      <c r="U573" s="446" t="e">
        <f t="shared" si="133"/>
        <v>#VALUE!</v>
      </c>
      <c r="V573" s="446">
        <f t="shared" si="134"/>
        <v>0</v>
      </c>
      <c r="W573" s="444">
        <f t="shared" si="135"/>
        <v>0</v>
      </c>
      <c r="X573" s="444">
        <f t="shared" si="136"/>
        <v>0</v>
      </c>
      <c r="Y573" s="348"/>
      <c r="Z573" s="339"/>
      <c r="AA573" s="339"/>
      <c r="AB573" s="25"/>
      <c r="AC573" s="367"/>
      <c r="AD573" s="367"/>
      <c r="AE573" s="367"/>
      <c r="AF573" s="367"/>
      <c r="AG573" s="367"/>
      <c r="AH573" s="367"/>
      <c r="AI573" s="367"/>
      <c r="AJ573" s="367"/>
      <c r="AK573" s="367"/>
      <c r="AL573" s="367"/>
      <c r="AM573" s="367"/>
      <c r="AN573" s="367"/>
      <c r="AO573" s="367"/>
      <c r="AP573" s="367"/>
      <c r="AQ573" s="367"/>
      <c r="AR573" s="367"/>
      <c r="AS573" s="367"/>
      <c r="AT573" s="367"/>
      <c r="AU573" s="367"/>
      <c r="AV573" s="367"/>
      <c r="AW573" s="367"/>
      <c r="AX573" s="367"/>
      <c r="AY573" s="367"/>
      <c r="AZ573" s="367"/>
      <c r="BA573" s="367"/>
      <c r="BB573" s="367"/>
      <c r="BC573" s="367"/>
      <c r="BD573" s="367"/>
      <c r="BE573" s="367"/>
      <c r="BF573" s="367"/>
      <c r="BG573" s="367"/>
      <c r="BH573" s="367"/>
    </row>
    <row r="574" spans="1:60" ht="15.75" thickBot="1">
      <c r="A574" s="627" t="s">
        <v>124</v>
      </c>
      <c r="B574" s="529">
        <f>B573</f>
        <v>0</v>
      </c>
      <c r="C574" s="629">
        <f>'1. Projektets omkostninger'!B551</f>
        <v>0</v>
      </c>
      <c r="D574" s="629">
        <f>'1. Projektets omkostninger'!C551</f>
        <v>0</v>
      </c>
      <c r="E574" s="568"/>
      <c r="F574" s="567"/>
      <c r="G574" s="426"/>
      <c r="H574" s="426"/>
      <c r="I574" s="447"/>
      <c r="J574" s="447"/>
      <c r="K574" s="348"/>
      <c r="L574" s="348"/>
      <c r="M574" s="348"/>
      <c r="N574" s="348"/>
      <c r="O574" s="92"/>
      <c r="P574" s="348"/>
      <c r="Q574" s="25"/>
      <c r="R574" s="25"/>
      <c r="S574" s="25"/>
      <c r="T574" s="25"/>
      <c r="U574" s="25"/>
      <c r="V574" s="25"/>
      <c r="W574" s="25"/>
      <c r="X574" s="348"/>
      <c r="Y574" s="348"/>
      <c r="Z574" s="349"/>
      <c r="AA574" s="349"/>
      <c r="AB574" s="25"/>
      <c r="AC574" s="367"/>
      <c r="AD574" s="367"/>
      <c r="AE574" s="367"/>
      <c r="AF574" s="367"/>
      <c r="AG574" s="367"/>
      <c r="AH574" s="367"/>
      <c r="AI574" s="367"/>
      <c r="AJ574" s="367"/>
      <c r="AK574" s="367"/>
      <c r="AL574" s="367"/>
      <c r="AM574" s="367"/>
      <c r="AN574" s="367"/>
      <c r="AO574" s="367"/>
      <c r="AP574" s="367"/>
      <c r="AQ574" s="367"/>
      <c r="AR574" s="367"/>
      <c r="AS574" s="367"/>
      <c r="AT574" s="367"/>
      <c r="AU574" s="367"/>
      <c r="AV574" s="367"/>
      <c r="AW574" s="367"/>
      <c r="AX574" s="367"/>
      <c r="AY574" s="367"/>
      <c r="AZ574" s="367"/>
      <c r="BA574" s="367"/>
      <c r="BB574" s="367"/>
      <c r="BC574" s="367"/>
      <c r="BD574" s="367"/>
      <c r="BE574" s="367"/>
      <c r="BF574" s="367"/>
      <c r="BG574" s="367"/>
      <c r="BH574" s="367"/>
    </row>
    <row r="575" spans="1:60" ht="15.75" thickBot="1">
      <c r="A575" s="396"/>
      <c r="B575" s="397"/>
      <c r="C575" s="397"/>
      <c r="D575" s="397"/>
      <c r="E575" s="408"/>
      <c r="F575" s="407"/>
      <c r="G575" s="426"/>
      <c r="H575" s="426"/>
      <c r="I575" s="447"/>
      <c r="J575" s="468" t="s">
        <v>163</v>
      </c>
      <c r="K575" s="348"/>
      <c r="L575" s="348"/>
      <c r="M575" s="348"/>
      <c r="N575" s="348"/>
      <c r="O575" s="92"/>
      <c r="P575" s="348"/>
      <c r="Q575" s="25"/>
      <c r="R575" s="25"/>
      <c r="S575" s="25"/>
      <c r="T575" s="25"/>
      <c r="U575" s="25"/>
      <c r="V575" s="25"/>
      <c r="W575" s="25"/>
      <c r="X575" s="348"/>
      <c r="Y575" s="348"/>
      <c r="Z575" s="338"/>
      <c r="AA575" s="344"/>
      <c r="AB575" s="25"/>
      <c r="AC575" s="367"/>
      <c r="AD575" s="367"/>
      <c r="AE575" s="367"/>
      <c r="AF575" s="367"/>
      <c r="AG575" s="367"/>
      <c r="AH575" s="367"/>
      <c r="AI575" s="367"/>
      <c r="AJ575" s="367"/>
      <c r="AK575" s="367"/>
      <c r="AL575" s="367"/>
      <c r="AM575" s="367"/>
      <c r="AN575" s="367"/>
      <c r="AO575" s="367"/>
      <c r="AP575" s="367"/>
      <c r="AQ575" s="367"/>
      <c r="AR575" s="367"/>
      <c r="AS575" s="367"/>
      <c r="AT575" s="367"/>
      <c r="AU575" s="367"/>
      <c r="AV575" s="367"/>
      <c r="AW575" s="367"/>
      <c r="AX575" s="367"/>
      <c r="AY575" s="367"/>
      <c r="AZ575" s="367"/>
      <c r="BA575" s="367"/>
      <c r="BB575" s="367"/>
      <c r="BC575" s="367"/>
      <c r="BD575" s="367"/>
      <c r="BE575" s="367"/>
      <c r="BF575" s="367"/>
      <c r="BG575" s="367"/>
      <c r="BH575" s="367"/>
    </row>
    <row r="576" spans="1:60" ht="15">
      <c r="A576" s="399"/>
      <c r="B576" s="400"/>
      <c r="C576" s="400"/>
      <c r="D576" s="400"/>
      <c r="E576" s="640" t="s">
        <v>17</v>
      </c>
      <c r="F576" s="506" t="str">
        <f>I567</f>
        <v/>
      </c>
      <c r="G576" s="426"/>
      <c r="H576" s="426"/>
      <c r="I576" s="447"/>
      <c r="J576" s="469" t="b">
        <f>AND($F578&gt;0.3, OR($F559="Lille virksomhed", $F559="Mellemstor virksomhed", $F559="Stor virksomhed"))</f>
        <v>0</v>
      </c>
      <c r="K576" s="348"/>
      <c r="L576" s="348"/>
      <c r="M576" s="348"/>
      <c r="N576" s="348"/>
      <c r="O576" s="348"/>
      <c r="P576" s="92"/>
      <c r="Q576" s="25"/>
      <c r="R576" s="25"/>
      <c r="S576" s="25"/>
      <c r="T576" s="25"/>
      <c r="U576" s="25"/>
      <c r="V576" s="25"/>
      <c r="W576" s="25"/>
      <c r="X576" s="25"/>
      <c r="Y576" s="348"/>
      <c r="Z576" s="348"/>
      <c r="AA576" s="25"/>
      <c r="AB576" s="25"/>
      <c r="AC576" s="367"/>
      <c r="AD576" s="367"/>
      <c r="AE576" s="367"/>
      <c r="AF576" s="367"/>
      <c r="AG576" s="367"/>
      <c r="AH576" s="367"/>
      <c r="AI576" s="367"/>
      <c r="AJ576" s="367"/>
      <c r="AK576" s="367"/>
      <c r="AL576" s="367"/>
      <c r="AM576" s="367"/>
      <c r="AN576" s="367"/>
      <c r="AO576" s="367"/>
      <c r="AP576" s="367"/>
      <c r="AQ576" s="367"/>
      <c r="AR576" s="367"/>
      <c r="AS576" s="367"/>
      <c r="AT576" s="367"/>
      <c r="AU576" s="367"/>
      <c r="AV576" s="367"/>
      <c r="AW576" s="367"/>
      <c r="AX576" s="367"/>
      <c r="AY576" s="367"/>
      <c r="AZ576" s="367"/>
      <c r="BA576" s="367"/>
      <c r="BB576" s="367"/>
      <c r="BC576" s="367"/>
      <c r="BD576" s="367"/>
      <c r="BE576" s="367"/>
      <c r="BF576" s="367"/>
      <c r="BG576" s="367"/>
      <c r="BH576" s="367"/>
    </row>
    <row r="577" spans="1:60" ht="15">
      <c r="A577" s="399"/>
      <c r="B577" s="400"/>
      <c r="C577" s="400"/>
      <c r="D577" s="400"/>
      <c r="E577" s="641" t="s">
        <v>18</v>
      </c>
      <c r="F577" s="507" t="str">
        <f>IFERROR(IF(AND(OR($F559="Privat forsknings- og videnformidlingsinstitution",$F559="Offentlig forsknings- og videnformidlingsinstitution"),OR($B561="Anvendt forskning",$B561="Udvikling")),IF(K568="",K572,IF(K568&lt;=K572,K568,K572)),_xlfn.IFS(K568="",K570,K568&lt;=0,0,AND(K568&gt;0,K570&gt;0),K569)),"")</f>
        <v/>
      </c>
      <c r="G577" s="426"/>
      <c r="H577" s="426"/>
      <c r="I577" s="447"/>
      <c r="J577" s="469" t="b">
        <f>AND($F578&gt;0.44,OR($F559="Privat forsknings- og videnformidlingsinstitution",$F559="Offentlig forsknings- og videnformidlingsinstitution"))</f>
        <v>0</v>
      </c>
      <c r="K577" s="348"/>
      <c r="L577" s="348"/>
      <c r="M577" s="348"/>
      <c r="N577" s="348"/>
      <c r="O577" s="348"/>
      <c r="P577" s="92"/>
      <c r="Q577" s="25"/>
      <c r="R577" s="25"/>
      <c r="S577" s="25"/>
      <c r="T577" s="25"/>
      <c r="U577" s="25"/>
      <c r="V577" s="25"/>
      <c r="W577" s="25"/>
      <c r="X577" s="25"/>
      <c r="Y577" s="348"/>
      <c r="Z577" s="25"/>
      <c r="AA577" s="25"/>
      <c r="AB577" s="25"/>
      <c r="AC577" s="367"/>
      <c r="AD577" s="367"/>
      <c r="AE577" s="367"/>
      <c r="AF577" s="367"/>
      <c r="AG577" s="367"/>
      <c r="AH577" s="367"/>
      <c r="AI577" s="367"/>
      <c r="AJ577" s="367"/>
      <c r="AK577" s="367"/>
      <c r="AL577" s="367"/>
      <c r="AM577" s="367"/>
      <c r="AN577" s="367"/>
      <c r="AO577" s="367"/>
      <c r="AP577" s="367"/>
      <c r="AQ577" s="367"/>
      <c r="AR577" s="367"/>
      <c r="AS577" s="367"/>
      <c r="AT577" s="367"/>
      <c r="AU577" s="367"/>
      <c r="AV577" s="367"/>
      <c r="AW577" s="367"/>
      <c r="AX577" s="367"/>
      <c r="AY577" s="367"/>
      <c r="AZ577" s="367"/>
      <c r="BA577" s="367"/>
      <c r="BB577" s="367"/>
      <c r="BC577" s="367"/>
      <c r="BD577" s="367"/>
      <c r="BE577" s="367"/>
      <c r="BF577" s="367"/>
      <c r="BG577" s="367"/>
      <c r="BH577" s="367"/>
    </row>
    <row r="578" spans="1:60" ht="15.75" thickBot="1">
      <c r="A578" s="406"/>
      <c r="B578" s="403"/>
      <c r="C578" s="403"/>
      <c r="D578" s="403"/>
      <c r="E578" s="641" t="s">
        <v>168</v>
      </c>
      <c r="F578" s="508">
        <f>IF(E572="",0,IF(OR(F559="Privat Forsknings- og videnformidlingsinstitution",F559="Offentlig Forsknings- og videnformidlingsinstitution"),IF(E572=0,0,E572/E571),IF(E564=0,0,E572/E564)))</f>
        <v>0</v>
      </c>
      <c r="G578" s="426"/>
      <c r="H578" s="426"/>
      <c r="I578" s="447"/>
      <c r="J578" s="466"/>
      <c r="K578" s="348"/>
      <c r="L578" s="348"/>
      <c r="M578" s="348"/>
      <c r="N578" s="348"/>
      <c r="O578" s="348"/>
      <c r="P578" s="348"/>
      <c r="Q578" s="25"/>
      <c r="R578" s="25"/>
      <c r="S578" s="25"/>
      <c r="T578" s="25"/>
      <c r="U578" s="25"/>
      <c r="V578" s="25"/>
      <c r="W578" s="25"/>
      <c r="X578" s="25"/>
      <c r="Y578" s="25"/>
      <c r="Z578" s="25"/>
      <c r="AA578" s="25"/>
      <c r="AB578" s="25"/>
      <c r="AC578" s="367"/>
      <c r="AD578" s="367"/>
      <c r="AE578" s="367"/>
      <c r="AF578" s="367"/>
      <c r="AG578" s="367"/>
      <c r="AH578" s="367"/>
      <c r="AI578" s="367"/>
      <c r="AJ578" s="367"/>
      <c r="AK578" s="367"/>
      <c r="AL578" s="367"/>
      <c r="AM578" s="367"/>
      <c r="AN578" s="367"/>
      <c r="AO578" s="367"/>
      <c r="AP578" s="367"/>
      <c r="AQ578" s="367"/>
      <c r="AR578" s="367"/>
      <c r="AS578" s="367"/>
      <c r="AT578" s="367"/>
      <c r="AU578" s="367"/>
      <c r="AV578" s="367"/>
      <c r="AW578" s="367"/>
      <c r="AX578" s="367"/>
      <c r="AY578" s="367"/>
      <c r="AZ578" s="367"/>
      <c r="BA578" s="367"/>
      <c r="BB578" s="367"/>
      <c r="BC578" s="367"/>
      <c r="BD578" s="367"/>
      <c r="BE578" s="367"/>
      <c r="BF578" s="367"/>
      <c r="BG578" s="367"/>
      <c r="BH578" s="367"/>
    </row>
    <row r="579" spans="1:60" ht="15.75" thickBot="1">
      <c r="A579" s="438" t="s">
        <v>170</v>
      </c>
      <c r="B579" s="439">
        <f>IFERROR(E573/$E$16,0)</f>
        <v>0</v>
      </c>
      <c r="C579" s="403"/>
      <c r="D579" s="403"/>
      <c r="E579" s="409"/>
      <c r="F579" s="414"/>
      <c r="G579" s="426"/>
      <c r="H579" s="426"/>
      <c r="I579" s="447"/>
      <c r="J579" s="467"/>
      <c r="K579" s="348"/>
      <c r="L579" s="348"/>
      <c r="M579" s="348"/>
      <c r="N579" s="348"/>
      <c r="O579" s="348"/>
      <c r="P579" s="348"/>
      <c r="Q579" s="25"/>
      <c r="R579" s="25"/>
      <c r="S579" s="25"/>
      <c r="T579" s="25"/>
      <c r="U579" s="25"/>
      <c r="V579" s="25"/>
      <c r="W579" s="25"/>
      <c r="X579" s="25"/>
      <c r="Y579" s="25"/>
      <c r="Z579" s="25"/>
      <c r="AA579" s="25"/>
      <c r="AB579" s="25"/>
      <c r="AC579" s="367"/>
      <c r="AD579" s="367"/>
      <c r="AE579" s="367"/>
      <c r="AF579" s="367"/>
      <c r="AG579" s="367"/>
      <c r="AH579" s="367"/>
      <c r="AI579" s="367"/>
      <c r="AJ579" s="367"/>
      <c r="AK579" s="367"/>
      <c r="AL579" s="367"/>
      <c r="AM579" s="367"/>
      <c r="AN579" s="367"/>
      <c r="AO579" s="367"/>
      <c r="AP579" s="367"/>
      <c r="AQ579" s="367"/>
      <c r="AR579" s="367"/>
      <c r="AS579" s="367"/>
      <c r="AT579" s="367"/>
      <c r="AU579" s="367"/>
      <c r="AV579" s="367"/>
      <c r="AW579" s="367"/>
      <c r="AX579" s="367"/>
      <c r="AY579" s="367"/>
      <c r="AZ579" s="367"/>
      <c r="BA579" s="367"/>
      <c r="BB579" s="367"/>
      <c r="BC579" s="367"/>
      <c r="BD579" s="367"/>
      <c r="BE579" s="367"/>
      <c r="BF579" s="367"/>
      <c r="BG579" s="367"/>
      <c r="BH579" s="367"/>
    </row>
    <row r="580" spans="1:60" ht="15.75" thickBot="1">
      <c r="A580" s="401"/>
      <c r="B580" s="402"/>
      <c r="C580" s="367"/>
      <c r="D580" s="367"/>
      <c r="E580" s="409"/>
      <c r="F580" s="367"/>
      <c r="G580" s="426"/>
      <c r="H580" s="426"/>
      <c r="I580" s="447"/>
      <c r="J580" s="447"/>
      <c r="K580" s="348"/>
      <c r="L580" s="348"/>
      <c r="M580" s="348"/>
      <c r="N580" s="348"/>
      <c r="O580" s="348"/>
      <c r="P580" s="348"/>
      <c r="Q580" s="25"/>
      <c r="R580" s="25"/>
      <c r="S580" s="25"/>
      <c r="T580" s="25"/>
      <c r="U580" s="25"/>
      <c r="V580" s="25"/>
      <c r="W580" s="25"/>
      <c r="X580" s="25"/>
      <c r="Y580" s="25"/>
      <c r="Z580" s="25"/>
      <c r="AA580" s="25"/>
      <c r="AB580" s="25"/>
      <c r="AC580" s="367"/>
      <c r="AD580" s="367"/>
      <c r="AE580" s="367"/>
      <c r="AF580" s="367"/>
      <c r="AG580" s="367"/>
      <c r="AH580" s="367"/>
      <c r="AI580" s="367"/>
      <c r="AJ580" s="367"/>
      <c r="AK580" s="367"/>
      <c r="AL580" s="367"/>
      <c r="AM580" s="367"/>
      <c r="AN580" s="367"/>
      <c r="AO580" s="367"/>
      <c r="AP580" s="367"/>
      <c r="AQ580" s="367"/>
      <c r="AR580" s="367"/>
      <c r="AS580" s="367"/>
      <c r="AT580" s="367"/>
      <c r="AU580" s="367"/>
      <c r="AV580" s="367"/>
      <c r="AW580" s="367"/>
      <c r="AX580" s="367"/>
      <c r="AY580" s="367"/>
      <c r="AZ580" s="367"/>
      <c r="BA580" s="367"/>
      <c r="BB580" s="367"/>
      <c r="BC580" s="367"/>
      <c r="BD580" s="367"/>
      <c r="BE580" s="367"/>
      <c r="BF580" s="367"/>
      <c r="BG580" s="367"/>
      <c r="BH580" s="367"/>
    </row>
    <row r="581" spans="1:60" ht="15.75" hidden="1" thickBot="1">
      <c r="A581" s="401"/>
      <c r="B581" s="402"/>
      <c r="C581" s="367"/>
      <c r="D581" s="367"/>
      <c r="E581" s="409"/>
      <c r="F581" s="367"/>
      <c r="G581" s="426"/>
      <c r="H581" s="426"/>
      <c r="I581" s="447"/>
      <c r="J581" s="447"/>
      <c r="K581" s="348"/>
      <c r="L581" s="348"/>
      <c r="M581" s="348"/>
      <c r="N581" s="348"/>
      <c r="O581" s="348"/>
      <c r="P581" s="348"/>
      <c r="Q581" s="25"/>
      <c r="R581" s="25"/>
      <c r="S581" s="25"/>
      <c r="T581" s="25"/>
      <c r="U581" s="25"/>
      <c r="V581" s="25"/>
      <c r="W581" s="25"/>
      <c r="X581" s="25"/>
      <c r="Y581" s="25"/>
      <c r="Z581" s="25"/>
      <c r="AA581" s="25"/>
      <c r="AB581" s="25"/>
      <c r="AC581" s="367"/>
      <c r="AD581" s="367"/>
      <c r="AE581" s="367"/>
      <c r="AF581" s="367"/>
      <c r="AG581" s="367"/>
      <c r="AH581" s="367"/>
      <c r="AI581" s="367"/>
      <c r="AJ581" s="367"/>
      <c r="AK581" s="367"/>
      <c r="AL581" s="367"/>
      <c r="AM581" s="367"/>
      <c r="AN581" s="367"/>
      <c r="AO581" s="367"/>
      <c r="AP581" s="367"/>
      <c r="AQ581" s="367"/>
      <c r="AR581" s="367"/>
      <c r="AS581" s="367"/>
      <c r="AT581" s="367"/>
      <c r="AU581" s="367"/>
      <c r="AV581" s="367"/>
      <c r="AW581" s="367"/>
      <c r="AX581" s="367"/>
      <c r="AY581" s="367"/>
      <c r="AZ581" s="367"/>
      <c r="BA581" s="367"/>
      <c r="BB581" s="367"/>
      <c r="BC581" s="367"/>
      <c r="BD581" s="367"/>
      <c r="BE581" s="367"/>
      <c r="BF581" s="367"/>
      <c r="BG581" s="367"/>
      <c r="BH581" s="367"/>
    </row>
    <row r="582" spans="1:60" ht="15.75" hidden="1" thickBot="1">
      <c r="A582" s="401"/>
      <c r="B582" s="402"/>
      <c r="C582" s="367"/>
      <c r="D582" s="367"/>
      <c r="E582" s="409"/>
      <c r="F582" s="367"/>
      <c r="G582" s="426"/>
      <c r="H582" s="426"/>
      <c r="I582" s="447"/>
      <c r="J582" s="447"/>
      <c r="K582" s="348"/>
      <c r="L582" s="348"/>
      <c r="M582" s="348"/>
      <c r="N582" s="348"/>
      <c r="O582" s="348"/>
      <c r="P582" s="348"/>
      <c r="Q582" s="25"/>
      <c r="R582" s="25"/>
      <c r="S582" s="25"/>
      <c r="T582" s="25"/>
      <c r="U582" s="25"/>
      <c r="V582" s="25"/>
      <c r="W582" s="25"/>
      <c r="X582" s="25"/>
      <c r="Y582" s="25"/>
      <c r="Z582" s="25"/>
      <c r="AA582" s="25"/>
      <c r="AB582" s="340" t="s">
        <v>171</v>
      </c>
      <c r="AC582" s="367"/>
      <c r="AD582" s="367"/>
      <c r="AE582" s="367"/>
      <c r="AF582" s="367"/>
      <c r="AG582" s="367"/>
      <c r="AH582" s="367"/>
      <c r="AI582" s="367"/>
      <c r="AJ582" s="367"/>
      <c r="AK582" s="367"/>
      <c r="AL582" s="367"/>
      <c r="AM582" s="367"/>
      <c r="AN582" s="367"/>
      <c r="AO582" s="367"/>
      <c r="AP582" s="367"/>
      <c r="AQ582" s="367"/>
      <c r="AR582" s="367"/>
      <c r="AS582" s="367"/>
      <c r="AT582" s="367"/>
      <c r="AU582" s="367"/>
      <c r="AV582" s="367"/>
      <c r="AW582" s="367"/>
      <c r="AX582" s="367"/>
      <c r="AY582" s="367"/>
      <c r="AZ582" s="367"/>
      <c r="BA582" s="367"/>
      <c r="BB582" s="367"/>
      <c r="BC582" s="367"/>
      <c r="BD582" s="367"/>
      <c r="BE582" s="367"/>
      <c r="BF582" s="367"/>
      <c r="BG582" s="367"/>
      <c r="BH582" s="367"/>
    </row>
    <row r="583" spans="1:60" ht="15.75" hidden="1" thickBot="1">
      <c r="A583" s="401"/>
      <c r="B583" s="402"/>
      <c r="C583" s="367"/>
      <c r="D583" s="367"/>
      <c r="E583" s="409"/>
      <c r="F583" s="367"/>
      <c r="G583" s="426"/>
      <c r="H583" s="426"/>
      <c r="I583" s="447"/>
      <c r="J583" s="447"/>
      <c r="K583" s="348"/>
      <c r="L583" s="348"/>
      <c r="M583" s="348"/>
      <c r="N583" s="348"/>
      <c r="O583" s="348"/>
      <c r="P583" s="348"/>
      <c r="Q583" s="25"/>
      <c r="R583" s="25"/>
      <c r="S583" s="25"/>
      <c r="T583" s="25"/>
      <c r="U583" s="25"/>
      <c r="V583" s="25"/>
      <c r="W583" s="25"/>
      <c r="X583" s="25"/>
      <c r="Y583" s="25"/>
      <c r="Z583" s="25"/>
      <c r="AA583" s="25"/>
      <c r="AB583" s="25"/>
      <c r="AC583" s="367"/>
      <c r="AD583" s="367"/>
      <c r="AE583" s="367"/>
      <c r="AF583" s="367"/>
      <c r="AG583" s="367"/>
      <c r="AH583" s="367"/>
      <c r="AI583" s="367"/>
      <c r="AJ583" s="367"/>
      <c r="AK583" s="367"/>
      <c r="AL583" s="367"/>
      <c r="AM583" s="367"/>
      <c r="AN583" s="367"/>
      <c r="AO583" s="367"/>
      <c r="AP583" s="367"/>
      <c r="AQ583" s="367"/>
      <c r="AR583" s="367"/>
      <c r="AS583" s="367"/>
      <c r="AT583" s="367"/>
      <c r="AU583" s="367"/>
      <c r="AV583" s="367"/>
      <c r="AW583" s="367"/>
      <c r="AX583" s="367"/>
      <c r="AY583" s="367"/>
      <c r="AZ583" s="367"/>
      <c r="BA583" s="367"/>
      <c r="BB583" s="367"/>
      <c r="BC583" s="367"/>
      <c r="BD583" s="367"/>
      <c r="BE583" s="367"/>
      <c r="BF583" s="367"/>
      <c r="BG583" s="367"/>
      <c r="BH583" s="367"/>
    </row>
    <row r="584" spans="1:60" ht="15.75" hidden="1" thickBot="1">
      <c r="A584" s="401"/>
      <c r="B584" s="402"/>
      <c r="C584" s="367"/>
      <c r="D584" s="367"/>
      <c r="E584" s="409"/>
      <c r="F584" s="367"/>
      <c r="G584" s="426"/>
      <c r="H584" s="426"/>
      <c r="I584" s="447"/>
      <c r="J584" s="447"/>
      <c r="K584" s="348"/>
      <c r="L584" s="348"/>
      <c r="M584" s="348"/>
      <c r="N584" s="348"/>
      <c r="O584" s="348"/>
      <c r="P584" s="348"/>
      <c r="Q584" s="25"/>
      <c r="R584" s="25"/>
      <c r="S584" s="25"/>
      <c r="T584" s="25"/>
      <c r="U584" s="25"/>
      <c r="V584" s="25"/>
      <c r="W584" s="25"/>
      <c r="X584" s="25"/>
      <c r="Y584" s="25"/>
      <c r="Z584" s="25"/>
      <c r="AA584" s="25"/>
      <c r="AB584" s="25"/>
      <c r="AC584" s="367"/>
      <c r="AD584" s="367"/>
      <c r="AE584" s="367"/>
      <c r="AF584" s="367"/>
      <c r="AG584" s="367"/>
      <c r="AH584" s="367"/>
      <c r="AI584" s="367"/>
      <c r="AJ584" s="367"/>
      <c r="AK584" s="367"/>
      <c r="AL584" s="367"/>
      <c r="AM584" s="367"/>
      <c r="AN584" s="367"/>
      <c r="AO584" s="367"/>
      <c r="AP584" s="367"/>
      <c r="AQ584" s="367"/>
      <c r="AR584" s="367"/>
      <c r="AS584" s="367"/>
      <c r="AT584" s="367"/>
      <c r="AU584" s="367"/>
      <c r="AV584" s="367"/>
      <c r="AW584" s="367"/>
      <c r="AX584" s="367"/>
      <c r="AY584" s="367"/>
      <c r="AZ584" s="367"/>
      <c r="BA584" s="367"/>
      <c r="BB584" s="367"/>
      <c r="BC584" s="367"/>
      <c r="BD584" s="367"/>
      <c r="BE584" s="367"/>
      <c r="BF584" s="367"/>
      <c r="BG584" s="367"/>
      <c r="BH584" s="367"/>
    </row>
    <row r="585" spans="1:60" ht="15.75" hidden="1" thickBot="1">
      <c r="A585" s="401"/>
      <c r="B585" s="402"/>
      <c r="C585" s="367"/>
      <c r="D585" s="367"/>
      <c r="E585" s="409"/>
      <c r="F585" s="367"/>
      <c r="G585" s="426"/>
      <c r="H585" s="426"/>
      <c r="I585" s="447"/>
      <c r="J585" s="447"/>
      <c r="K585" s="348"/>
      <c r="L585" s="348"/>
      <c r="M585" s="348"/>
      <c r="N585" s="348"/>
      <c r="O585" s="348"/>
      <c r="P585" s="348"/>
      <c r="Q585" s="25"/>
      <c r="R585" s="25"/>
      <c r="S585" s="25"/>
      <c r="T585" s="25"/>
      <c r="U585" s="25"/>
      <c r="V585" s="25"/>
      <c r="W585" s="25"/>
      <c r="X585" s="25"/>
      <c r="Y585" s="25"/>
      <c r="Z585" s="25"/>
      <c r="AA585" s="25"/>
      <c r="AB585" s="25"/>
      <c r="AC585" s="367"/>
      <c r="AD585" s="367"/>
      <c r="AE585" s="367"/>
      <c r="AF585" s="367"/>
      <c r="AG585" s="367"/>
      <c r="AH585" s="367"/>
      <c r="AI585" s="367"/>
      <c r="AJ585" s="367"/>
      <c r="AK585" s="367"/>
      <c r="AL585" s="367"/>
      <c r="AM585" s="367"/>
      <c r="AN585" s="367"/>
      <c r="AO585" s="367"/>
      <c r="AP585" s="367"/>
      <c r="AQ585" s="367"/>
      <c r="AR585" s="367"/>
      <c r="AS585" s="367"/>
      <c r="AT585" s="367"/>
      <c r="AU585" s="367"/>
      <c r="AV585" s="367"/>
      <c r="AW585" s="367"/>
      <c r="AX585" s="367"/>
      <c r="AY585" s="367"/>
      <c r="AZ585" s="367"/>
      <c r="BA585" s="367"/>
      <c r="BB585" s="367"/>
      <c r="BC585" s="367"/>
      <c r="BD585" s="367"/>
      <c r="BE585" s="367"/>
      <c r="BF585" s="367"/>
      <c r="BG585" s="367"/>
      <c r="BH585" s="367"/>
    </row>
    <row r="586" spans="1:60" ht="15.75" hidden="1" thickBot="1">
      <c r="A586" s="401"/>
      <c r="B586" s="402"/>
      <c r="C586" s="367"/>
      <c r="D586" s="367"/>
      <c r="E586" s="409"/>
      <c r="F586" s="367"/>
      <c r="G586" s="426"/>
      <c r="H586" s="426"/>
      <c r="I586" s="447"/>
      <c r="J586" s="447"/>
      <c r="K586" s="348"/>
      <c r="L586" s="348"/>
      <c r="M586" s="348"/>
      <c r="N586" s="348"/>
      <c r="O586" s="348"/>
      <c r="P586" s="348"/>
      <c r="Q586" s="25"/>
      <c r="R586" s="25"/>
      <c r="S586" s="25"/>
      <c r="T586" s="25"/>
      <c r="U586" s="25"/>
      <c r="V586" s="25"/>
      <c r="W586" s="25"/>
      <c r="X586" s="25"/>
      <c r="Y586" s="25"/>
      <c r="Z586" s="25"/>
      <c r="AA586" s="25"/>
      <c r="AB586" s="25"/>
      <c r="AC586" s="367"/>
      <c r="AD586" s="367"/>
      <c r="AE586" s="367"/>
      <c r="AF586" s="367"/>
      <c r="AG586" s="367"/>
      <c r="AH586" s="367"/>
      <c r="AI586" s="367"/>
      <c r="AJ586" s="367"/>
      <c r="AK586" s="367"/>
      <c r="AL586" s="367"/>
      <c r="AM586" s="367"/>
      <c r="AN586" s="367"/>
      <c r="AO586" s="367"/>
      <c r="AP586" s="367"/>
      <c r="AQ586" s="367"/>
      <c r="AR586" s="367"/>
      <c r="AS586" s="367"/>
      <c r="AT586" s="367"/>
      <c r="AU586" s="367"/>
      <c r="AV586" s="367"/>
      <c r="AW586" s="367"/>
      <c r="AX586" s="367"/>
      <c r="AY586" s="367"/>
      <c r="AZ586" s="367"/>
      <c r="BA586" s="367"/>
      <c r="BB586" s="367"/>
      <c r="BC586" s="367"/>
      <c r="BD586" s="367"/>
      <c r="BE586" s="367"/>
      <c r="BF586" s="367"/>
      <c r="BG586" s="367"/>
      <c r="BH586" s="367"/>
    </row>
    <row r="587" spans="1:60" ht="15.75" hidden="1" thickBot="1">
      <c r="A587" s="401"/>
      <c r="B587" s="402"/>
      <c r="C587" s="367"/>
      <c r="D587" s="367"/>
      <c r="E587" s="409"/>
      <c r="F587" s="367"/>
      <c r="G587" s="426"/>
      <c r="H587" s="426"/>
      <c r="I587" s="447"/>
      <c r="J587" s="447"/>
      <c r="K587" s="348"/>
      <c r="L587" s="348"/>
      <c r="M587" s="348"/>
      <c r="N587" s="348"/>
      <c r="O587" s="348"/>
      <c r="P587" s="348"/>
      <c r="Q587" s="25"/>
      <c r="R587" s="25"/>
      <c r="S587" s="25"/>
      <c r="T587" s="25"/>
      <c r="U587" s="25"/>
      <c r="V587" s="25"/>
      <c r="W587" s="25"/>
      <c r="X587" s="25"/>
      <c r="Y587" s="25"/>
      <c r="Z587" s="25"/>
      <c r="AA587" s="25"/>
      <c r="AB587" s="25"/>
      <c r="AC587" s="367"/>
      <c r="AD587" s="367"/>
      <c r="AE587" s="367"/>
      <c r="AF587" s="367"/>
      <c r="AG587" s="367"/>
      <c r="AH587" s="367"/>
      <c r="AI587" s="367"/>
      <c r="AJ587" s="367"/>
      <c r="AK587" s="367"/>
      <c r="AL587" s="367"/>
      <c r="AM587" s="367"/>
      <c r="AN587" s="367"/>
      <c r="AO587" s="367"/>
      <c r="AP587" s="367"/>
      <c r="AQ587" s="367"/>
      <c r="AR587" s="367"/>
      <c r="AS587" s="367"/>
      <c r="AT587" s="367"/>
      <c r="AU587" s="367"/>
      <c r="AV587" s="367"/>
      <c r="AW587" s="367"/>
      <c r="AX587" s="367"/>
      <c r="AY587" s="367"/>
      <c r="AZ587" s="367"/>
      <c r="BA587" s="367"/>
      <c r="BB587" s="367"/>
      <c r="BC587" s="367"/>
      <c r="BD587" s="367"/>
      <c r="BE587" s="367"/>
      <c r="BF587" s="367"/>
      <c r="BG587" s="367"/>
      <c r="BH587" s="367"/>
    </row>
    <row r="588" spans="1:60" ht="15.75" hidden="1" thickBot="1">
      <c r="A588" s="401"/>
      <c r="B588" s="402"/>
      <c r="C588" s="367"/>
      <c r="D588" s="367"/>
      <c r="E588" s="409"/>
      <c r="F588" s="367"/>
      <c r="G588" s="426"/>
      <c r="H588" s="426"/>
      <c r="I588" s="447"/>
      <c r="J588" s="447"/>
      <c r="K588" s="348"/>
      <c r="L588" s="348"/>
      <c r="M588" s="348"/>
      <c r="N588" s="348"/>
      <c r="O588" s="348"/>
      <c r="P588" s="348"/>
      <c r="Q588" s="25"/>
      <c r="R588" s="25"/>
      <c r="S588" s="25"/>
      <c r="T588" s="25"/>
      <c r="U588" s="25"/>
      <c r="V588" s="25"/>
      <c r="W588" s="25"/>
      <c r="X588" s="25"/>
      <c r="Y588" s="25"/>
      <c r="Z588" s="25"/>
      <c r="AA588" s="25"/>
      <c r="AB588" s="340" t="s">
        <v>98</v>
      </c>
      <c r="AC588" s="367"/>
      <c r="AD588" s="367"/>
      <c r="AE588" s="367"/>
      <c r="AF588" s="367"/>
      <c r="AG588" s="367"/>
      <c r="AH588" s="367"/>
      <c r="AI588" s="367"/>
      <c r="AJ588" s="367"/>
      <c r="AK588" s="367"/>
      <c r="AL588" s="367"/>
      <c r="AM588" s="367"/>
      <c r="AN588" s="367"/>
      <c r="AO588" s="367"/>
      <c r="AP588" s="367"/>
      <c r="AQ588" s="367"/>
      <c r="AR588" s="367"/>
      <c r="AS588" s="367"/>
      <c r="AT588" s="367"/>
      <c r="AU588" s="367"/>
      <c r="AV588" s="367"/>
      <c r="AW588" s="367"/>
      <c r="AX588" s="367"/>
      <c r="AY588" s="367"/>
      <c r="AZ588" s="367"/>
      <c r="BA588" s="367"/>
      <c r="BB588" s="367"/>
      <c r="BC588" s="367"/>
      <c r="BD588" s="367"/>
      <c r="BE588" s="367"/>
      <c r="BF588" s="367"/>
      <c r="BG588" s="367"/>
      <c r="BH588" s="367"/>
    </row>
    <row r="589" spans="1:60" ht="15.75" thickTop="1">
      <c r="A589" s="639" t="s">
        <v>127</v>
      </c>
      <c r="B589" s="387" t="str">
        <f>IF('1. Projektets omkostninger'!B579="","",'1. Projektets omkostninger'!B579)</f>
        <v/>
      </c>
      <c r="C589" s="388" t="s">
        <v>79</v>
      </c>
      <c r="D589" s="388"/>
      <c r="E589" s="386" t="s">
        <v>128</v>
      </c>
      <c r="F589" s="387" t="str">
        <f>IF('1. Projektets omkostninger'!D579="","",'1. Projektets omkostninger'!D579)</f>
        <v/>
      </c>
      <c r="G589" s="433"/>
      <c r="H589" s="461"/>
      <c r="I589" s="447"/>
      <c r="J589" s="447"/>
      <c r="K589" s="348"/>
      <c r="L589" s="348"/>
      <c r="M589" s="348"/>
      <c r="N589" s="348"/>
      <c r="O589" s="348"/>
      <c r="P589" s="348"/>
      <c r="Q589" s="342"/>
      <c r="R589" s="343"/>
      <c r="S589" s="344"/>
      <c r="T589" s="339"/>
      <c r="U589" s="25"/>
      <c r="V589" s="25"/>
      <c r="W589" s="442"/>
      <c r="X589" s="25"/>
      <c r="Y589" s="25"/>
      <c r="Z589" s="348"/>
      <c r="AA589" s="25"/>
      <c r="AB589" s="348" t="s">
        <v>103</v>
      </c>
      <c r="AC589" s="367"/>
      <c r="AD589" s="367"/>
      <c r="AE589" s="367"/>
      <c r="AF589" s="367"/>
      <c r="AG589" s="367"/>
      <c r="AH589" s="367"/>
      <c r="AI589" s="367"/>
      <c r="AJ589" s="367"/>
      <c r="AK589" s="367"/>
      <c r="AL589" s="367"/>
      <c r="AM589" s="367"/>
      <c r="AN589" s="367"/>
      <c r="AO589" s="367"/>
      <c r="AP589" s="367"/>
      <c r="AQ589" s="367"/>
      <c r="AR589" s="367"/>
      <c r="AS589" s="367"/>
      <c r="AT589" s="367"/>
      <c r="AU589" s="367"/>
      <c r="AV589" s="367"/>
      <c r="AW589" s="367"/>
      <c r="AX589" s="367"/>
      <c r="AY589" s="367"/>
      <c r="AZ589" s="367"/>
      <c r="BA589" s="367"/>
      <c r="BB589" s="367"/>
      <c r="BC589" s="367"/>
      <c r="BD589" s="367"/>
      <c r="BE589" s="367"/>
      <c r="BF589" s="367"/>
      <c r="BG589" s="367"/>
      <c r="BH589" s="367"/>
    </row>
    <row r="590" spans="1:60" ht="15">
      <c r="A590" s="380" t="s">
        <v>132</v>
      </c>
      <c r="B590" s="463" t="str">
        <f>IF('1. Projektets omkostninger'!C579="","",'1. Projektets omkostninger'!C579)</f>
        <v/>
      </c>
      <c r="C590" s="391"/>
      <c r="D590" s="391"/>
      <c r="E590" s="389" t="s">
        <v>6</v>
      </c>
      <c r="F590" s="390" t="str">
        <f>IF(ISBLANK($F$20),"Projektform skal vælges ved hovedansøger",$F$20)</f>
        <v/>
      </c>
      <c r="G590" s="433"/>
      <c r="H590" s="461"/>
      <c r="I590" s="447"/>
      <c r="J590" s="447"/>
      <c r="K590" s="348"/>
      <c r="L590" s="348"/>
      <c r="M590" s="348"/>
      <c r="N590" s="348"/>
      <c r="O590" s="348"/>
      <c r="P590" s="348"/>
      <c r="Q590" s="342"/>
      <c r="R590" s="343"/>
      <c r="S590" s="442"/>
      <c r="T590" s="339"/>
      <c r="U590" s="25"/>
      <c r="V590" s="25"/>
      <c r="W590" s="442"/>
      <c r="X590" s="443"/>
      <c r="Y590" s="25"/>
      <c r="Z590" s="348"/>
      <c r="AA590" s="25"/>
      <c r="AB590" s="348" t="s">
        <v>107</v>
      </c>
      <c r="AC590" s="367"/>
      <c r="AD590" s="367"/>
      <c r="AE590" s="367"/>
      <c r="AF590" s="367"/>
      <c r="AG590" s="367"/>
      <c r="AH590" s="367"/>
      <c r="AI590" s="367"/>
      <c r="AJ590" s="367"/>
      <c r="AK590" s="367"/>
      <c r="AL590" s="367"/>
      <c r="AM590" s="367"/>
      <c r="AN590" s="367"/>
      <c r="AO590" s="367"/>
      <c r="AP590" s="367"/>
      <c r="AQ590" s="367"/>
      <c r="AR590" s="367"/>
      <c r="AS590" s="367"/>
      <c r="AT590" s="367"/>
      <c r="AU590" s="367"/>
      <c r="AV590" s="367"/>
      <c r="AW590" s="367"/>
      <c r="AX590" s="367"/>
      <c r="AY590" s="367"/>
      <c r="AZ590" s="367"/>
      <c r="BA590" s="367"/>
      <c r="BB590" s="367"/>
      <c r="BC590" s="367"/>
      <c r="BD590" s="367"/>
      <c r="BE590" s="367"/>
      <c r="BF590" s="367"/>
      <c r="BG590" s="367"/>
      <c r="BH590" s="367"/>
    </row>
    <row r="591" spans="1:60" ht="15">
      <c r="A591" s="380" t="s">
        <v>134</v>
      </c>
      <c r="B591" s="390" t="str">
        <f>IF('1. Projektets omkostninger'!E579="","",'1. Projektets omkostninger'!E579)</f>
        <v/>
      </c>
      <c r="C591" s="426" t="s">
        <v>135</v>
      </c>
      <c r="D591" s="389"/>
      <c r="E591" s="437" t="s">
        <v>148</v>
      </c>
      <c r="F591" s="435"/>
      <c r="G591" s="428"/>
      <c r="H591" s="462"/>
      <c r="I591" s="447"/>
      <c r="J591" s="447"/>
      <c r="K591" s="348"/>
      <c r="L591" s="348"/>
      <c r="M591" s="348"/>
      <c r="N591" s="348"/>
      <c r="O591" s="348"/>
      <c r="P591" s="348"/>
      <c r="Q591" s="358"/>
      <c r="R591" s="345"/>
      <c r="S591" s="442"/>
      <c r="T591" s="340" t="s">
        <v>171</v>
      </c>
      <c r="U591" s="340" t="s">
        <v>171</v>
      </c>
      <c r="V591" s="340" t="s">
        <v>171</v>
      </c>
      <c r="W591" s="340" t="s">
        <v>171</v>
      </c>
      <c r="X591" s="340" t="s">
        <v>171</v>
      </c>
      <c r="Y591" s="340" t="s">
        <v>171</v>
      </c>
      <c r="Z591" s="340" t="s">
        <v>171</v>
      </c>
      <c r="AA591" s="340" t="s">
        <v>171</v>
      </c>
      <c r="AB591" s="348" t="s">
        <v>110</v>
      </c>
      <c r="AC591" s="367"/>
      <c r="AD591" s="367"/>
      <c r="AE591" s="367"/>
      <c r="AF591" s="367"/>
      <c r="AG591" s="367"/>
      <c r="AH591" s="367"/>
      <c r="AI591" s="367"/>
      <c r="AJ591" s="367"/>
      <c r="AK591" s="367"/>
      <c r="AL591" s="367"/>
      <c r="AM591" s="367"/>
      <c r="AN591" s="367"/>
      <c r="AO591" s="367"/>
      <c r="AP591" s="367"/>
      <c r="AQ591" s="367"/>
      <c r="AR591" s="367"/>
      <c r="AS591" s="367"/>
      <c r="AT591" s="367"/>
      <c r="AU591" s="367"/>
      <c r="AV591" s="367"/>
      <c r="AW591" s="367"/>
      <c r="AX591" s="367"/>
      <c r="AY591" s="367"/>
      <c r="AZ591" s="367"/>
      <c r="BA591" s="367"/>
      <c r="BB591" s="367"/>
      <c r="BC591" s="367"/>
      <c r="BD591" s="367"/>
      <c r="BE591" s="367"/>
      <c r="BF591" s="367"/>
      <c r="BG591" s="367"/>
      <c r="BH591" s="367"/>
    </row>
    <row r="592" spans="1:60" ht="15">
      <c r="A592" s="434" t="s">
        <v>175</v>
      </c>
      <c r="B592" s="434" t="str">
        <f>IF('1. Projektets omkostninger'!A579="","",'1. Projektets omkostninger'!A579)</f>
        <v/>
      </c>
      <c r="C592" s="434" t="str">
        <f>IF('1. Projektets omkostninger'!$A579="","",'1. Projektets omkostninger'!$A579)</f>
        <v/>
      </c>
      <c r="D592" s="389"/>
      <c r="E592" s="437"/>
      <c r="F592" s="436"/>
      <c r="G592" s="426"/>
      <c r="H592" s="426"/>
      <c r="I592" s="452"/>
      <c r="J592" s="447"/>
      <c r="K592" s="348"/>
      <c r="L592" s="348"/>
      <c r="M592" s="348"/>
      <c r="N592" s="348"/>
      <c r="O592" s="348"/>
      <c r="P592" s="348"/>
      <c r="Q592" s="358"/>
      <c r="R592" s="345"/>
      <c r="S592" s="442"/>
      <c r="T592" s="339" t="s">
        <v>177</v>
      </c>
      <c r="U592" s="25" t="s">
        <v>178</v>
      </c>
      <c r="V592" s="348" t="s">
        <v>179</v>
      </c>
      <c r="W592" s="348" t="s">
        <v>180</v>
      </c>
      <c r="X592" s="348" t="s">
        <v>181</v>
      </c>
      <c r="Y592" s="25"/>
      <c r="Z592" s="346" t="s">
        <v>144</v>
      </c>
      <c r="AA592" s="346" t="s">
        <v>97</v>
      </c>
      <c r="AB592" s="348" t="s">
        <v>211</v>
      </c>
      <c r="AC592" s="367"/>
      <c r="AD592" s="367"/>
      <c r="AE592" s="367"/>
      <c r="AF592" s="367"/>
      <c r="AG592" s="367"/>
      <c r="AH592" s="367"/>
      <c r="AI592" s="367"/>
      <c r="AJ592" s="367"/>
      <c r="AK592" s="367"/>
      <c r="AL592" s="367"/>
      <c r="AM592" s="367"/>
      <c r="AN592" s="367"/>
      <c r="AO592" s="367"/>
      <c r="AP592" s="367"/>
      <c r="AQ592" s="367"/>
      <c r="AR592" s="367"/>
      <c r="AS592" s="367"/>
      <c r="AT592" s="367"/>
      <c r="AU592" s="367"/>
      <c r="AV592" s="367"/>
      <c r="AW592" s="367"/>
      <c r="AX592" s="367"/>
      <c r="AY592" s="367"/>
      <c r="AZ592" s="367"/>
      <c r="BA592" s="367"/>
      <c r="BB592" s="367"/>
      <c r="BC592" s="367"/>
      <c r="BD592" s="367"/>
      <c r="BE592" s="367"/>
      <c r="BF592" s="367"/>
      <c r="BG592" s="367"/>
      <c r="BH592" s="367"/>
    </row>
    <row r="593" spans="1:60" ht="15.75" thickBot="1">
      <c r="A593" s="434"/>
      <c r="B593" s="384" t="s">
        <v>90</v>
      </c>
      <c r="C593" s="384" t="s">
        <v>91</v>
      </c>
      <c r="D593" s="384" t="s">
        <v>92</v>
      </c>
      <c r="E593" s="384" t="s">
        <v>93</v>
      </c>
      <c r="F593" s="385" t="s">
        <v>94</v>
      </c>
      <c r="G593" s="429"/>
      <c r="H593" s="426"/>
      <c r="I593" s="447"/>
      <c r="J593" s="447"/>
      <c r="K593" s="348"/>
      <c r="L593" s="348"/>
      <c r="M593" s="348"/>
      <c r="N593" s="348"/>
      <c r="O593" s="348"/>
      <c r="P593" s="352"/>
      <c r="Q593" s="359"/>
      <c r="R593" s="339"/>
      <c r="S593" s="339"/>
      <c r="T593" s="25"/>
      <c r="U593" s="25"/>
      <c r="V593" s="348"/>
      <c r="W593" s="348"/>
      <c r="X593" s="25"/>
      <c r="Y593" s="442"/>
      <c r="Z593" s="346"/>
      <c r="AA593" s="346"/>
      <c r="AB593" s="348" t="s">
        <v>113</v>
      </c>
      <c r="AC593" s="367"/>
      <c r="AD593" s="367"/>
      <c r="AE593" s="367"/>
      <c r="AF593" s="367"/>
      <c r="AG593" s="367"/>
      <c r="AH593" s="367"/>
      <c r="AI593" s="367"/>
      <c r="AJ593" s="367"/>
      <c r="AK593" s="367"/>
      <c r="AL593" s="367"/>
      <c r="AM593" s="367"/>
      <c r="AN593" s="367"/>
      <c r="AO593" s="367"/>
      <c r="AP593" s="367"/>
      <c r="AQ593" s="367"/>
      <c r="AR593" s="367"/>
      <c r="AS593" s="367"/>
      <c r="AT593" s="367"/>
      <c r="AU593" s="367"/>
      <c r="AV593" s="367"/>
      <c r="AW593" s="367"/>
      <c r="AX593" s="367"/>
      <c r="AY593" s="367"/>
      <c r="AZ593" s="367"/>
      <c r="BA593" s="367"/>
      <c r="BB593" s="367"/>
      <c r="BC593" s="367"/>
      <c r="BD593" s="367"/>
      <c r="BE593" s="367"/>
      <c r="BF593" s="367"/>
      <c r="BG593" s="367"/>
      <c r="BH593" s="367"/>
    </row>
    <row r="594" spans="1:60" ht="15" customHeight="1">
      <c r="A594" s="512" t="s">
        <v>99</v>
      </c>
      <c r="B594" s="569">
        <f>IFERROR(IF(E594=0,0,X594),0)</f>
        <v>0</v>
      </c>
      <c r="C594" s="558">
        <f>IFERROR(E594-B594,0)</f>
        <v>0</v>
      </c>
      <c r="D594" s="559"/>
      <c r="E594" s="562">
        <f>'1. Projektets omkostninger'!B587</f>
        <v>0</v>
      </c>
      <c r="F594" s="563">
        <f>SUM('1. Projektets omkostninger'!D586:AV586)</f>
        <v>0</v>
      </c>
      <c r="G594" s="432"/>
      <c r="H594" s="460"/>
      <c r="I594" s="93"/>
      <c r="J594" s="94"/>
      <c r="K594" s="94"/>
      <c r="L594" s="94"/>
      <c r="M594" s="95"/>
      <c r="N594" s="347"/>
      <c r="O594" s="348"/>
      <c r="P594" s="355"/>
      <c r="Q594" s="338"/>
      <c r="R594" s="339"/>
      <c r="S594" s="339"/>
      <c r="T594" s="554" t="e">
        <f>((I$598-((E$603*I$598+C$604)-E$603)/E$603))*E594</f>
        <v>#VALUE!</v>
      </c>
      <c r="U594" s="446" t="e">
        <f>IF(AND(OR($F$589="Privat forsknings- og videnformidlingsinstitution",$F$589="Offentlig forsknings- og videnformidlingsinstitution"),OR($B$591="Anvendt forskning",$B$591="Udvikling")),IF($K$602="",$I$598*$E594,$K$602*$E594),IF($K$598="",$K$600*$E594,$K$599*$E594))</f>
        <v>#VALUE!</v>
      </c>
      <c r="V594" s="446">
        <f>IFERROR(IF(E594=0,0,E594*K$598),0)</f>
        <v>0</v>
      </c>
      <c r="W594" s="444">
        <f>IF(E594=0,0,E594*I$598)</f>
        <v>0</v>
      </c>
      <c r="X594" s="444">
        <f>IF(AND(D$604=0,C$604=0),W594,IF(AND(D$604&gt;0,C$604=0),U594,IF(AND(D$604&gt;0,C$604&gt;0,U594=0),0,IF(AND(V594&lt;&gt;0,V594&lt;U594),V594,U594))))</f>
        <v>0</v>
      </c>
      <c r="Y594" s="25"/>
      <c r="Z594" s="339" t="str">
        <f>CONCATENATE(F589," - ",AA594)</f>
        <v xml:space="preserve"> - </v>
      </c>
      <c r="AA594" s="25" t="str">
        <f>F590</f>
        <v/>
      </c>
      <c r="AB594" s="348" t="s">
        <v>116</v>
      </c>
      <c r="AC594" s="367"/>
      <c r="AD594" s="367"/>
      <c r="AE594" s="367"/>
      <c r="AF594" s="367"/>
      <c r="AG594" s="367"/>
      <c r="AH594" s="367"/>
      <c r="AI594" s="367"/>
      <c r="AJ594" s="367"/>
      <c r="AK594" s="367"/>
      <c r="AL594" s="367"/>
      <c r="AM594" s="367"/>
      <c r="AN594" s="367"/>
      <c r="AO594" s="367"/>
      <c r="AP594" s="367"/>
      <c r="AQ594" s="367"/>
      <c r="AR594" s="367"/>
      <c r="AS594" s="367"/>
      <c r="AT594" s="367"/>
      <c r="AU594" s="367"/>
      <c r="AV594" s="367"/>
      <c r="AW594" s="367"/>
      <c r="AX594" s="367"/>
      <c r="AY594" s="367"/>
      <c r="AZ594" s="367"/>
      <c r="BA594" s="367"/>
      <c r="BB594" s="367"/>
      <c r="BC594" s="367"/>
      <c r="BD594" s="367"/>
      <c r="BE594" s="367"/>
      <c r="BF594" s="367"/>
      <c r="BG594" s="367"/>
      <c r="BH594" s="367"/>
    </row>
    <row r="595" spans="1:60" ht="15" customHeight="1">
      <c r="A595" s="513" t="s">
        <v>50</v>
      </c>
      <c r="B595" s="570">
        <f>IFERROR(IF(E595=0,0,X595),0)</f>
        <v>0</v>
      </c>
      <c r="C595" s="555">
        <f>IFERROR(E595-B595,0)</f>
        <v>0</v>
      </c>
      <c r="D595" s="560"/>
      <c r="E595" s="556">
        <f>'1. Projektets omkostninger'!B591</f>
        <v>0</v>
      </c>
      <c r="F595" s="564"/>
      <c r="G595" s="432"/>
      <c r="H595" s="460"/>
      <c r="I595" s="96"/>
      <c r="J595" s="25"/>
      <c r="K595" s="25"/>
      <c r="L595" s="25"/>
      <c r="M595" s="97"/>
      <c r="N595" s="347"/>
      <c r="O595" s="348"/>
      <c r="P595" s="356"/>
      <c r="Q595" s="338"/>
      <c r="R595" s="337"/>
      <c r="S595" s="339"/>
      <c r="T595" s="554" t="e">
        <f t="shared" ref="T595:T603" si="138">((I$598-((E$603*I$598+C$604)-E$603)/E$603))*E595</f>
        <v>#VALUE!</v>
      </c>
      <c r="U595" s="446" t="e">
        <f t="shared" ref="U595:U603" si="139">IF(AND(OR($F$589="Privat forsknings- og videnformidlingsinstitution",$F$589="Offentlig forsknings- og videnformidlingsinstitution"),OR($B$591="Anvendt forskning",$B$591="Udvikling")),IF($K$602="",$I$598*$E595,$K$602*$E595),IF($K$598="",$K$600*$E595,$K$599*$E595))</f>
        <v>#VALUE!</v>
      </c>
      <c r="V595" s="446">
        <f t="shared" ref="V595:V603" si="140">IFERROR(IF(E595=0,0,E595*K$598),0)</f>
        <v>0</v>
      </c>
      <c r="W595" s="444">
        <f t="shared" ref="W595:W603" si="141">IF(E595=0,0,E595*I$598)</f>
        <v>0</v>
      </c>
      <c r="X595" s="444">
        <f t="shared" ref="X595:X603" si="142">IF(AND(D$604=0,C$604=0),W595,IF(AND(D$604&gt;0,C$604=0),U595,IF(AND(D$604&gt;0,C$604&gt;0,U595=0),0,IF(AND(V595&lt;&gt;0,V595&lt;U595),V595,U595))))</f>
        <v>0</v>
      </c>
      <c r="Y595" s="25"/>
      <c r="Z595" s="339"/>
      <c r="AA595" s="339"/>
      <c r="AB595" s="348" t="s">
        <v>118</v>
      </c>
      <c r="AC595" s="367"/>
      <c r="AD595" s="367"/>
      <c r="AE595" s="367"/>
      <c r="AF595" s="367"/>
      <c r="AG595" s="367"/>
      <c r="AH595" s="367"/>
      <c r="AI595" s="367"/>
      <c r="AJ595" s="367"/>
      <c r="AK595" s="367"/>
      <c r="AL595" s="367"/>
      <c r="AM595" s="367"/>
      <c r="AN595" s="367"/>
      <c r="AO595" s="367"/>
      <c r="AP595" s="367"/>
      <c r="AQ595" s="367"/>
      <c r="AR595" s="367"/>
      <c r="AS595" s="367"/>
      <c r="AT595" s="367"/>
      <c r="AU595" s="367"/>
      <c r="AV595" s="367"/>
      <c r="AW595" s="367"/>
      <c r="AX595" s="367"/>
      <c r="AY595" s="367"/>
      <c r="AZ595" s="367"/>
      <c r="BA595" s="367"/>
      <c r="BB595" s="367"/>
      <c r="BC595" s="367"/>
      <c r="BD595" s="367"/>
      <c r="BE595" s="367"/>
      <c r="BF595" s="367"/>
      <c r="BG595" s="367"/>
      <c r="BH595" s="367"/>
    </row>
    <row r="596" spans="1:60" ht="15" customHeight="1">
      <c r="A596" s="513" t="s">
        <v>51</v>
      </c>
      <c r="B596" s="570">
        <f t="shared" ref="B596:B600" si="143">IFERROR(IF(E596=0,0,X596),0)</f>
        <v>0</v>
      </c>
      <c r="C596" s="555">
        <f t="shared" ref="C596:C600" si="144">IFERROR(E596-B596,0)</f>
        <v>0</v>
      </c>
      <c r="D596" s="560"/>
      <c r="E596" s="556">
        <f>'1. Projektets omkostninger'!B593</f>
        <v>0</v>
      </c>
      <c r="F596" s="564"/>
      <c r="G596" s="432"/>
      <c r="H596" s="460"/>
      <c r="I596" s="535" t="s">
        <v>148</v>
      </c>
      <c r="J596" s="25"/>
      <c r="K596" s="25"/>
      <c r="L596" s="25"/>
      <c r="M596" s="97"/>
      <c r="N596" s="347"/>
      <c r="O596" s="348"/>
      <c r="P596" s="356"/>
      <c r="Q596" s="338"/>
      <c r="R596" s="337"/>
      <c r="S596" s="339"/>
      <c r="T596" s="554" t="e">
        <f t="shared" si="138"/>
        <v>#VALUE!</v>
      </c>
      <c r="U596" s="446" t="e">
        <f t="shared" si="139"/>
        <v>#VALUE!</v>
      </c>
      <c r="V596" s="446">
        <f t="shared" si="140"/>
        <v>0</v>
      </c>
      <c r="W596" s="444">
        <f t="shared" si="141"/>
        <v>0</v>
      </c>
      <c r="X596" s="444">
        <f t="shared" si="142"/>
        <v>0</v>
      </c>
      <c r="Y596" s="25"/>
      <c r="Z596" s="339"/>
      <c r="AA596" s="339"/>
      <c r="AB596" s="348"/>
      <c r="AC596" s="367"/>
      <c r="AD596" s="367"/>
      <c r="AE596" s="367"/>
      <c r="AF596" s="367"/>
      <c r="AG596" s="367"/>
      <c r="AH596" s="367"/>
      <c r="AI596" s="367"/>
      <c r="AJ596" s="367"/>
      <c r="AK596" s="367"/>
      <c r="AL596" s="367"/>
      <c r="AM596" s="367"/>
      <c r="AN596" s="367"/>
      <c r="AO596" s="367"/>
      <c r="AP596" s="367"/>
      <c r="AQ596" s="367"/>
      <c r="AR596" s="367"/>
      <c r="AS596" s="367"/>
      <c r="AT596" s="367"/>
      <c r="AU596" s="367"/>
      <c r="AV596" s="367"/>
      <c r="AW596" s="367"/>
      <c r="AX596" s="367"/>
      <c r="AY596" s="367"/>
      <c r="AZ596" s="367"/>
      <c r="BA596" s="367"/>
      <c r="BB596" s="367"/>
      <c r="BC596" s="367"/>
      <c r="BD596" s="367"/>
      <c r="BE596" s="367"/>
      <c r="BF596" s="367"/>
      <c r="BG596" s="367"/>
      <c r="BH596" s="367"/>
    </row>
    <row r="597" spans="1:60" ht="15" customHeight="1" thickBot="1">
      <c r="A597" s="513" t="s">
        <v>53</v>
      </c>
      <c r="B597" s="570">
        <f t="shared" si="143"/>
        <v>0</v>
      </c>
      <c r="C597" s="555">
        <f t="shared" si="144"/>
        <v>0</v>
      </c>
      <c r="D597" s="560"/>
      <c r="E597" s="556">
        <f>'1. Projektets omkostninger'!B595</f>
        <v>0</v>
      </c>
      <c r="F597" s="564"/>
      <c r="G597" s="432"/>
      <c r="H597" s="460"/>
      <c r="I597" s="536" t="str">
        <f>IFERROR(VLOOKUP(B591,'6. Liste over tilskudsprocenter'!$A:$K,MATCH(CONCATENATE(F589," - ",F590),'6. Liste over tilskudsprocenter'!$A$1:$K$1,0),FALSE),"")</f>
        <v/>
      </c>
      <c r="J597" s="340"/>
      <c r="K597" s="537" t="s">
        <v>150</v>
      </c>
      <c r="L597" s="538"/>
      <c r="M597" s="97" t="s">
        <v>151</v>
      </c>
      <c r="N597" s="347"/>
      <c r="O597" s="348"/>
      <c r="P597" s="356"/>
      <c r="Q597" s="338"/>
      <c r="R597" s="337"/>
      <c r="S597" s="339"/>
      <c r="T597" s="554" t="e">
        <f t="shared" si="138"/>
        <v>#VALUE!</v>
      </c>
      <c r="U597" s="446" t="e">
        <f t="shared" si="139"/>
        <v>#VALUE!</v>
      </c>
      <c r="V597" s="446">
        <f t="shared" si="140"/>
        <v>0</v>
      </c>
      <c r="W597" s="444">
        <f t="shared" si="141"/>
        <v>0</v>
      </c>
      <c r="X597" s="444">
        <f t="shared" si="142"/>
        <v>0</v>
      </c>
      <c r="Y597" s="25"/>
      <c r="Z597" s="339"/>
      <c r="AA597" s="339"/>
      <c r="AB597" s="348"/>
      <c r="AC597" s="367"/>
      <c r="AD597" s="367"/>
      <c r="AE597" s="367"/>
      <c r="AF597" s="367"/>
      <c r="AG597" s="367"/>
      <c r="AH597" s="367"/>
      <c r="AI597" s="367"/>
      <c r="AJ597" s="367"/>
      <c r="AK597" s="367"/>
      <c r="AL597" s="367"/>
      <c r="AM597" s="367"/>
      <c r="AN597" s="367"/>
      <c r="AO597" s="367"/>
      <c r="AP597" s="367"/>
      <c r="AQ597" s="367"/>
      <c r="AR597" s="367"/>
      <c r="AS597" s="367"/>
      <c r="AT597" s="367"/>
      <c r="AU597" s="367"/>
      <c r="AV597" s="367"/>
      <c r="AW597" s="367"/>
      <c r="AX597" s="367"/>
      <c r="AY597" s="367"/>
      <c r="AZ597" s="367"/>
      <c r="BA597" s="367"/>
      <c r="BB597" s="367"/>
      <c r="BC597" s="367"/>
      <c r="BD597" s="367"/>
      <c r="BE597" s="367"/>
      <c r="BF597" s="367"/>
      <c r="BG597" s="367"/>
      <c r="BH597" s="367"/>
    </row>
    <row r="598" spans="1:60" ht="15" customHeight="1">
      <c r="A598" s="513" t="s">
        <v>54</v>
      </c>
      <c r="B598" s="570">
        <f t="shared" si="143"/>
        <v>0</v>
      </c>
      <c r="C598" s="555">
        <f t="shared" si="144"/>
        <v>0</v>
      </c>
      <c r="D598" s="560"/>
      <c r="E598" s="556">
        <f>'1. Projektets omkostninger'!B597</f>
        <v>0</v>
      </c>
      <c r="F598" s="564"/>
      <c r="G598" s="432"/>
      <c r="H598" s="460"/>
      <c r="I598" s="539" t="str">
        <f>IFERROR(VLOOKUP(B591,'6. Liste over tilskudsprocenter'!$A:$K,MATCH(CONCATENATE(F589," - ",F590),'6. Liste over tilskudsprocenter'!$A$1:$K$1,0),FALSE),"")</f>
        <v/>
      </c>
      <c r="J598" s="338" t="s">
        <v>153</v>
      </c>
      <c r="K598" s="454" t="str">
        <f>IFERROR(IF($E603*(1-$I598)-$C604&lt;0,$K600-(($E603*$K600+$C604)-$E603)/$E603,""),"")</f>
        <v/>
      </c>
      <c r="L598" s="25" t="str">
        <f>IFERROR(IF($D604&lt;&gt;0,IF($D604=$E603,0,IF($C604&gt;0,($I598-$D604/$E603)-$K598,"HA")),IF($E603*(1-$I598)-$C604&lt;0,(($I598-(($E603*$I598+$C604+$D604)-$E603)/$E603)),"")),"")</f>
        <v/>
      </c>
      <c r="M598" s="550" t="e">
        <f>$L598-$K600</f>
        <v>#VALUE!</v>
      </c>
      <c r="N598" s="347"/>
      <c r="O598" s="348"/>
      <c r="P598" s="356"/>
      <c r="Q598" s="338"/>
      <c r="R598" s="337"/>
      <c r="S598" s="339"/>
      <c r="T598" s="554" t="e">
        <f t="shared" si="138"/>
        <v>#VALUE!</v>
      </c>
      <c r="U598" s="446" t="e">
        <f t="shared" si="139"/>
        <v>#VALUE!</v>
      </c>
      <c r="V598" s="446">
        <f t="shared" si="140"/>
        <v>0</v>
      </c>
      <c r="W598" s="444">
        <f t="shared" si="141"/>
        <v>0</v>
      </c>
      <c r="X598" s="444">
        <f t="shared" si="142"/>
        <v>0</v>
      </c>
      <c r="Y598" s="25"/>
      <c r="Z598" s="25" t="s">
        <v>101</v>
      </c>
      <c r="AA598" s="25" t="s">
        <v>102</v>
      </c>
      <c r="AB598" s="348"/>
      <c r="AC598" s="367"/>
      <c r="AD598" s="367"/>
      <c r="AE598" s="367"/>
      <c r="AF598" s="367"/>
      <c r="AG598" s="367"/>
      <c r="AH598" s="367"/>
      <c r="AI598" s="367"/>
      <c r="AJ598" s="367"/>
      <c r="AK598" s="367"/>
      <c r="AL598" s="367"/>
      <c r="AM598" s="367"/>
      <c r="AN598" s="367"/>
      <c r="AO598" s="367"/>
      <c r="AP598" s="367"/>
      <c r="AQ598" s="367"/>
      <c r="AR598" s="367"/>
      <c r="AS598" s="367"/>
      <c r="AT598" s="367"/>
      <c r="AU598" s="367"/>
      <c r="AV598" s="367"/>
      <c r="AW598" s="367"/>
      <c r="AX598" s="367"/>
      <c r="AY598" s="367"/>
      <c r="AZ598" s="367"/>
      <c r="BA598" s="367"/>
      <c r="BB598" s="367"/>
      <c r="BC598" s="367"/>
      <c r="BD598" s="367"/>
      <c r="BE598" s="367"/>
      <c r="BF598" s="367"/>
      <c r="BG598" s="367"/>
      <c r="BH598" s="367"/>
    </row>
    <row r="599" spans="1:60" ht="15" customHeight="1">
      <c r="A599" s="513" t="s">
        <v>56</v>
      </c>
      <c r="B599" s="570">
        <f t="shared" si="143"/>
        <v>0</v>
      </c>
      <c r="C599" s="555">
        <f t="shared" si="144"/>
        <v>0</v>
      </c>
      <c r="D599" s="560"/>
      <c r="E599" s="556">
        <f>'1. Projektets omkostninger'!B599</f>
        <v>0</v>
      </c>
      <c r="F599" s="564"/>
      <c r="G599" s="432"/>
      <c r="H599" s="460"/>
      <c r="I599" s="539"/>
      <c r="J599" s="25"/>
      <c r="K599" s="540" t="e">
        <f>K600-(I598-K598)</f>
        <v>#VALUE!</v>
      </c>
      <c r="L599" s="25"/>
      <c r="M599" s="550"/>
      <c r="N599" s="347"/>
      <c r="O599" s="348"/>
      <c r="P599" s="356"/>
      <c r="Q599" s="338"/>
      <c r="R599" s="337"/>
      <c r="S599" s="339"/>
      <c r="T599" s="554" t="e">
        <f t="shared" si="138"/>
        <v>#VALUE!</v>
      </c>
      <c r="U599" s="446" t="e">
        <f t="shared" si="139"/>
        <v>#VALUE!</v>
      </c>
      <c r="V599" s="446">
        <f t="shared" si="140"/>
        <v>0</v>
      </c>
      <c r="W599" s="444">
        <f t="shared" si="141"/>
        <v>0</v>
      </c>
      <c r="X599" s="444">
        <f t="shared" si="142"/>
        <v>0</v>
      </c>
      <c r="Y599" s="348"/>
      <c r="Z599" s="25" t="s">
        <v>105</v>
      </c>
      <c r="AA599" s="25" t="s">
        <v>106</v>
      </c>
      <c r="AB599" s="25"/>
      <c r="AC599" s="367"/>
      <c r="AD599" s="367"/>
      <c r="AE599" s="367"/>
      <c r="AF599" s="367"/>
      <c r="AG599" s="367"/>
      <c r="AH599" s="367"/>
      <c r="AI599" s="367"/>
      <c r="AJ599" s="367"/>
      <c r="AK599" s="367"/>
      <c r="AL599" s="367"/>
      <c r="AM599" s="367"/>
      <c r="AN599" s="367"/>
      <c r="AO599" s="367"/>
      <c r="AP599" s="367"/>
      <c r="AQ599" s="367"/>
      <c r="AR599" s="367"/>
      <c r="AS599" s="367"/>
      <c r="AT599" s="367"/>
      <c r="AU599" s="367"/>
      <c r="AV599" s="367"/>
      <c r="AW599" s="367"/>
      <c r="AX599" s="367"/>
      <c r="AY599" s="367"/>
      <c r="AZ599" s="367"/>
      <c r="BA599" s="367"/>
      <c r="BB599" s="367"/>
      <c r="BC599" s="367"/>
      <c r="BD599" s="367"/>
      <c r="BE599" s="367"/>
      <c r="BF599" s="367"/>
      <c r="BG599" s="367"/>
      <c r="BH599" s="367"/>
    </row>
    <row r="600" spans="1:60" ht="15.75" customHeight="1">
      <c r="A600" s="513" t="s">
        <v>57</v>
      </c>
      <c r="B600" s="570">
        <f t="shared" si="143"/>
        <v>0</v>
      </c>
      <c r="C600" s="555">
        <f t="shared" si="144"/>
        <v>0</v>
      </c>
      <c r="D600" s="560"/>
      <c r="E600" s="556">
        <f>'1. Projektets omkostninger'!B601</f>
        <v>0</v>
      </c>
      <c r="F600" s="564"/>
      <c r="G600" s="432"/>
      <c r="H600" s="460"/>
      <c r="I600" s="96"/>
      <c r="J600" s="25" t="s">
        <v>156</v>
      </c>
      <c r="K600" s="540" t="e">
        <f>($I598-($D604/$E603))</f>
        <v>#VALUE!</v>
      </c>
      <c r="L600" s="25"/>
      <c r="M600" s="97"/>
      <c r="N600" s="347"/>
      <c r="O600" s="348"/>
      <c r="P600" s="356"/>
      <c r="Q600" s="338"/>
      <c r="R600" s="337"/>
      <c r="S600" s="339"/>
      <c r="T600" s="554" t="e">
        <f t="shared" si="138"/>
        <v>#VALUE!</v>
      </c>
      <c r="U600" s="446" t="e">
        <f t="shared" si="139"/>
        <v>#VALUE!</v>
      </c>
      <c r="V600" s="446">
        <f t="shared" si="140"/>
        <v>0</v>
      </c>
      <c r="W600" s="444">
        <f t="shared" si="141"/>
        <v>0</v>
      </c>
      <c r="X600" s="444">
        <f t="shared" si="142"/>
        <v>0</v>
      </c>
      <c r="Y600" s="348"/>
      <c r="Z600" s="25" t="s">
        <v>109</v>
      </c>
      <c r="AA600" s="25"/>
      <c r="AB600" s="25"/>
      <c r="AC600" s="367"/>
      <c r="AD600" s="367"/>
      <c r="AE600" s="367"/>
      <c r="AF600" s="367"/>
      <c r="AG600" s="367"/>
      <c r="AH600" s="367"/>
      <c r="AI600" s="367"/>
      <c r="AJ600" s="367"/>
      <c r="AK600" s="367"/>
      <c r="AL600" s="367"/>
      <c r="AM600" s="367"/>
      <c r="AN600" s="367"/>
      <c r="AO600" s="367"/>
      <c r="AP600" s="367"/>
      <c r="AQ600" s="367"/>
      <c r="AR600" s="367"/>
      <c r="AS600" s="367"/>
      <c r="AT600" s="367"/>
      <c r="AU600" s="367"/>
      <c r="AV600" s="367"/>
      <c r="AW600" s="367"/>
      <c r="AX600" s="367"/>
      <c r="AY600" s="367"/>
      <c r="AZ600" s="367"/>
      <c r="BA600" s="367"/>
      <c r="BB600" s="367"/>
      <c r="BC600" s="367"/>
      <c r="BD600" s="367"/>
      <c r="BE600" s="367"/>
      <c r="BF600" s="367"/>
      <c r="BG600" s="367"/>
      <c r="BH600" s="367"/>
    </row>
    <row r="601" spans="1:60" ht="15" customHeight="1">
      <c r="A601" s="504" t="s">
        <v>58</v>
      </c>
      <c r="B601" s="571">
        <f>SUM(B594+B595+B596+B597-B598-B599+B600)</f>
        <v>0</v>
      </c>
      <c r="C601" s="556">
        <f>SUM(C594+C595+C596+C597-C598-C599+C600)</f>
        <v>0</v>
      </c>
      <c r="D601" s="561"/>
      <c r="E601" s="556">
        <f>SUM(B601:C601)</f>
        <v>0</v>
      </c>
      <c r="F601" s="565"/>
      <c r="G601" s="432"/>
      <c r="H601" s="460"/>
      <c r="I601" s="541"/>
      <c r="J601" s="542"/>
      <c r="K601" s="543"/>
      <c r="L601" s="542"/>
      <c r="M601" s="551"/>
      <c r="N601" s="347"/>
      <c r="O601" s="92"/>
      <c r="P601" s="348"/>
      <c r="Q601" s="25"/>
      <c r="R601" s="25"/>
      <c r="S601" s="25"/>
      <c r="T601" s="554" t="e">
        <f t="shared" si="138"/>
        <v>#VALUE!</v>
      </c>
      <c r="U601" s="446" t="e">
        <f t="shared" si="139"/>
        <v>#VALUE!</v>
      </c>
      <c r="V601" s="446">
        <f t="shared" si="140"/>
        <v>0</v>
      </c>
      <c r="W601" s="444">
        <f t="shared" si="141"/>
        <v>0</v>
      </c>
      <c r="X601" s="444">
        <f t="shared" si="142"/>
        <v>0</v>
      </c>
      <c r="Y601" s="348"/>
      <c r="Z601" s="25" t="s">
        <v>112</v>
      </c>
      <c r="AA601" s="25"/>
      <c r="AB601" s="25"/>
      <c r="AC601" s="367"/>
      <c r="AD601" s="367"/>
      <c r="AE601" s="367"/>
      <c r="AF601" s="367"/>
      <c r="AG601" s="367"/>
      <c r="AH601" s="367"/>
      <c r="AI601" s="367"/>
      <c r="AJ601" s="367"/>
      <c r="AK601" s="367"/>
      <c r="AL601" s="367"/>
      <c r="AM601" s="367"/>
      <c r="AN601" s="367"/>
      <c r="AO601" s="367"/>
      <c r="AP601" s="367"/>
      <c r="AQ601" s="367"/>
      <c r="AR601" s="367"/>
      <c r="AS601" s="367"/>
      <c r="AT601" s="367"/>
      <c r="AU601" s="367"/>
      <c r="AV601" s="367"/>
      <c r="AW601" s="367"/>
      <c r="AX601" s="367"/>
      <c r="AY601" s="367"/>
      <c r="AZ601" s="367"/>
      <c r="BA601" s="367"/>
      <c r="BB601" s="367"/>
      <c r="BC601" s="367"/>
      <c r="BD601" s="367"/>
      <c r="BE601" s="367"/>
      <c r="BF601" s="367"/>
      <c r="BG601" s="367"/>
      <c r="BH601" s="367"/>
    </row>
    <row r="602" spans="1:60" ht="15.75" customHeight="1" thickBot="1">
      <c r="A602" s="514" t="s">
        <v>121</v>
      </c>
      <c r="B602" s="572">
        <f>IFERROR(IF(E602=0,0,X602),0)</f>
        <v>0</v>
      </c>
      <c r="C602" s="555">
        <f>IFERROR(E602-B602,0)</f>
        <v>0</v>
      </c>
      <c r="D602" s="560"/>
      <c r="E602" s="556">
        <f>'1. Projektets omkostninger'!B603</f>
        <v>0</v>
      </c>
      <c r="F602" s="564"/>
      <c r="G602" s="432"/>
      <c r="H602" s="460"/>
      <c r="I602" s="544"/>
      <c r="J602" s="545" t="s">
        <v>159</v>
      </c>
      <c r="K602" s="546" t="str">
        <f>IFERROR(IF(AND(OR($F589="Privat forsknings- og videnformidlingsinstitution",$F589="Offentlig forsknings- og videnformidlingsinstitution"),OR($B591="Anvendt forskning",$B591="Udvikling")),(IF($E603*(1-$I598)-$D604&lt;0,$I598-(($E603*$I598+$D604+$C604)-$E603)/$E603,"")),""),($I598-$D604/$E603))</f>
        <v/>
      </c>
      <c r="L602" s="547"/>
      <c r="M602" s="552"/>
      <c r="N602" s="347"/>
      <c r="O602" s="348"/>
      <c r="P602" s="348"/>
      <c r="Q602" s="25"/>
      <c r="R602" s="25"/>
      <c r="S602" s="25"/>
      <c r="T602" s="554" t="e">
        <f t="shared" si="138"/>
        <v>#VALUE!</v>
      </c>
      <c r="U602" s="446" t="e">
        <f t="shared" si="139"/>
        <v>#VALUE!</v>
      </c>
      <c r="V602" s="446">
        <f t="shared" si="140"/>
        <v>0</v>
      </c>
      <c r="W602" s="444">
        <f t="shared" si="141"/>
        <v>0</v>
      </c>
      <c r="X602" s="444">
        <f t="shared" si="142"/>
        <v>0</v>
      </c>
      <c r="Y602" s="348"/>
      <c r="Z602" s="25" t="s">
        <v>115</v>
      </c>
      <c r="AA602" s="25"/>
      <c r="AB602" s="371"/>
      <c r="AC602" s="367"/>
      <c r="AD602" s="367"/>
      <c r="AE602" s="367"/>
      <c r="AF602" s="367"/>
      <c r="AG602" s="367"/>
      <c r="AH602" s="367"/>
      <c r="AI602" s="367"/>
      <c r="AJ602" s="367"/>
      <c r="AK602" s="367"/>
      <c r="AL602" s="367"/>
      <c r="AM602" s="367"/>
      <c r="AN602" s="367"/>
      <c r="AO602" s="367"/>
      <c r="AP602" s="367"/>
      <c r="AQ602" s="367"/>
      <c r="AR602" s="367"/>
      <c r="AS602" s="367"/>
      <c r="AT602" s="367"/>
      <c r="AU602" s="367"/>
      <c r="AV602" s="367"/>
      <c r="AW602" s="367"/>
      <c r="AX602" s="367"/>
      <c r="AY602" s="367"/>
      <c r="AZ602" s="367"/>
      <c r="BA602" s="367"/>
      <c r="BB602" s="367"/>
      <c r="BC602" s="367"/>
      <c r="BD602" s="367"/>
      <c r="BE602" s="367"/>
      <c r="BF602" s="367"/>
      <c r="BG602" s="367"/>
      <c r="BH602" s="367"/>
    </row>
    <row r="603" spans="1:60" ht="15.75" customHeight="1" thickBot="1">
      <c r="A603" s="505" t="s">
        <v>93</v>
      </c>
      <c r="B603" s="580">
        <f>IF(B601+B602&lt;=0,0,B601+B602)</f>
        <v>0</v>
      </c>
      <c r="C603" s="581">
        <f>IF(C601+C602&lt;=0,0,C601+C602)</f>
        <v>0</v>
      </c>
      <c r="D603" s="582"/>
      <c r="E603" s="579">
        <f>SUM(E594+E595+E596+E597-E598-E599+E600)+E602</f>
        <v>0</v>
      </c>
      <c r="F603" s="566"/>
      <c r="G603" s="432"/>
      <c r="H603" s="460"/>
      <c r="I603" s="445"/>
      <c r="J603" s="445"/>
      <c r="K603" s="347"/>
      <c r="L603" s="347"/>
      <c r="M603" s="347"/>
      <c r="N603" s="347"/>
      <c r="O603" s="92"/>
      <c r="P603" s="348"/>
      <c r="Q603" s="25"/>
      <c r="R603" s="25"/>
      <c r="S603" s="25"/>
      <c r="T603" s="554" t="e">
        <f t="shared" si="138"/>
        <v>#VALUE!</v>
      </c>
      <c r="U603" s="446" t="e">
        <f t="shared" si="139"/>
        <v>#VALUE!</v>
      </c>
      <c r="V603" s="446">
        <f t="shared" si="140"/>
        <v>0</v>
      </c>
      <c r="W603" s="444">
        <f t="shared" si="141"/>
        <v>0</v>
      </c>
      <c r="X603" s="444">
        <f t="shared" si="142"/>
        <v>0</v>
      </c>
      <c r="Y603" s="348"/>
      <c r="Z603" s="339"/>
      <c r="AA603" s="339"/>
      <c r="AB603" s="371"/>
      <c r="AC603" s="367"/>
      <c r="AD603" s="367"/>
      <c r="AE603" s="367"/>
      <c r="AF603" s="367"/>
      <c r="AG603" s="367"/>
      <c r="AH603" s="367"/>
      <c r="AI603" s="367"/>
      <c r="AJ603" s="367"/>
      <c r="AK603" s="367"/>
      <c r="AL603" s="367"/>
      <c r="AM603" s="367"/>
      <c r="AN603" s="367"/>
      <c r="AO603" s="367"/>
      <c r="AP603" s="367"/>
      <c r="AQ603" s="367"/>
      <c r="AR603" s="367"/>
      <c r="AS603" s="367"/>
      <c r="AT603" s="367"/>
      <c r="AU603" s="367"/>
      <c r="AV603" s="367"/>
      <c r="AW603" s="367"/>
      <c r="AX603" s="367"/>
      <c r="AY603" s="367"/>
      <c r="AZ603" s="367"/>
      <c r="BA603" s="367"/>
      <c r="BB603" s="367"/>
      <c r="BC603" s="367"/>
      <c r="BD603" s="367"/>
      <c r="BE603" s="367"/>
      <c r="BF603" s="367"/>
      <c r="BG603" s="367"/>
      <c r="BH603" s="367"/>
    </row>
    <row r="604" spans="1:60" ht="15.75" thickBot="1">
      <c r="A604" s="627" t="s">
        <v>124</v>
      </c>
      <c r="B604" s="573">
        <f>B603</f>
        <v>0</v>
      </c>
      <c r="C604" s="629">
        <f>'1. Projektets omkostninger'!B581</f>
        <v>0</v>
      </c>
      <c r="D604" s="629">
        <f>'1. Projektets omkostninger'!C581</f>
        <v>0</v>
      </c>
      <c r="E604" s="557"/>
      <c r="F604" s="567"/>
      <c r="G604" s="426"/>
      <c r="H604" s="426"/>
      <c r="I604" s="447"/>
      <c r="J604" s="447"/>
      <c r="K604" s="348"/>
      <c r="L604" s="348"/>
      <c r="M604" s="348"/>
      <c r="N604" s="348"/>
      <c r="O604" s="92"/>
      <c r="P604" s="348"/>
      <c r="Q604" s="25"/>
      <c r="R604" s="25"/>
      <c r="S604" s="25"/>
      <c r="T604" s="25"/>
      <c r="U604" s="25"/>
      <c r="V604" s="25"/>
      <c r="W604" s="25"/>
      <c r="X604" s="348"/>
      <c r="Y604" s="348"/>
      <c r="Z604" s="349"/>
      <c r="AA604" s="349"/>
      <c r="AB604" s="371"/>
      <c r="AC604" s="367"/>
      <c r="AD604" s="367"/>
      <c r="AE604" s="367"/>
      <c r="AF604" s="367"/>
      <c r="AG604" s="367"/>
      <c r="AH604" s="367"/>
      <c r="AI604" s="367"/>
      <c r="AJ604" s="367"/>
      <c r="AK604" s="367"/>
      <c r="AL604" s="367"/>
      <c r="AM604" s="367"/>
      <c r="AN604" s="367"/>
      <c r="AO604" s="367"/>
      <c r="AP604" s="367"/>
      <c r="AQ604" s="367"/>
      <c r="AR604" s="367"/>
      <c r="AS604" s="367"/>
      <c r="AT604" s="367"/>
      <c r="AU604" s="367"/>
      <c r="AV604" s="367"/>
      <c r="AW604" s="367"/>
      <c r="AX604" s="367"/>
      <c r="AY604" s="367"/>
      <c r="AZ604" s="367"/>
      <c r="BA604" s="367"/>
      <c r="BB604" s="367"/>
      <c r="BC604" s="367"/>
      <c r="BD604" s="367"/>
      <c r="BE604" s="367"/>
      <c r="BF604" s="367"/>
      <c r="BG604" s="367"/>
      <c r="BH604" s="367"/>
    </row>
    <row r="605" spans="1:60" ht="15.75" thickBot="1">
      <c r="A605" s="396"/>
      <c r="B605" s="397"/>
      <c r="C605" s="397"/>
      <c r="D605" s="397"/>
      <c r="E605" s="398"/>
      <c r="F605" s="407"/>
      <c r="G605" s="426"/>
      <c r="H605" s="426"/>
      <c r="I605" s="447"/>
      <c r="J605" s="468" t="s">
        <v>163</v>
      </c>
      <c r="K605" s="348"/>
      <c r="L605" s="348"/>
      <c r="M605" s="348"/>
      <c r="N605" s="348"/>
      <c r="O605" s="92"/>
      <c r="P605" s="348"/>
      <c r="Q605" s="25"/>
      <c r="R605" s="25"/>
      <c r="S605" s="25"/>
      <c r="T605" s="25"/>
      <c r="U605" s="25"/>
      <c r="V605" s="25"/>
      <c r="W605" s="25"/>
      <c r="X605" s="348"/>
      <c r="Y605" s="348"/>
      <c r="Z605" s="338"/>
      <c r="AA605" s="344"/>
      <c r="AB605" s="367"/>
      <c r="AC605" s="367"/>
      <c r="AD605" s="367"/>
      <c r="AE605" s="367"/>
      <c r="AF605" s="367"/>
      <c r="AG605" s="367"/>
      <c r="AH605" s="367"/>
      <c r="AI605" s="367"/>
      <c r="AJ605" s="367"/>
      <c r="AK605" s="367"/>
      <c r="AL605" s="367"/>
      <c r="AM605" s="367"/>
      <c r="AN605" s="367"/>
      <c r="AO605" s="367"/>
      <c r="AP605" s="367"/>
      <c r="AQ605" s="367"/>
      <c r="AR605" s="367"/>
      <c r="AS605" s="367"/>
      <c r="AT605" s="367"/>
      <c r="AU605" s="367"/>
      <c r="AV605" s="367"/>
      <c r="AW605" s="367"/>
      <c r="AX605" s="367"/>
      <c r="AY605" s="367"/>
      <c r="AZ605" s="367"/>
      <c r="BA605" s="367"/>
      <c r="BB605" s="367"/>
      <c r="BC605" s="367"/>
      <c r="BD605" s="367"/>
      <c r="BE605" s="367"/>
      <c r="BF605" s="367"/>
      <c r="BG605" s="367"/>
      <c r="BH605" s="367"/>
    </row>
    <row r="606" spans="1:60" ht="15">
      <c r="A606" s="399"/>
      <c r="B606" s="400"/>
      <c r="C606" s="400"/>
      <c r="D606" s="400"/>
      <c r="E606" s="640" t="s">
        <v>17</v>
      </c>
      <c r="F606" s="506" t="str">
        <f>I597</f>
        <v/>
      </c>
      <c r="G606" s="426"/>
      <c r="H606" s="426"/>
      <c r="I606" s="447"/>
      <c r="J606" s="469" t="b">
        <f>AND($F608&gt;0.3, OR($F589="Lille virksomhed", $F589="Mellemstor virksomhed", $F589="Stor virksomhed"))</f>
        <v>0</v>
      </c>
      <c r="K606" s="348"/>
      <c r="L606" s="348"/>
      <c r="M606" s="348"/>
      <c r="N606" s="348"/>
      <c r="O606" s="348"/>
      <c r="P606" s="92"/>
      <c r="Q606" s="25"/>
      <c r="R606" s="25"/>
      <c r="S606" s="25"/>
      <c r="T606" s="25"/>
      <c r="U606" s="25"/>
      <c r="V606" s="25"/>
      <c r="W606" s="25"/>
      <c r="X606" s="25"/>
      <c r="Y606" s="348"/>
      <c r="Z606" s="348"/>
      <c r="AA606" s="25"/>
      <c r="AB606" s="367"/>
      <c r="AC606" s="367"/>
      <c r="AD606" s="367"/>
      <c r="AE606" s="367"/>
      <c r="AF606" s="367"/>
      <c r="AG606" s="367"/>
      <c r="AH606" s="367"/>
      <c r="AI606" s="367"/>
      <c r="AJ606" s="367"/>
      <c r="AK606" s="367"/>
      <c r="AL606" s="367"/>
      <c r="AM606" s="367"/>
      <c r="AN606" s="367"/>
      <c r="AO606" s="367"/>
      <c r="AP606" s="367"/>
      <c r="AQ606" s="367"/>
      <c r="AR606" s="367"/>
      <c r="AS606" s="367"/>
      <c r="AT606" s="367"/>
      <c r="AU606" s="367"/>
      <c r="AV606" s="367"/>
      <c r="AW606" s="367"/>
      <c r="AX606" s="367"/>
      <c r="AY606" s="367"/>
      <c r="AZ606" s="367"/>
      <c r="BA606" s="367"/>
      <c r="BB606" s="367"/>
      <c r="BC606" s="367"/>
      <c r="BD606" s="367"/>
      <c r="BE606" s="367"/>
      <c r="BF606" s="367"/>
      <c r="BG606" s="367"/>
      <c r="BH606" s="367"/>
    </row>
    <row r="607" spans="1:60" ht="15">
      <c r="A607" s="399"/>
      <c r="B607" s="400"/>
      <c r="C607" s="400"/>
      <c r="D607" s="400"/>
      <c r="E607" s="641" t="s">
        <v>18</v>
      </c>
      <c r="F607" s="507" t="str">
        <f>IFERROR(IF(AND(OR($F589="Privat forsknings- og videnformidlingsinstitution",$F589="Offentlig forsknings- og videnformidlingsinstitution"),OR($B591="Anvendt forskning",$B591="Udvikling")),IF(K598="",K602,IF(K598&lt;=K602,K598,K602)),_xlfn.IFS(K598="",K600,K598&lt;=0,0,AND(K598&gt;0,K600&gt;0),K599)),"")</f>
        <v/>
      </c>
      <c r="G607" s="426"/>
      <c r="H607" s="426"/>
      <c r="I607" s="447"/>
      <c r="J607" s="469" t="b">
        <f>AND($F608&gt;0.44,OR($F589="Privat forsknings- og videnformidlingsinstitution",$F589="Offentlig forsknings- og videnformidlingsinstitution"))</f>
        <v>0</v>
      </c>
      <c r="K607" s="348"/>
      <c r="L607" s="348"/>
      <c r="M607" s="348"/>
      <c r="N607" s="348"/>
      <c r="O607" s="348"/>
      <c r="P607" s="92"/>
      <c r="Q607" s="25"/>
      <c r="R607" s="25"/>
      <c r="S607" s="25"/>
      <c r="T607" s="25"/>
      <c r="U607" s="25"/>
      <c r="V607" s="25"/>
      <c r="W607" s="25"/>
      <c r="X607" s="25"/>
      <c r="Y607" s="348"/>
      <c r="Z607" s="25"/>
      <c r="AA607" s="25"/>
      <c r="AB607" s="367"/>
      <c r="AC607" s="367"/>
      <c r="AD607" s="367"/>
      <c r="AE607" s="367"/>
      <c r="AF607" s="367"/>
      <c r="AG607" s="367"/>
      <c r="AH607" s="367"/>
      <c r="AI607" s="367"/>
      <c r="AJ607" s="367"/>
      <c r="AK607" s="367"/>
      <c r="AL607" s="367"/>
      <c r="AM607" s="367"/>
      <c r="AN607" s="367"/>
      <c r="AO607" s="367"/>
      <c r="AP607" s="367"/>
      <c r="AQ607" s="367"/>
      <c r="AR607" s="367"/>
      <c r="AS607" s="367"/>
      <c r="AT607" s="367"/>
      <c r="AU607" s="367"/>
      <c r="AV607" s="367"/>
      <c r="AW607" s="367"/>
      <c r="AX607" s="367"/>
      <c r="AY607" s="367"/>
      <c r="AZ607" s="367"/>
      <c r="BA607" s="367"/>
      <c r="BB607" s="367"/>
      <c r="BC607" s="367"/>
      <c r="BD607" s="367"/>
      <c r="BE607" s="367"/>
      <c r="BF607" s="367"/>
      <c r="BG607" s="367"/>
      <c r="BH607" s="367"/>
    </row>
    <row r="608" spans="1:60" ht="15.75" thickBot="1">
      <c r="A608" s="406"/>
      <c r="B608" s="403"/>
      <c r="C608" s="403"/>
      <c r="D608" s="403"/>
      <c r="E608" s="641" t="s">
        <v>168</v>
      </c>
      <c r="F608" s="508">
        <f>IF(E602="",0,IF(OR(F589="Privat Forsknings- og videnformidlingsinstitution",F589="Offentlig Forsknings- og videnformidlingsinstitution"),IF(E602=0,0,E602/E601),IF(E594=0,0,E602/E594)))</f>
        <v>0</v>
      </c>
      <c r="G608" s="426"/>
      <c r="H608" s="426"/>
      <c r="I608" s="447"/>
      <c r="J608" s="466"/>
      <c r="K608" s="348"/>
      <c r="L608" s="348"/>
      <c r="M608" s="348"/>
      <c r="N608" s="348"/>
      <c r="O608" s="348"/>
      <c r="P608" s="348"/>
      <c r="Q608" s="25"/>
      <c r="R608" s="25"/>
      <c r="S608" s="25"/>
      <c r="T608" s="25"/>
      <c r="U608" s="25"/>
      <c r="V608" s="25"/>
      <c r="W608" s="25"/>
      <c r="X608" s="25"/>
      <c r="Y608" s="25"/>
      <c r="Z608" s="25"/>
      <c r="AA608" s="25"/>
      <c r="AB608" s="367"/>
      <c r="AC608" s="367"/>
      <c r="AD608" s="367"/>
      <c r="AE608" s="367"/>
      <c r="AF608" s="367"/>
      <c r="AG608" s="367"/>
      <c r="AH608" s="367"/>
      <c r="AI608" s="367"/>
      <c r="AJ608" s="367"/>
      <c r="AK608" s="367"/>
      <c r="AL608" s="367"/>
      <c r="AM608" s="367"/>
      <c r="AN608" s="367"/>
      <c r="AO608" s="367"/>
      <c r="AP608" s="367"/>
      <c r="AQ608" s="367"/>
      <c r="AR608" s="367"/>
      <c r="AS608" s="367"/>
      <c r="AT608" s="367"/>
      <c r="AU608" s="367"/>
      <c r="AV608" s="367"/>
      <c r="AW608" s="367"/>
      <c r="AX608" s="367"/>
      <c r="AY608" s="367"/>
      <c r="AZ608" s="367"/>
      <c r="BA608" s="367"/>
      <c r="BB608" s="367"/>
      <c r="BC608" s="367"/>
      <c r="BD608" s="367"/>
      <c r="BE608" s="367"/>
      <c r="BF608" s="367"/>
      <c r="BG608" s="367"/>
      <c r="BH608" s="367"/>
    </row>
    <row r="609" spans="1:60" ht="15.75" thickBot="1">
      <c r="A609" s="438" t="s">
        <v>170</v>
      </c>
      <c r="B609" s="439">
        <f>IFERROR(E603/$E$16,0)</f>
        <v>0</v>
      </c>
      <c r="C609" s="403"/>
      <c r="D609" s="403"/>
      <c r="E609" s="404"/>
      <c r="F609" s="553"/>
      <c r="G609" s="426"/>
      <c r="H609" s="426"/>
      <c r="I609" s="447"/>
      <c r="J609" s="467"/>
      <c r="K609" s="348"/>
      <c r="L609" s="348"/>
      <c r="M609" s="348"/>
      <c r="N609" s="348"/>
      <c r="O609" s="348"/>
      <c r="P609" s="348"/>
      <c r="Q609" s="25"/>
      <c r="R609" s="25"/>
      <c r="S609" s="25"/>
      <c r="T609" s="25"/>
      <c r="U609" s="25"/>
      <c r="V609" s="25"/>
      <c r="W609" s="25"/>
      <c r="X609" s="25"/>
      <c r="Y609" s="25"/>
      <c r="Z609" s="25"/>
      <c r="AA609" s="25"/>
      <c r="AB609" s="367"/>
      <c r="AC609" s="367"/>
      <c r="AD609" s="367"/>
      <c r="AE609" s="367"/>
      <c r="AF609" s="367"/>
      <c r="AG609" s="367"/>
      <c r="AH609" s="367"/>
      <c r="AI609" s="367"/>
      <c r="AJ609" s="367"/>
      <c r="AK609" s="367"/>
      <c r="AL609" s="367"/>
      <c r="AM609" s="367"/>
      <c r="AN609" s="367"/>
      <c r="AO609" s="367"/>
      <c r="AP609" s="367"/>
      <c r="AQ609" s="367"/>
      <c r="AR609" s="367"/>
      <c r="AS609" s="367"/>
      <c r="AT609" s="367"/>
      <c r="AU609" s="367"/>
      <c r="AV609" s="367"/>
      <c r="AW609" s="367"/>
      <c r="AX609" s="367"/>
      <c r="AY609" s="367"/>
      <c r="AZ609" s="367"/>
      <c r="BA609" s="367"/>
      <c r="BB609" s="367"/>
      <c r="BC609" s="367"/>
      <c r="BD609" s="367"/>
      <c r="BE609" s="367"/>
      <c r="BF609" s="367"/>
      <c r="BG609" s="367"/>
      <c r="BH609" s="367"/>
    </row>
    <row r="610" spans="1:60" ht="15.75" thickBot="1">
      <c r="A610" s="410"/>
      <c r="B610" s="411"/>
      <c r="C610" s="411"/>
      <c r="D610" s="411"/>
      <c r="E610" s="412"/>
      <c r="F610" s="413"/>
      <c r="G610" s="426"/>
      <c r="H610" s="426"/>
      <c r="I610" s="447"/>
      <c r="J610" s="447"/>
      <c r="K610" s="348"/>
      <c r="L610" s="348"/>
      <c r="M610" s="348"/>
      <c r="N610" s="348"/>
      <c r="O610" s="348"/>
      <c r="P610" s="348"/>
      <c r="Q610" s="25"/>
      <c r="R610" s="25"/>
      <c r="S610" s="25"/>
      <c r="T610" s="25"/>
      <c r="U610" s="25"/>
      <c r="V610" s="25"/>
      <c r="W610" s="25"/>
      <c r="X610" s="25"/>
      <c r="Y610" s="25"/>
      <c r="Z610" s="25"/>
      <c r="AA610" s="25"/>
      <c r="AB610" s="367"/>
      <c r="AC610" s="367"/>
      <c r="AD610" s="367"/>
      <c r="AE610" s="367"/>
      <c r="AF610" s="367"/>
      <c r="AG610" s="367"/>
      <c r="AH610" s="367"/>
      <c r="AI610" s="367"/>
      <c r="AJ610" s="367"/>
      <c r="AK610" s="367"/>
      <c r="AL610" s="367"/>
      <c r="AM610" s="367"/>
      <c r="AN610" s="367"/>
      <c r="AO610" s="367"/>
      <c r="AP610" s="367"/>
      <c r="AQ610" s="367"/>
      <c r="AR610" s="367"/>
      <c r="AS610" s="367"/>
      <c r="AT610" s="367"/>
      <c r="AU610" s="367"/>
      <c r="AV610" s="367"/>
      <c r="AW610" s="367"/>
      <c r="AX610" s="367"/>
      <c r="AY610" s="367"/>
      <c r="AZ610" s="367"/>
      <c r="BA610" s="367"/>
      <c r="BB610" s="367"/>
      <c r="BC610" s="367"/>
      <c r="BD610" s="367"/>
      <c r="BE610" s="367"/>
      <c r="BF610" s="367"/>
      <c r="BG610" s="367"/>
      <c r="BH610" s="367"/>
    </row>
    <row r="611" spans="1:60" ht="15.75" thickTop="1">
      <c r="A611" s="367"/>
      <c r="B611" s="367"/>
      <c r="C611" s="403"/>
      <c r="D611" s="403"/>
      <c r="E611" s="404"/>
      <c r="F611" s="414"/>
      <c r="G611" s="426"/>
      <c r="H611" s="426"/>
      <c r="I611" s="427"/>
      <c r="J611" s="427"/>
      <c r="K611" s="371"/>
      <c r="L611" s="371"/>
      <c r="M611" s="371"/>
      <c r="N611" s="371"/>
      <c r="O611" s="371"/>
      <c r="P611" s="371"/>
      <c r="Q611" s="415"/>
      <c r="R611" s="416"/>
      <c r="S611" s="417"/>
      <c r="T611" s="417"/>
      <c r="U611" s="371"/>
      <c r="V611" s="417"/>
      <c r="W611" s="371"/>
      <c r="X611" s="371"/>
      <c r="Y611" s="371"/>
      <c r="Z611" s="371"/>
      <c r="AA611" s="371"/>
      <c r="AB611" s="367"/>
      <c r="AC611" s="367"/>
      <c r="AD611" s="367"/>
      <c r="AE611" s="367"/>
      <c r="AF611" s="367"/>
      <c r="AG611" s="367"/>
      <c r="AH611" s="367"/>
      <c r="AI611" s="367"/>
      <c r="AJ611" s="367"/>
      <c r="AK611" s="367"/>
      <c r="AL611" s="367"/>
      <c r="AM611" s="367"/>
      <c r="AN611" s="367"/>
      <c r="AO611" s="367"/>
      <c r="AP611" s="367"/>
      <c r="AQ611" s="367"/>
      <c r="AR611" s="367"/>
      <c r="AS611" s="367"/>
      <c r="AT611" s="367"/>
      <c r="AU611" s="367"/>
      <c r="AV611" s="367"/>
      <c r="AW611" s="367"/>
      <c r="AX611" s="367"/>
      <c r="AY611" s="367"/>
      <c r="AZ611" s="367"/>
      <c r="BA611" s="367"/>
      <c r="BB611" s="367"/>
      <c r="BC611" s="367"/>
      <c r="BD611" s="367"/>
      <c r="BE611" s="367"/>
      <c r="BF611" s="367"/>
      <c r="BG611" s="367"/>
      <c r="BH611" s="367"/>
    </row>
    <row r="612" spans="1:60">
      <c r="A612" s="367"/>
      <c r="B612" s="367"/>
      <c r="C612" s="367"/>
      <c r="D612" s="367"/>
      <c r="E612" s="367"/>
      <c r="F612" s="367"/>
      <c r="G612" s="426"/>
      <c r="H612" s="426"/>
      <c r="I612" s="427"/>
      <c r="J612" s="427"/>
      <c r="K612" s="371"/>
      <c r="L612" s="371"/>
      <c r="M612" s="371"/>
      <c r="N612" s="371"/>
      <c r="O612" s="371"/>
      <c r="P612" s="371"/>
      <c r="Q612" s="415"/>
      <c r="R612" s="416"/>
      <c r="S612" s="417"/>
      <c r="T612" s="417"/>
      <c r="U612" s="371"/>
      <c r="V612" s="417"/>
      <c r="W612" s="371"/>
      <c r="X612" s="371"/>
      <c r="Y612" s="371"/>
      <c r="Z612" s="371"/>
      <c r="AA612" s="371"/>
      <c r="AB612" s="367"/>
      <c r="AC612" s="367"/>
      <c r="AD612" s="367"/>
      <c r="AE612" s="367"/>
      <c r="AF612" s="367"/>
      <c r="AG612" s="367"/>
      <c r="AH612" s="367"/>
      <c r="AI612" s="367"/>
      <c r="AJ612" s="367"/>
      <c r="AK612" s="367"/>
      <c r="AL612" s="367"/>
      <c r="AM612" s="367"/>
      <c r="AN612" s="367"/>
      <c r="AO612" s="367"/>
      <c r="AP612" s="367"/>
      <c r="AQ612" s="367"/>
      <c r="AR612" s="367"/>
      <c r="AS612" s="367"/>
      <c r="AT612" s="367"/>
      <c r="AU612" s="367"/>
      <c r="AV612" s="367"/>
      <c r="AW612" s="367"/>
      <c r="AX612" s="367"/>
      <c r="AY612" s="367"/>
      <c r="AZ612" s="367"/>
      <c r="BA612" s="367"/>
      <c r="BB612" s="367"/>
      <c r="BC612" s="367"/>
      <c r="BD612" s="367"/>
      <c r="BE612" s="367"/>
      <c r="BF612" s="367"/>
      <c r="BG612" s="367"/>
      <c r="BH612" s="367"/>
    </row>
    <row r="613" spans="1:60">
      <c r="A613" s="367"/>
      <c r="B613" s="367"/>
      <c r="C613" s="367"/>
      <c r="D613" s="367"/>
      <c r="E613" s="367"/>
      <c r="F613" s="367"/>
      <c r="G613" s="426"/>
      <c r="H613" s="426"/>
      <c r="I613" s="427"/>
      <c r="J613" s="427"/>
      <c r="K613" s="371"/>
      <c r="L613" s="371"/>
      <c r="M613" s="371"/>
      <c r="N613" s="371"/>
      <c r="O613" s="371"/>
      <c r="P613" s="371"/>
      <c r="Q613" s="415"/>
      <c r="R613" s="416"/>
      <c r="S613" s="417"/>
      <c r="T613" s="417"/>
      <c r="U613" s="371"/>
      <c r="V613" s="417"/>
      <c r="W613" s="371"/>
      <c r="X613" s="371"/>
      <c r="Y613" s="371"/>
      <c r="Z613" s="371"/>
      <c r="AA613" s="371"/>
      <c r="AB613" s="367"/>
      <c r="AC613" s="367"/>
      <c r="AD613" s="367"/>
      <c r="AE613" s="367"/>
      <c r="AF613" s="367"/>
      <c r="AG613" s="367"/>
      <c r="AH613" s="367"/>
      <c r="AI613" s="367"/>
      <c r="AJ613" s="367"/>
      <c r="AK613" s="367"/>
      <c r="AL613" s="367"/>
      <c r="AM613" s="367"/>
      <c r="AN613" s="367"/>
      <c r="AO613" s="367"/>
      <c r="AP613" s="367"/>
      <c r="AQ613" s="367"/>
      <c r="AR613" s="367"/>
      <c r="AS613" s="367"/>
      <c r="AT613" s="367"/>
      <c r="AU613" s="367"/>
      <c r="AV613" s="367"/>
      <c r="AW613" s="367"/>
      <c r="AX613" s="367"/>
      <c r="AY613" s="367"/>
      <c r="AZ613" s="367"/>
      <c r="BA613" s="367"/>
      <c r="BB613" s="367"/>
      <c r="BC613" s="367"/>
      <c r="BD613" s="367"/>
      <c r="BE613" s="367"/>
      <c r="BF613" s="367"/>
      <c r="BG613" s="367"/>
      <c r="BH613" s="367"/>
    </row>
    <row r="614" spans="1:60">
      <c r="A614" s="367"/>
      <c r="B614" s="367"/>
      <c r="C614" s="367"/>
      <c r="D614" s="367"/>
      <c r="E614" s="367"/>
      <c r="F614" s="367"/>
      <c r="G614" s="367"/>
      <c r="H614" s="367"/>
      <c r="I614" s="367"/>
      <c r="J614" s="367"/>
      <c r="K614" s="367"/>
      <c r="L614" s="367"/>
      <c r="M614" s="367"/>
      <c r="N614" s="367"/>
      <c r="O614" s="367"/>
      <c r="P614" s="367"/>
      <c r="Q614" s="422"/>
      <c r="R614" s="423"/>
      <c r="S614" s="424"/>
      <c r="T614" s="424"/>
      <c r="U614" s="367"/>
      <c r="V614" s="424"/>
      <c r="W614" s="367"/>
      <c r="X614" s="367"/>
      <c r="Y614" s="367"/>
      <c r="Z614" s="367"/>
      <c r="AA614" s="367"/>
      <c r="AB614" s="367"/>
      <c r="AC614" s="367"/>
      <c r="AD614" s="367"/>
      <c r="AE614" s="367"/>
      <c r="AF614" s="367"/>
      <c r="AG614" s="367"/>
      <c r="AH614" s="367"/>
      <c r="AI614" s="367"/>
      <c r="AJ614" s="367"/>
      <c r="AK614" s="367"/>
      <c r="AL614" s="367"/>
      <c r="AM614" s="367"/>
      <c r="AN614" s="367"/>
      <c r="AO614" s="367"/>
      <c r="AP614" s="367"/>
      <c r="AQ614" s="367"/>
      <c r="AR614" s="367"/>
      <c r="AS614" s="367"/>
      <c r="AT614" s="367"/>
      <c r="AU614" s="367"/>
      <c r="AV614" s="367"/>
      <c r="AW614" s="367"/>
      <c r="AX614" s="367"/>
      <c r="AY614" s="367"/>
      <c r="AZ614" s="367"/>
      <c r="BA614" s="367"/>
      <c r="BB614" s="367"/>
      <c r="BC614" s="367"/>
      <c r="BD614" s="367"/>
      <c r="BE614" s="367"/>
      <c r="BF614" s="367"/>
      <c r="BG614" s="367"/>
      <c r="BH614" s="367"/>
    </row>
    <row r="615" spans="1:60">
      <c r="A615" s="367"/>
      <c r="B615" s="367"/>
      <c r="C615" s="367"/>
      <c r="D615" s="367"/>
      <c r="E615" s="367"/>
      <c r="F615" s="367"/>
      <c r="G615" s="367"/>
      <c r="H615" s="367"/>
      <c r="I615" s="367"/>
      <c r="J615" s="367"/>
      <c r="K615" s="367"/>
      <c r="L615" s="367"/>
      <c r="M615" s="367"/>
      <c r="N615" s="367"/>
      <c r="O615" s="367"/>
      <c r="P615" s="367"/>
      <c r="Q615" s="422"/>
      <c r="R615" s="423"/>
      <c r="S615" s="424"/>
      <c r="T615" s="424"/>
      <c r="U615" s="367"/>
      <c r="V615" s="424"/>
      <c r="W615" s="367"/>
      <c r="X615" s="367"/>
      <c r="Y615" s="367"/>
      <c r="Z615" s="367"/>
      <c r="AA615" s="367"/>
      <c r="AB615" s="367"/>
      <c r="AC615" s="367"/>
      <c r="AD615" s="367"/>
      <c r="AE615" s="367"/>
      <c r="AF615" s="367"/>
      <c r="AG615" s="367"/>
      <c r="AH615" s="367"/>
      <c r="AI615" s="367"/>
      <c r="AJ615" s="367"/>
      <c r="AK615" s="367"/>
      <c r="AL615" s="367"/>
      <c r="AM615" s="367"/>
      <c r="AN615" s="367"/>
      <c r="AO615" s="367"/>
      <c r="AP615" s="367"/>
      <c r="AQ615" s="367"/>
      <c r="AR615" s="367"/>
      <c r="AS615" s="367"/>
      <c r="AT615" s="367"/>
      <c r="AU615" s="367"/>
      <c r="AV615" s="367"/>
      <c r="AW615" s="367"/>
      <c r="AX615" s="367"/>
      <c r="AY615" s="367"/>
      <c r="AZ615" s="367"/>
      <c r="BA615" s="367"/>
      <c r="BB615" s="367"/>
      <c r="BC615" s="367"/>
      <c r="BD615" s="367"/>
      <c r="BE615" s="367"/>
      <c r="BF615" s="367"/>
      <c r="BG615" s="367"/>
      <c r="BH615" s="367"/>
    </row>
    <row r="616" spans="1:60">
      <c r="A616" s="367"/>
      <c r="B616" s="367"/>
      <c r="C616" s="367"/>
      <c r="D616" s="367"/>
      <c r="E616" s="367"/>
      <c r="F616" s="367"/>
      <c r="G616" s="367"/>
      <c r="H616" s="367"/>
      <c r="I616" s="367"/>
      <c r="J616" s="367"/>
      <c r="K616" s="367"/>
      <c r="L616" s="367"/>
      <c r="M616" s="367"/>
      <c r="N616" s="367"/>
      <c r="O616" s="367"/>
      <c r="P616" s="367"/>
      <c r="Q616" s="422"/>
      <c r="R616" s="423"/>
      <c r="S616" s="424"/>
      <c r="T616" s="424"/>
      <c r="U616" s="367"/>
      <c r="V616" s="424"/>
      <c r="W616" s="367"/>
      <c r="X616" s="367"/>
      <c r="Y616" s="367"/>
      <c r="Z616" s="367"/>
      <c r="AA616" s="367"/>
      <c r="AB616" s="367"/>
      <c r="AC616" s="367"/>
      <c r="AD616" s="367"/>
      <c r="AE616" s="367"/>
      <c r="AF616" s="367"/>
      <c r="AG616" s="367"/>
      <c r="AH616" s="367"/>
      <c r="AI616" s="367"/>
      <c r="AJ616" s="367"/>
      <c r="AK616" s="367"/>
      <c r="AL616" s="367"/>
      <c r="AM616" s="367"/>
      <c r="AN616" s="367"/>
      <c r="AO616" s="367"/>
      <c r="AP616" s="367"/>
      <c r="AQ616" s="367"/>
      <c r="AR616" s="367"/>
      <c r="AS616" s="367"/>
      <c r="AT616" s="367"/>
      <c r="AU616" s="367"/>
      <c r="AV616" s="367"/>
      <c r="AW616" s="367"/>
      <c r="AX616" s="367"/>
      <c r="AY616" s="367"/>
      <c r="AZ616" s="367"/>
      <c r="BA616" s="367"/>
      <c r="BB616" s="367"/>
      <c r="BC616" s="367"/>
      <c r="BD616" s="367"/>
      <c r="BE616" s="367"/>
      <c r="BF616" s="367"/>
      <c r="BG616" s="367"/>
      <c r="BH616" s="367"/>
    </row>
    <row r="617" spans="1:60">
      <c r="A617" s="367"/>
      <c r="B617" s="367"/>
      <c r="C617" s="367"/>
      <c r="D617" s="367"/>
      <c r="E617" s="367"/>
      <c r="F617" s="367"/>
      <c r="G617" s="367"/>
      <c r="H617" s="367"/>
      <c r="I617" s="367"/>
      <c r="J617" s="367"/>
      <c r="K617" s="367"/>
      <c r="L617" s="367"/>
      <c r="M617" s="367"/>
      <c r="N617" s="367"/>
      <c r="O617" s="367"/>
      <c r="P617" s="367"/>
      <c r="Q617" s="422"/>
      <c r="R617" s="423"/>
      <c r="S617" s="424"/>
      <c r="T617" s="424"/>
      <c r="U617" s="367"/>
      <c r="V617" s="424"/>
      <c r="W617" s="367"/>
      <c r="X617" s="367"/>
      <c r="Y617" s="367"/>
      <c r="Z617" s="367"/>
      <c r="AA617" s="367"/>
      <c r="AB617" s="367"/>
      <c r="AC617" s="367"/>
      <c r="AD617" s="367"/>
      <c r="AE617" s="367"/>
      <c r="AF617" s="367"/>
      <c r="AG617" s="367"/>
      <c r="AH617" s="367"/>
      <c r="AI617" s="367"/>
      <c r="AJ617" s="367"/>
      <c r="AK617" s="367"/>
      <c r="AL617" s="367"/>
      <c r="AM617" s="367"/>
      <c r="AN617" s="367"/>
      <c r="AO617" s="367"/>
      <c r="AP617" s="367"/>
      <c r="AQ617" s="367"/>
      <c r="AR617" s="367"/>
      <c r="AS617" s="367"/>
      <c r="AT617" s="367"/>
      <c r="AU617" s="367"/>
      <c r="AV617" s="367"/>
      <c r="AW617" s="367"/>
      <c r="AX617" s="367"/>
      <c r="AY617" s="367"/>
      <c r="AZ617" s="367"/>
      <c r="BA617" s="367"/>
      <c r="BB617" s="367"/>
      <c r="BC617" s="367"/>
      <c r="BD617" s="367"/>
      <c r="BE617" s="367"/>
      <c r="BF617" s="367"/>
      <c r="BG617" s="367"/>
      <c r="BH617" s="367"/>
    </row>
    <row r="618" spans="1:60">
      <c r="A618" s="367"/>
      <c r="B618" s="367"/>
      <c r="C618" s="367"/>
      <c r="D618" s="367"/>
      <c r="E618" s="367"/>
      <c r="F618" s="367"/>
      <c r="G618" s="367"/>
      <c r="H618" s="367"/>
      <c r="I618" s="367"/>
      <c r="J618" s="367"/>
      <c r="K618" s="367"/>
      <c r="L618" s="367"/>
      <c r="M618" s="367"/>
      <c r="N618" s="367"/>
      <c r="O618" s="367"/>
      <c r="P618" s="367"/>
      <c r="Q618" s="422"/>
      <c r="R618" s="423"/>
      <c r="S618" s="424"/>
      <c r="T618" s="424"/>
      <c r="U618" s="367"/>
      <c r="V618" s="424"/>
      <c r="W618" s="367"/>
      <c r="X618" s="367"/>
      <c r="Y618" s="367"/>
      <c r="Z618" s="367"/>
      <c r="AA618" s="367"/>
      <c r="AB618" s="367"/>
      <c r="AC618" s="367"/>
      <c r="AD618" s="367"/>
      <c r="AE618" s="367"/>
      <c r="AF618" s="367"/>
      <c r="AG618" s="367"/>
      <c r="AH618" s="367"/>
      <c r="AI618" s="367"/>
      <c r="AJ618" s="367"/>
      <c r="AK618" s="367"/>
      <c r="AL618" s="367"/>
      <c r="AM618" s="367"/>
      <c r="AN618" s="367"/>
      <c r="AO618" s="367"/>
      <c r="AP618" s="367"/>
      <c r="AQ618" s="367"/>
      <c r="AR618" s="367"/>
      <c r="AS618" s="367"/>
      <c r="AT618" s="367"/>
      <c r="AU618" s="367"/>
      <c r="AV618" s="367"/>
      <c r="AW618" s="367"/>
      <c r="AX618" s="367"/>
      <c r="AY618" s="367"/>
      <c r="AZ618" s="367"/>
      <c r="BA618" s="367"/>
      <c r="BB618" s="367"/>
      <c r="BC618" s="367"/>
      <c r="BD618" s="367"/>
      <c r="BE618" s="367"/>
      <c r="BF618" s="367"/>
      <c r="BG618" s="367"/>
      <c r="BH618" s="367"/>
    </row>
    <row r="619" spans="1:60">
      <c r="A619" s="367"/>
      <c r="B619" s="367"/>
      <c r="C619" s="367"/>
      <c r="D619" s="367"/>
      <c r="E619" s="367"/>
      <c r="F619" s="367"/>
      <c r="G619" s="367"/>
      <c r="H619" s="367"/>
      <c r="I619" s="367"/>
      <c r="J619" s="367"/>
      <c r="K619" s="367"/>
      <c r="L619" s="367"/>
      <c r="M619" s="367"/>
      <c r="N619" s="367"/>
      <c r="O619" s="367"/>
      <c r="P619" s="367"/>
      <c r="Q619" s="422"/>
      <c r="R619" s="423"/>
      <c r="S619" s="424"/>
      <c r="T619" s="424"/>
      <c r="U619" s="367"/>
      <c r="V619" s="424"/>
      <c r="W619" s="367"/>
      <c r="X619" s="367"/>
      <c r="Y619" s="367"/>
      <c r="Z619" s="367"/>
      <c r="AA619" s="367"/>
      <c r="AB619" s="367"/>
      <c r="AC619" s="367"/>
      <c r="AD619" s="367"/>
      <c r="AE619" s="367"/>
      <c r="AF619" s="367"/>
      <c r="AG619" s="367"/>
      <c r="AH619" s="367"/>
      <c r="AI619" s="367"/>
      <c r="AJ619" s="367"/>
      <c r="AK619" s="367"/>
      <c r="AL619" s="367"/>
      <c r="AM619" s="367"/>
      <c r="AN619" s="367"/>
      <c r="AO619" s="367"/>
      <c r="AP619" s="367"/>
      <c r="AQ619" s="367"/>
      <c r="AR619" s="367"/>
      <c r="AS619" s="367"/>
      <c r="AT619" s="367"/>
      <c r="AU619" s="367"/>
      <c r="AV619" s="367"/>
      <c r="AW619" s="367"/>
      <c r="AX619" s="367"/>
      <c r="AY619" s="367"/>
      <c r="AZ619" s="367"/>
      <c r="BA619" s="367"/>
      <c r="BB619" s="367"/>
      <c r="BC619" s="367"/>
      <c r="BD619" s="367"/>
      <c r="BE619" s="367"/>
      <c r="BF619" s="367"/>
      <c r="BG619" s="367"/>
      <c r="BH619" s="367"/>
    </row>
    <row r="620" spans="1:60">
      <c r="A620" s="367"/>
      <c r="B620" s="367"/>
      <c r="C620" s="367"/>
      <c r="D620" s="367"/>
      <c r="E620" s="367"/>
      <c r="F620" s="367"/>
      <c r="G620" s="367"/>
      <c r="H620" s="367"/>
      <c r="I620" s="367"/>
      <c r="J620" s="367"/>
      <c r="K620" s="367"/>
      <c r="L620" s="367"/>
      <c r="M620" s="367"/>
      <c r="N620" s="367"/>
      <c r="O620" s="367"/>
      <c r="P620" s="367"/>
      <c r="Q620" s="422"/>
      <c r="R620" s="423"/>
      <c r="S620" s="424"/>
      <c r="T620" s="424"/>
      <c r="U620" s="367"/>
      <c r="V620" s="424"/>
      <c r="W620" s="367"/>
      <c r="X620" s="367"/>
      <c r="Y620" s="367"/>
      <c r="Z620" s="367"/>
      <c r="AA620" s="367"/>
      <c r="AB620" s="367"/>
      <c r="AC620" s="367"/>
      <c r="AD620" s="367"/>
      <c r="AE620" s="367"/>
      <c r="AF620" s="367"/>
      <c r="AG620" s="367"/>
      <c r="AH620" s="367"/>
      <c r="AI620" s="367"/>
      <c r="AJ620" s="367"/>
      <c r="AK620" s="367"/>
      <c r="AL620" s="367"/>
      <c r="AM620" s="367"/>
      <c r="AN620" s="367"/>
      <c r="AO620" s="367"/>
      <c r="AP620" s="367"/>
      <c r="AQ620" s="367"/>
      <c r="AR620" s="367"/>
      <c r="AS620" s="367"/>
      <c r="AT620" s="367"/>
      <c r="AU620" s="367"/>
      <c r="AV620" s="367"/>
      <c r="AW620" s="367"/>
      <c r="AX620" s="367"/>
      <c r="AY620" s="367"/>
      <c r="AZ620" s="367"/>
      <c r="BA620" s="367"/>
      <c r="BB620" s="367"/>
      <c r="BC620" s="367"/>
      <c r="BD620" s="367"/>
      <c r="BE620" s="367"/>
      <c r="BF620" s="367"/>
      <c r="BG620" s="367"/>
      <c r="BH620" s="367"/>
    </row>
    <row r="621" spans="1:60">
      <c r="A621" s="367"/>
      <c r="B621" s="367"/>
      <c r="C621" s="367"/>
      <c r="D621" s="367"/>
      <c r="E621" s="367"/>
      <c r="F621" s="367"/>
      <c r="G621" s="367"/>
      <c r="H621" s="367"/>
      <c r="I621" s="367"/>
      <c r="J621" s="367"/>
      <c r="K621" s="367"/>
      <c r="L621" s="367"/>
      <c r="M621" s="367"/>
      <c r="N621" s="367"/>
      <c r="O621" s="367"/>
      <c r="P621" s="367"/>
      <c r="Q621" s="422"/>
      <c r="R621" s="423"/>
      <c r="S621" s="424"/>
      <c r="T621" s="424"/>
      <c r="U621" s="367"/>
      <c r="V621" s="424"/>
      <c r="W621" s="367"/>
      <c r="X621" s="367"/>
      <c r="Y621" s="367"/>
      <c r="Z621" s="367"/>
      <c r="AA621" s="367"/>
      <c r="AB621" s="367"/>
      <c r="AC621" s="367"/>
      <c r="AD621" s="367"/>
      <c r="AE621" s="367"/>
      <c r="AF621" s="367"/>
      <c r="AG621" s="367"/>
      <c r="AH621" s="367"/>
      <c r="AI621" s="367"/>
      <c r="AJ621" s="367"/>
      <c r="AK621" s="367"/>
      <c r="AL621" s="367"/>
      <c r="AM621" s="367"/>
      <c r="AN621" s="367"/>
      <c r="AO621" s="367"/>
      <c r="AP621" s="367"/>
      <c r="AQ621" s="367"/>
      <c r="AR621" s="367"/>
      <c r="AS621" s="367"/>
      <c r="AT621" s="367"/>
      <c r="AU621" s="367"/>
      <c r="AV621" s="367"/>
      <c r="AW621" s="367"/>
      <c r="AX621" s="367"/>
      <c r="AY621" s="367"/>
      <c r="AZ621" s="367"/>
      <c r="BA621" s="367"/>
      <c r="BB621" s="367"/>
      <c r="BC621" s="367"/>
      <c r="BD621" s="367"/>
      <c r="BE621" s="367"/>
      <c r="BF621" s="367"/>
      <c r="BG621" s="367"/>
      <c r="BH621" s="367"/>
    </row>
    <row r="622" spans="1:60">
      <c r="A622" s="367"/>
      <c r="B622" s="367"/>
      <c r="C622" s="367"/>
      <c r="D622" s="367"/>
      <c r="E622" s="367"/>
      <c r="F622" s="367"/>
      <c r="G622" s="367"/>
      <c r="H622" s="367"/>
      <c r="I622" s="367"/>
      <c r="J622" s="367"/>
      <c r="K622" s="367"/>
      <c r="L622" s="367"/>
      <c r="M622" s="367"/>
      <c r="N622" s="367"/>
      <c r="O622" s="367"/>
      <c r="P622" s="367"/>
      <c r="Q622" s="422"/>
      <c r="R622" s="423"/>
      <c r="S622" s="424"/>
      <c r="T622" s="424"/>
      <c r="U622" s="367"/>
      <c r="V622" s="424"/>
      <c r="W622" s="367"/>
      <c r="X622" s="367"/>
      <c r="Y622" s="367"/>
      <c r="Z622" s="367"/>
      <c r="AA622" s="367"/>
      <c r="AB622" s="367"/>
      <c r="AC622" s="367"/>
      <c r="AD622" s="367"/>
      <c r="AE622" s="367"/>
      <c r="AF622" s="367"/>
      <c r="AG622" s="367"/>
      <c r="AH622" s="367"/>
      <c r="AI622" s="367"/>
      <c r="AJ622" s="367"/>
      <c r="AK622" s="367"/>
      <c r="AL622" s="367"/>
      <c r="AM622" s="367"/>
      <c r="AN622" s="367"/>
      <c r="AO622" s="367"/>
      <c r="AP622" s="367"/>
      <c r="AQ622" s="367"/>
      <c r="AR622" s="367"/>
      <c r="AS622" s="367"/>
      <c r="AT622" s="367"/>
      <c r="AU622" s="367"/>
      <c r="AV622" s="367"/>
      <c r="AW622" s="367"/>
      <c r="AX622" s="367"/>
      <c r="AY622" s="367"/>
      <c r="AZ622" s="367"/>
      <c r="BA622" s="367"/>
      <c r="BB622" s="367"/>
      <c r="BC622" s="367"/>
      <c r="BD622" s="367"/>
      <c r="BE622" s="367"/>
      <c r="BF622" s="367"/>
      <c r="BG622" s="367"/>
      <c r="BH622" s="367"/>
    </row>
    <row r="623" spans="1:60">
      <c r="A623" s="367"/>
      <c r="B623" s="367"/>
      <c r="C623" s="367"/>
      <c r="D623" s="367"/>
      <c r="E623" s="367"/>
      <c r="F623" s="367"/>
      <c r="G623" s="367"/>
      <c r="H623" s="367"/>
      <c r="I623" s="367"/>
      <c r="J623" s="367"/>
      <c r="K623" s="367"/>
      <c r="L623" s="367"/>
      <c r="M623" s="367"/>
      <c r="N623" s="367"/>
      <c r="O623" s="367"/>
      <c r="P623" s="367"/>
      <c r="Q623" s="422"/>
      <c r="R623" s="423"/>
      <c r="S623" s="424"/>
      <c r="T623" s="424"/>
      <c r="U623" s="367"/>
      <c r="V623" s="424"/>
      <c r="W623" s="367"/>
      <c r="X623" s="367"/>
      <c r="Y623" s="367"/>
      <c r="Z623" s="367"/>
      <c r="AA623" s="367"/>
      <c r="AC623" s="367"/>
      <c r="AD623" s="367"/>
      <c r="AE623" s="367"/>
      <c r="AF623" s="367"/>
      <c r="AG623" s="367"/>
      <c r="AH623" s="367"/>
      <c r="AI623" s="367"/>
      <c r="AJ623" s="367"/>
      <c r="AK623" s="367"/>
      <c r="AL623" s="367"/>
      <c r="AM623" s="367"/>
      <c r="AN623" s="367"/>
      <c r="AO623" s="367"/>
      <c r="AP623" s="367"/>
      <c r="AQ623" s="367"/>
      <c r="AR623" s="367"/>
      <c r="AS623" s="367"/>
      <c r="AT623" s="367"/>
      <c r="AU623" s="367"/>
      <c r="AV623" s="367"/>
      <c r="AW623" s="367"/>
      <c r="AX623" s="367"/>
      <c r="AY623" s="367"/>
      <c r="AZ623" s="367"/>
      <c r="BA623" s="367"/>
      <c r="BB623" s="367"/>
      <c r="BC623" s="367"/>
      <c r="BD623" s="367"/>
      <c r="BE623" s="367"/>
      <c r="BF623" s="367"/>
      <c r="BG623" s="367"/>
      <c r="BH623" s="367"/>
    </row>
    <row r="624" spans="1:60">
      <c r="A624" s="367"/>
      <c r="B624" s="367"/>
      <c r="C624" s="367"/>
      <c r="D624" s="367"/>
      <c r="E624" s="367"/>
      <c r="F624" s="367"/>
      <c r="G624" s="367"/>
      <c r="H624" s="367"/>
      <c r="I624" s="367"/>
      <c r="J624" s="367"/>
      <c r="K624" s="367"/>
      <c r="L624" s="367"/>
      <c r="M624" s="367"/>
      <c r="N624" s="367"/>
      <c r="O624" s="367"/>
      <c r="P624" s="367"/>
      <c r="Q624" s="422"/>
      <c r="R624" s="423"/>
      <c r="S624" s="424"/>
      <c r="T624" s="424"/>
      <c r="U624" s="367"/>
      <c r="V624" s="424"/>
      <c r="W624" s="367"/>
      <c r="X624" s="367"/>
      <c r="Y624" s="367"/>
      <c r="Z624" s="367"/>
      <c r="AA624" s="367"/>
      <c r="AC624" s="367"/>
      <c r="AD624" s="367"/>
      <c r="AE624" s="367"/>
      <c r="AF624" s="367"/>
      <c r="AG624" s="367"/>
      <c r="AH624" s="367"/>
      <c r="AI624" s="367"/>
      <c r="AJ624" s="367"/>
      <c r="AK624" s="367"/>
      <c r="AL624" s="367"/>
      <c r="AM624" s="367"/>
      <c r="AN624" s="367"/>
      <c r="AO624" s="367"/>
      <c r="AP624" s="367"/>
      <c r="AQ624" s="367"/>
      <c r="AR624" s="367"/>
      <c r="AS624" s="367"/>
      <c r="AT624" s="367"/>
      <c r="AU624" s="367"/>
      <c r="AV624" s="367"/>
      <c r="AW624" s="367"/>
      <c r="AX624" s="367"/>
      <c r="AY624" s="367"/>
      <c r="AZ624" s="367"/>
      <c r="BA624" s="367"/>
      <c r="BB624" s="367"/>
      <c r="BC624" s="367"/>
      <c r="BD624" s="367"/>
      <c r="BE624" s="367"/>
      <c r="BF624" s="367"/>
      <c r="BG624" s="367"/>
      <c r="BH624" s="367"/>
    </row>
    <row r="625" spans="1:60">
      <c r="A625" s="367"/>
      <c r="B625" s="367"/>
      <c r="C625" s="367"/>
      <c r="D625" s="367"/>
      <c r="E625" s="367"/>
      <c r="F625" s="367"/>
      <c r="G625" s="367"/>
      <c r="H625" s="367"/>
      <c r="I625" s="367"/>
      <c r="J625" s="367"/>
      <c r="K625" s="367"/>
      <c r="L625" s="367"/>
      <c r="M625" s="367"/>
      <c r="N625" s="367"/>
      <c r="O625" s="367"/>
      <c r="P625" s="367"/>
      <c r="Q625" s="422"/>
      <c r="R625" s="423"/>
      <c r="S625" s="424"/>
      <c r="T625" s="424"/>
      <c r="U625" s="367"/>
      <c r="V625" s="424"/>
      <c r="W625" s="367"/>
      <c r="X625" s="367"/>
      <c r="Y625" s="367"/>
      <c r="Z625" s="367"/>
      <c r="AA625" s="367"/>
      <c r="AC625" s="367"/>
      <c r="AD625" s="367"/>
      <c r="AE625" s="367"/>
      <c r="AF625" s="367"/>
      <c r="AG625" s="367"/>
      <c r="AH625" s="367"/>
      <c r="AI625" s="367"/>
      <c r="AJ625" s="367"/>
      <c r="AK625" s="367"/>
      <c r="AL625" s="367"/>
      <c r="AM625" s="367"/>
      <c r="AN625" s="367"/>
      <c r="AO625" s="367"/>
      <c r="AP625" s="367"/>
      <c r="AQ625" s="367"/>
      <c r="AR625" s="367"/>
      <c r="AS625" s="367"/>
      <c r="AT625" s="367"/>
      <c r="AU625" s="367"/>
      <c r="AV625" s="367"/>
      <c r="AW625" s="367"/>
      <c r="AX625" s="367"/>
      <c r="AY625" s="367"/>
      <c r="AZ625" s="367"/>
      <c r="BA625" s="367"/>
      <c r="BB625" s="367"/>
      <c r="BC625" s="367"/>
      <c r="BD625" s="367"/>
      <c r="BE625" s="367"/>
      <c r="BF625" s="367"/>
      <c r="BG625" s="367"/>
      <c r="BH625" s="367"/>
    </row>
    <row r="626" spans="1:60">
      <c r="A626" s="367"/>
      <c r="B626" s="367"/>
      <c r="C626" s="367"/>
      <c r="D626" s="367"/>
      <c r="E626" s="367"/>
      <c r="F626" s="367"/>
      <c r="G626" s="367"/>
      <c r="H626" s="367"/>
      <c r="I626" s="367"/>
      <c r="J626" s="367"/>
      <c r="K626" s="367"/>
      <c r="L626" s="367"/>
      <c r="M626" s="367"/>
      <c r="N626" s="367"/>
      <c r="O626" s="367"/>
      <c r="P626" s="367"/>
      <c r="Q626" s="422"/>
      <c r="R626" s="423"/>
      <c r="S626" s="424"/>
      <c r="T626" s="424"/>
      <c r="U626" s="367"/>
      <c r="V626" s="424"/>
      <c r="W626" s="367"/>
      <c r="X626" s="367"/>
      <c r="Y626" s="367"/>
      <c r="Z626" s="367"/>
      <c r="AA626" s="367"/>
      <c r="AC626" s="367"/>
      <c r="AD626" s="367"/>
      <c r="AE626" s="367"/>
      <c r="AF626" s="367"/>
      <c r="AG626" s="367"/>
      <c r="AH626" s="367"/>
      <c r="AI626" s="367"/>
      <c r="AJ626" s="367"/>
      <c r="AK626" s="367"/>
      <c r="AL626" s="367"/>
      <c r="AM626" s="367"/>
      <c r="AN626" s="367"/>
      <c r="AO626" s="367"/>
      <c r="AP626" s="367"/>
      <c r="AQ626" s="367"/>
      <c r="AR626" s="367"/>
      <c r="AS626" s="367"/>
      <c r="AT626" s="367"/>
      <c r="AU626" s="367"/>
      <c r="AV626" s="367"/>
      <c r="AW626" s="367"/>
      <c r="AX626" s="367"/>
      <c r="AY626" s="367"/>
      <c r="AZ626" s="367"/>
      <c r="BA626" s="367"/>
      <c r="BB626" s="367"/>
      <c r="BC626" s="367"/>
      <c r="BD626" s="367"/>
      <c r="BE626" s="367"/>
      <c r="BF626" s="367"/>
      <c r="BG626" s="367"/>
      <c r="BH626" s="367"/>
    </row>
    <row r="627" spans="1:60">
      <c r="A627" s="367"/>
      <c r="B627" s="367"/>
      <c r="C627" s="367"/>
      <c r="D627" s="367"/>
      <c r="E627" s="367"/>
      <c r="F627" s="367"/>
      <c r="G627" s="367"/>
      <c r="H627" s="367"/>
      <c r="I627" s="367"/>
      <c r="J627" s="367"/>
      <c r="K627" s="367"/>
      <c r="L627" s="367"/>
      <c r="M627" s="367"/>
      <c r="N627" s="367"/>
      <c r="O627" s="367"/>
      <c r="P627" s="367"/>
      <c r="Q627" s="422"/>
      <c r="R627" s="423"/>
      <c r="S627" s="424"/>
      <c r="T627" s="424"/>
      <c r="U627" s="367"/>
      <c r="V627" s="424"/>
      <c r="W627" s="367"/>
      <c r="X627" s="367"/>
      <c r="Y627" s="367"/>
      <c r="Z627" s="367"/>
      <c r="AA627" s="367"/>
      <c r="AC627" s="367"/>
      <c r="AD627" s="367"/>
      <c r="AE627" s="367"/>
      <c r="AF627" s="367"/>
      <c r="AG627" s="367"/>
      <c r="AH627" s="367"/>
      <c r="AI627" s="367"/>
      <c r="AJ627" s="367"/>
      <c r="AK627" s="367"/>
      <c r="AL627" s="367"/>
      <c r="AM627" s="367"/>
      <c r="AN627" s="367"/>
      <c r="AO627" s="367"/>
      <c r="AP627" s="367"/>
      <c r="AQ627" s="367"/>
      <c r="AR627" s="367"/>
      <c r="AS627" s="367"/>
      <c r="AT627" s="367"/>
      <c r="AU627" s="367"/>
      <c r="AV627" s="367"/>
      <c r="AW627" s="367"/>
      <c r="AX627" s="367"/>
      <c r="AY627" s="367"/>
      <c r="AZ627" s="367"/>
      <c r="BA627" s="367"/>
      <c r="BB627" s="367"/>
      <c r="BC627" s="367"/>
      <c r="BD627" s="367"/>
      <c r="BE627" s="367"/>
      <c r="BF627" s="367"/>
      <c r="BG627" s="367"/>
      <c r="BH627" s="367"/>
    </row>
    <row r="628" spans="1:60">
      <c r="A628" s="367"/>
      <c r="B628" s="367"/>
      <c r="C628" s="367"/>
      <c r="D628" s="367"/>
      <c r="E628" s="367"/>
      <c r="F628" s="367"/>
      <c r="G628" s="367"/>
      <c r="H628" s="367"/>
      <c r="I628" s="367"/>
      <c r="J628" s="367"/>
      <c r="K628" s="367"/>
      <c r="L628" s="367"/>
      <c r="M628" s="367"/>
      <c r="N628" s="367"/>
      <c r="O628" s="367"/>
      <c r="P628" s="367"/>
      <c r="Q628" s="422"/>
      <c r="R628" s="423"/>
      <c r="S628" s="424"/>
      <c r="T628" s="424"/>
      <c r="U628" s="367"/>
      <c r="V628" s="424"/>
      <c r="W628" s="367"/>
      <c r="X628" s="367"/>
      <c r="Y628" s="367"/>
      <c r="Z628" s="367"/>
      <c r="AA628" s="367"/>
      <c r="AC628" s="367"/>
      <c r="AD628" s="367"/>
      <c r="AE628" s="367"/>
      <c r="AF628" s="367"/>
      <c r="AG628" s="367"/>
      <c r="AH628" s="367"/>
      <c r="AI628" s="367"/>
      <c r="AJ628" s="367"/>
      <c r="AK628" s="367"/>
      <c r="AL628" s="367"/>
      <c r="AM628" s="367"/>
      <c r="AN628" s="367"/>
      <c r="AO628" s="367"/>
      <c r="AP628" s="367"/>
      <c r="AQ628" s="367"/>
      <c r="AR628" s="367"/>
      <c r="AS628" s="367"/>
      <c r="AT628" s="367"/>
      <c r="AU628" s="367"/>
      <c r="AV628" s="367"/>
      <c r="AW628" s="367"/>
      <c r="AX628" s="367"/>
      <c r="AY628" s="367"/>
      <c r="AZ628" s="367"/>
      <c r="BA628" s="367"/>
      <c r="BB628" s="367"/>
      <c r="BC628" s="367"/>
      <c r="BD628" s="367"/>
      <c r="BE628" s="367"/>
      <c r="BF628" s="367"/>
      <c r="BG628" s="367"/>
      <c r="BH628" s="367"/>
    </row>
    <row r="629" spans="1:60">
      <c r="A629" s="367"/>
      <c r="B629" s="367"/>
      <c r="C629" s="367"/>
      <c r="D629" s="367"/>
      <c r="E629" s="367"/>
      <c r="F629" s="367"/>
      <c r="G629" s="367"/>
      <c r="H629" s="367"/>
      <c r="I629" s="367"/>
      <c r="J629" s="367"/>
      <c r="K629" s="367"/>
      <c r="L629" s="367"/>
      <c r="M629" s="367"/>
      <c r="N629" s="367"/>
      <c r="O629" s="367"/>
      <c r="P629" s="367"/>
      <c r="Q629" s="422"/>
      <c r="R629" s="423"/>
      <c r="S629" s="424"/>
      <c r="T629" s="424"/>
      <c r="U629" s="367"/>
      <c r="V629" s="424"/>
      <c r="W629" s="367"/>
      <c r="X629" s="367"/>
      <c r="Y629" s="367"/>
      <c r="Z629" s="367"/>
      <c r="AA629" s="367"/>
      <c r="AC629" s="367"/>
      <c r="AD629" s="367"/>
      <c r="AE629" s="367"/>
      <c r="AF629" s="367"/>
      <c r="AG629" s="367"/>
      <c r="AH629" s="367"/>
      <c r="AI629" s="367"/>
      <c r="AJ629" s="367"/>
      <c r="AK629" s="367"/>
      <c r="AL629" s="367"/>
      <c r="AM629" s="367"/>
      <c r="AN629" s="367"/>
      <c r="AO629" s="367"/>
      <c r="AP629" s="367"/>
      <c r="AQ629" s="367"/>
      <c r="AR629" s="367"/>
      <c r="AS629" s="367"/>
      <c r="AT629" s="367"/>
      <c r="AU629" s="367"/>
      <c r="AV629" s="367"/>
      <c r="AW629" s="367"/>
      <c r="AX629" s="367"/>
      <c r="AY629" s="367"/>
      <c r="AZ629" s="367"/>
      <c r="BA629" s="367"/>
      <c r="BB629" s="367"/>
      <c r="BC629" s="367"/>
      <c r="BD629" s="367"/>
      <c r="BE629" s="367"/>
      <c r="BF629" s="367"/>
      <c r="BG629" s="367"/>
      <c r="BH629" s="367"/>
    </row>
    <row r="630" spans="1:60">
      <c r="A630" s="367"/>
      <c r="B630" s="367"/>
      <c r="C630" s="367"/>
      <c r="D630" s="367"/>
      <c r="E630" s="367"/>
      <c r="F630" s="367"/>
      <c r="G630" s="367"/>
      <c r="H630" s="367"/>
      <c r="I630" s="367"/>
      <c r="J630" s="367"/>
      <c r="K630" s="367"/>
      <c r="L630" s="367"/>
      <c r="M630" s="367"/>
      <c r="N630" s="367"/>
      <c r="O630" s="367"/>
      <c r="P630" s="367"/>
      <c r="Q630" s="422"/>
      <c r="R630" s="423"/>
      <c r="S630" s="424"/>
      <c r="T630" s="424"/>
      <c r="U630" s="367"/>
      <c r="V630" s="424"/>
      <c r="W630" s="367"/>
      <c r="X630" s="367"/>
      <c r="Y630" s="367"/>
      <c r="Z630" s="367"/>
      <c r="AA630" s="367"/>
      <c r="AC630" s="367"/>
      <c r="AD630" s="367"/>
      <c r="AE630" s="367"/>
      <c r="AF630" s="367"/>
      <c r="AG630" s="367"/>
      <c r="AH630" s="367"/>
      <c r="AI630" s="367"/>
      <c r="AJ630" s="367"/>
      <c r="AK630" s="367"/>
      <c r="AL630" s="367"/>
      <c r="AM630" s="367"/>
      <c r="AN630" s="367"/>
      <c r="AO630" s="367"/>
      <c r="AP630" s="367"/>
      <c r="AQ630" s="367"/>
      <c r="AR630" s="367"/>
      <c r="AS630" s="367"/>
      <c r="AT630" s="367"/>
      <c r="AU630" s="367"/>
      <c r="AV630" s="367"/>
      <c r="AW630" s="367"/>
      <c r="AX630" s="367"/>
      <c r="AY630" s="367"/>
      <c r="AZ630" s="367"/>
      <c r="BA630" s="367"/>
      <c r="BB630" s="367"/>
      <c r="BC630" s="367"/>
      <c r="BD630" s="367"/>
      <c r="BE630" s="367"/>
      <c r="BF630" s="367"/>
      <c r="BG630" s="367"/>
      <c r="BH630" s="367"/>
    </row>
    <row r="631" spans="1:60">
      <c r="A631" s="367"/>
      <c r="B631" s="367"/>
      <c r="C631" s="367"/>
      <c r="D631" s="367"/>
      <c r="E631" s="367"/>
      <c r="F631" s="367"/>
      <c r="G631" s="367"/>
      <c r="H631" s="367"/>
      <c r="I631" s="367"/>
      <c r="J631" s="367"/>
      <c r="K631" s="367"/>
      <c r="L631" s="367"/>
      <c r="M631" s="367"/>
      <c r="N631" s="367"/>
      <c r="O631" s="367"/>
      <c r="P631" s="367"/>
      <c r="Q631" s="422"/>
      <c r="R631" s="423"/>
      <c r="S631" s="424"/>
      <c r="T631" s="424"/>
      <c r="U631" s="367"/>
      <c r="V631" s="424"/>
      <c r="W631" s="367"/>
      <c r="X631" s="367"/>
      <c r="Y631" s="367"/>
      <c r="Z631" s="367"/>
      <c r="AA631" s="367"/>
      <c r="AC631" s="367"/>
      <c r="AD631" s="367"/>
      <c r="AE631" s="367"/>
      <c r="AF631" s="367"/>
      <c r="AG631" s="367"/>
      <c r="AH631" s="367"/>
      <c r="AI631" s="367"/>
      <c r="AJ631" s="367"/>
      <c r="AK631" s="367"/>
      <c r="AL631" s="367"/>
      <c r="AM631" s="367"/>
      <c r="AN631" s="367"/>
      <c r="AO631" s="367"/>
      <c r="AP631" s="367"/>
      <c r="AQ631" s="367"/>
      <c r="AR631" s="367"/>
      <c r="AS631" s="367"/>
      <c r="AT631" s="367"/>
      <c r="AU631" s="367"/>
      <c r="AV631" s="367"/>
      <c r="AW631" s="367"/>
      <c r="AX631" s="367"/>
      <c r="AY631" s="367"/>
      <c r="AZ631" s="367"/>
      <c r="BA631" s="367"/>
      <c r="BB631" s="367"/>
      <c r="BC631" s="367"/>
      <c r="BD631" s="367"/>
      <c r="BE631" s="367"/>
      <c r="BF631" s="367"/>
      <c r="BG631" s="367"/>
      <c r="BH631" s="367"/>
    </row>
  </sheetData>
  <sheetProtection algorithmName="SHA-512" hashValue="S54fTgy3tlEszKzhqmKB8XKnzkPzZbGrtcj7qaV8TY3tsHi/hsl55VXT0Ff5QVPGGwzPz4EPKUkYpNKX4y7MFQ==" saltValue="koSET1LbvZqEpmGcmxC8/A==" spinCount="100000" sheet="1" selectLockedCells="1"/>
  <mergeCells count="5">
    <mergeCell ref="B4:F4"/>
    <mergeCell ref="A1:D3"/>
    <mergeCell ref="T5:V5"/>
    <mergeCell ref="A5:F5"/>
    <mergeCell ref="Q2:S2"/>
  </mergeCells>
  <conditionalFormatting sqref="B11:C12 E11:E12 B28:E29 B58:E59 B88:E89 B118:E119 B148:E149 B178:E179 B208:E209 B238:E239 B268:E269 B298:E299 B328:E329 B358:E359 B388:E389 B418:E419 B448:E449 B478:E479 B508:E509 B538:E539 B568:E569 B598:E599">
    <cfRule type="cellIs" dxfId="240" priority="932" operator="greaterThan">
      <formula>0</formula>
    </cfRule>
  </conditionalFormatting>
  <conditionalFormatting sqref="F38">
    <cfRule type="expression" dxfId="239" priority="1275">
      <formula>$J$36</formula>
    </cfRule>
    <cfRule type="expression" dxfId="238" priority="39">
      <formula>$J$37</formula>
    </cfRule>
  </conditionalFormatting>
  <conditionalFormatting sqref="F68">
    <cfRule type="expression" dxfId="237" priority="38">
      <formula>$J$36</formula>
    </cfRule>
    <cfRule type="expression" dxfId="236" priority="37">
      <formula>$J$37</formula>
    </cfRule>
  </conditionalFormatting>
  <conditionalFormatting sqref="F98">
    <cfRule type="expression" dxfId="235" priority="36">
      <formula>$J$36</formula>
    </cfRule>
    <cfRule type="expression" dxfId="234" priority="35">
      <formula>$J$37</formula>
    </cfRule>
  </conditionalFormatting>
  <conditionalFormatting sqref="F128">
    <cfRule type="expression" dxfId="233" priority="34">
      <formula>$J$36</formula>
    </cfRule>
    <cfRule type="expression" dxfId="232" priority="33">
      <formula>$J$37</formula>
    </cfRule>
  </conditionalFormatting>
  <conditionalFormatting sqref="F158">
    <cfRule type="expression" dxfId="231" priority="32">
      <formula>$J$36</formula>
    </cfRule>
    <cfRule type="expression" dxfId="230" priority="31">
      <formula>$J$37</formula>
    </cfRule>
  </conditionalFormatting>
  <conditionalFormatting sqref="F188">
    <cfRule type="expression" dxfId="229" priority="30">
      <formula>$J$36</formula>
    </cfRule>
    <cfRule type="expression" dxfId="228" priority="29">
      <formula>$J$37</formula>
    </cfRule>
  </conditionalFormatting>
  <conditionalFormatting sqref="F218">
    <cfRule type="expression" dxfId="227" priority="28">
      <formula>$J$36</formula>
    </cfRule>
    <cfRule type="expression" dxfId="226" priority="27">
      <formula>$J$37</formula>
    </cfRule>
  </conditionalFormatting>
  <conditionalFormatting sqref="F248">
    <cfRule type="expression" dxfId="225" priority="26">
      <formula>$J$36</formula>
    </cfRule>
    <cfRule type="expression" dxfId="224" priority="25">
      <formula>$J$37</formula>
    </cfRule>
  </conditionalFormatting>
  <conditionalFormatting sqref="F278">
    <cfRule type="expression" dxfId="223" priority="23">
      <formula>$J$37</formula>
    </cfRule>
    <cfRule type="expression" dxfId="222" priority="24">
      <formula>$J$36</formula>
    </cfRule>
  </conditionalFormatting>
  <conditionalFormatting sqref="F308">
    <cfRule type="expression" dxfId="221" priority="22">
      <formula>$J$36</formula>
    </cfRule>
    <cfRule type="expression" dxfId="220" priority="21">
      <formula>$J$37</formula>
    </cfRule>
  </conditionalFormatting>
  <conditionalFormatting sqref="F338">
    <cfRule type="expression" dxfId="219" priority="20">
      <formula>$J$36</formula>
    </cfRule>
    <cfRule type="expression" dxfId="218" priority="19">
      <formula>$J$37</formula>
    </cfRule>
  </conditionalFormatting>
  <conditionalFormatting sqref="F368">
    <cfRule type="expression" dxfId="217" priority="18">
      <formula>$J$36</formula>
    </cfRule>
    <cfRule type="expression" dxfId="216" priority="17">
      <formula>$J$37</formula>
    </cfRule>
  </conditionalFormatting>
  <conditionalFormatting sqref="F398">
    <cfRule type="expression" dxfId="215" priority="16">
      <formula>$J$36</formula>
    </cfRule>
    <cfRule type="expression" dxfId="214" priority="15">
      <formula>$J$37</formula>
    </cfRule>
  </conditionalFormatting>
  <conditionalFormatting sqref="F428">
    <cfRule type="expression" dxfId="213" priority="14">
      <formula>$J$36</formula>
    </cfRule>
    <cfRule type="expression" dxfId="212" priority="13">
      <formula>$J$37</formula>
    </cfRule>
  </conditionalFormatting>
  <conditionalFormatting sqref="F458">
    <cfRule type="expression" dxfId="211" priority="12">
      <formula>$J$36</formula>
    </cfRule>
    <cfRule type="expression" dxfId="210" priority="11">
      <formula>$J$37</formula>
    </cfRule>
  </conditionalFormatting>
  <conditionalFormatting sqref="F488">
    <cfRule type="expression" dxfId="209" priority="10">
      <formula>$J$36</formula>
    </cfRule>
    <cfRule type="expression" dxfId="208" priority="9">
      <formula>$J$37</formula>
    </cfRule>
  </conditionalFormatting>
  <conditionalFormatting sqref="F518">
    <cfRule type="expression" dxfId="207" priority="8">
      <formula>$J$36</formula>
    </cfRule>
    <cfRule type="expression" dxfId="206" priority="7">
      <formula>$J$37</formula>
    </cfRule>
  </conditionalFormatting>
  <conditionalFormatting sqref="F548">
    <cfRule type="expression" dxfId="205" priority="6">
      <formula>$J$36</formula>
    </cfRule>
    <cfRule type="expression" dxfId="204" priority="5">
      <formula>$J$37</formula>
    </cfRule>
  </conditionalFormatting>
  <conditionalFormatting sqref="F578">
    <cfRule type="expression" dxfId="203" priority="4">
      <formula>$J$36</formula>
    </cfRule>
    <cfRule type="expression" dxfId="202" priority="3">
      <formula>$J$37</formula>
    </cfRule>
  </conditionalFormatting>
  <conditionalFormatting sqref="F608">
    <cfRule type="expression" dxfId="201" priority="2">
      <formula>$J$36</formula>
    </cfRule>
    <cfRule type="expression" dxfId="200" priority="1">
      <formula>$J$37</formula>
    </cfRule>
  </conditionalFormatting>
  <dataValidations disablePrompts="1" xWindow="467" yWindow="249" count="7">
    <dataValidation operator="notEqual" allowBlank="1" showInputMessage="1" showErrorMessage="1" errorTitle="kk" error="jj" promptTitle="hh" prompt="hhh" sqref="R593:R594 R53:R54 S53 S593 R83:R84 S83 R113:R114 S113 R143:R144 S143 R173:R174 S173 R203:R204 S203 R233:R234 S233 R263:R264 S263 R293:R294 S293 R323:R324 S323 R353:R354 S353 R383:R384 S383 R413:R414 S413 R443:R444 S443 R473:R474 S473 R503:R504 S503 R533:R534 S533 R563:R564 S563" xr:uid="{54AA625B-85F6-4CA5-8E42-47AED92ACA5F}"/>
    <dataValidation type="decimal" errorStyle="warning" operator="lessThanOrEqual" allowBlank="1" showInputMessage="1" showErrorMessage="1" errorTitle="Neskrivelse af GUDP støttesats" error="Anden offentlig støtte medfører nedskrivelse af GUDP støttesats" sqref="H19 H49 H79 H109 H139 H169 H199 H229 H259 H289 H319 H349 H379 H409 H439 H469 H499 H529 H559 H589" xr:uid="{A81CF0CC-0753-4344-9EB4-44BE8F4E4846}">
      <formula1>#REF!</formula1>
    </dataValidation>
    <dataValidation allowBlank="1" showInputMessage="1" showErrorMessage="1" error="Virksomhedsstørrelse skal vælges fra rullemenu. " sqref="F19:F20 F79:F80 F109:F110 F139:F140 F169:F170 F199:F200 F229:F230 F259:F260 F289:F290 F319:F320 F349:F350 F379:F380 F409:F410 F439:F440 F469:F470 F499:F500 F529:F530 F49:F50 F559:F560 F589:F590" xr:uid="{9A68591A-50C5-45BC-88A9-3E092E72001B}"/>
    <dataValidation operator="greaterThanOrEqual" allowBlank="1" showInputMessage="1" showErrorMessage="1" errorTitle="Omkostninger" error="Dette felt må ikke være tomt" sqref="B33:C33 B573:C573 B543:C543 B63:C63 B93:C93 B123:C123 B153:C153 B183:C183 B213:C213 B243:C243 B273:C273 B303:C303 B333:C333 B363:C363 B393:C393 B423:C423 B453:C453 B483:C483 B513:C513 B603:C603" xr:uid="{256DF382-D904-4AC9-89E5-3DA6AF099F78}"/>
    <dataValidation allowBlank="1" showInputMessage="1" showErrorMessage="1" errorTitle="Aktivitet skal vælges fra menu" error="Aktivitet skal vælges fra rullemenu. Udfører en deltager mere end en aktvitetstype, skal der laves et budget for hver aktivitetstype." sqref="B20:B21 B530:B531 B560:B561 B50:B51 B80:B81 B110:B111 B140:B141 B170:B171 B200:B201 B230:B231 B260:B261 B290:B291 B320:B321 B350:B351 B380:B381 B410:B411 B440:B441 B470:B471 B500:B501 B590:B591" xr:uid="{CD7692B2-42DE-40FC-8AD7-31F5F4DF2E3C}"/>
    <dataValidation allowBlank="1" showInputMessage="1" showErrorMessage="1" prompt="Ansøgningsoplysninger (CVR, navn, virksomhedstype etc.) kan ikke udfyldes med mindre 1) projekttitel og projektform er udfyldt OG 2) budgettet for deltagere ovenfor er udfyldt" sqref="S19" xr:uid="{B3E24285-9A71-4964-B0B8-8640F3B776F5}"/>
    <dataValidation allowBlank="1" showInputMessage="1" showErrorMessage="1" prompt="Specifikationer i delbudgetter kan ikke udfyldes medmindre ansøgningsoplysninger er udfyldt_x000a_" sqref="R19" xr:uid="{E8C87191-3809-4375-B258-FEB2EF95C0A8}"/>
  </dataValidations>
  <pageMargins left="0.6692913385826772" right="0.51181102362204722" top="0.35433070866141736" bottom="0.27559055118110237" header="0.31496062992125984" footer="0.31496062992125984"/>
  <pageSetup paperSize="8" scale="75" orientation="landscape" r:id="rId1"/>
  <ignoredErrors>
    <ignoredError sqref="B31:C3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1287-9D02-4583-9F7D-63A390AAA811}">
  <sheetPr>
    <tabColor theme="9" tint="-0.249977111117893"/>
  </sheetPr>
  <dimension ref="A1:AW249"/>
  <sheetViews>
    <sheetView zoomScale="70" zoomScaleNormal="70" zoomScalePageLayoutView="90" workbookViewId="0">
      <pane ySplit="5" topLeftCell="A6" activePane="bottomLeft" state="frozen"/>
      <selection pane="bottomLeft" activeCell="A6" sqref="A6"/>
    </sheetView>
  </sheetViews>
  <sheetFormatPr defaultColWidth="8.625" defaultRowHeight="14.25"/>
  <cols>
    <col min="1" max="1" width="14.375" style="25" customWidth="1"/>
    <col min="2" max="2" width="39.75" style="25" customWidth="1"/>
    <col min="3" max="3" width="36.125" style="25" customWidth="1"/>
    <col min="4" max="4" width="6.375" style="25" customWidth="1"/>
    <col min="5" max="14" width="6.625" style="25" customWidth="1"/>
    <col min="15" max="15" width="6.75" style="25" customWidth="1"/>
    <col min="16" max="27" width="6.625" style="25" customWidth="1"/>
    <col min="28" max="28" width="32.875" style="25" customWidth="1"/>
    <col min="29" max="30" width="28.625" style="25" customWidth="1"/>
    <col min="31" max="16384" width="8.625" style="25"/>
  </cols>
  <sheetData>
    <row r="1" spans="1:49" s="112" customFormat="1" ht="20.25">
      <c r="AC1" s="764" t="s">
        <v>219</v>
      </c>
      <c r="AD1" s="764" t="s">
        <v>220</v>
      </c>
    </row>
    <row r="2" spans="1:49" ht="45" customHeight="1">
      <c r="A2" s="817" t="s">
        <v>221</v>
      </c>
      <c r="B2" s="817"/>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765" t="s">
        <v>222</v>
      </c>
      <c r="AC2" s="122" t="str">
        <f>IF('2. Samlet budgetoversigt'!F7&gt;0,'2. Samlet budgetoversigt'!F7,"")</f>
        <v/>
      </c>
      <c r="AD2" s="124" t="str">
        <f>IF('2. Samlet budgetoversigt'!E16&gt;0,'2. Samlet budgetoversigt'!E16,"")</f>
        <v/>
      </c>
      <c r="AE2" s="119"/>
      <c r="AF2" s="120"/>
      <c r="AG2" s="112"/>
      <c r="AH2" s="112"/>
      <c r="AI2" s="112"/>
      <c r="AJ2" s="112"/>
      <c r="AK2" s="112"/>
      <c r="AL2" s="112"/>
      <c r="AM2" s="112"/>
      <c r="AN2" s="112"/>
      <c r="AO2" s="112"/>
      <c r="AP2" s="112"/>
      <c r="AQ2" s="112"/>
      <c r="AR2" s="112"/>
      <c r="AS2" s="112"/>
      <c r="AT2" s="112"/>
      <c r="AU2" s="112"/>
      <c r="AV2" s="112"/>
      <c r="AW2" s="112"/>
    </row>
    <row r="3" spans="1:49" ht="27" customHeight="1">
      <c r="A3" s="814" t="s">
        <v>93</v>
      </c>
      <c r="B3" s="814"/>
      <c r="C3" s="814"/>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328" t="str">
        <f>IF(SUM($AC$18,$AC$33,$AC47,$AC$61,$AC$75,$AC$89,$AC$103,$AC$117,$AC$131,$AC$145,$AC$159,$AC$173,$AC$187,$AC$201,$AC$215,$AC$229)=0,"",SUM($AC$18,$AC$33,$AC47,$AC$61,$AC$75,$AC$89,$AC$103,$AC$117,$AC$131,$AC$145,$AC$159,$AC$173,$AC$187,$AC$201,$AC$215,$AC$229))</f>
        <v/>
      </c>
      <c r="AD3" s="124" t="str">
        <f>IF(SUM($AD$18,$AD$33,$AD$47,$AD$61,$AD$75,$AD$89,$AD$103,$AD$117,$AD$131,$AD$145,$AD$159,$AD$173,$AD$187,$AD$201,$AD$215,$AD$229)=0,"",SUM($AD$18,$AD$33,$AD$47,$AD$61,$AD$75,$AD$89,$AD$103,$AD$117,$AD$131,$AD$145,$AD$159,$AD$173,$AD$187,$AD$201,$AD$215,$AD$229))</f>
        <v/>
      </c>
      <c r="AE3" s="112"/>
      <c r="AF3" s="112"/>
      <c r="AG3" s="112"/>
      <c r="AH3" s="112"/>
      <c r="AI3" s="112"/>
      <c r="AJ3" s="112"/>
      <c r="AK3" s="112"/>
      <c r="AL3" s="112"/>
      <c r="AM3" s="112"/>
      <c r="AN3" s="112"/>
      <c r="AO3" s="112"/>
      <c r="AP3" s="112"/>
      <c r="AQ3" s="112"/>
      <c r="AR3" s="112"/>
      <c r="AS3" s="112"/>
      <c r="AT3" s="112"/>
      <c r="AU3" s="112"/>
      <c r="AV3" s="112"/>
      <c r="AW3" s="112"/>
    </row>
    <row r="4" spans="1:49" ht="39.950000000000003" customHeight="1">
      <c r="A4" s="704"/>
      <c r="B4" s="534" t="s">
        <v>223</v>
      </c>
      <c r="C4" s="327"/>
      <c r="D4" s="818" t="s">
        <v>224</v>
      </c>
      <c r="E4" s="819"/>
      <c r="F4" s="819"/>
      <c r="G4" s="820"/>
      <c r="H4" s="818" t="s">
        <v>224</v>
      </c>
      <c r="I4" s="819"/>
      <c r="J4" s="821"/>
      <c r="K4" s="822"/>
      <c r="L4" s="823" t="s">
        <v>224</v>
      </c>
      <c r="M4" s="821"/>
      <c r="N4" s="821"/>
      <c r="O4" s="822"/>
      <c r="P4" s="823" t="s">
        <v>224</v>
      </c>
      <c r="Q4" s="821"/>
      <c r="R4" s="821"/>
      <c r="S4" s="822"/>
      <c r="T4" s="823" t="s">
        <v>224</v>
      </c>
      <c r="U4" s="821"/>
      <c r="V4" s="821"/>
      <c r="W4" s="822"/>
      <c r="X4" s="823" t="s">
        <v>224</v>
      </c>
      <c r="Y4" s="821"/>
      <c r="Z4" s="821"/>
      <c r="AA4" s="822"/>
      <c r="AB4" s="815" t="s">
        <v>225</v>
      </c>
      <c r="AC4" s="812" t="s">
        <v>48</v>
      </c>
      <c r="AD4" s="812" t="s">
        <v>226</v>
      </c>
      <c r="AE4" s="112"/>
      <c r="AF4" s="112"/>
      <c r="AG4" s="112"/>
      <c r="AH4" s="112"/>
      <c r="AI4" s="112"/>
      <c r="AJ4" s="112"/>
      <c r="AK4" s="112"/>
      <c r="AL4" s="112"/>
      <c r="AM4" s="112"/>
      <c r="AN4" s="112"/>
      <c r="AO4" s="112"/>
      <c r="AP4" s="112"/>
      <c r="AQ4" s="112"/>
      <c r="AR4" s="112"/>
      <c r="AS4" s="112"/>
      <c r="AT4" s="112"/>
      <c r="AU4" s="112"/>
      <c r="AV4" s="112"/>
      <c r="AW4" s="112"/>
    </row>
    <row r="5" spans="1:49" ht="35.1" customHeight="1">
      <c r="A5" s="140" t="s">
        <v>227</v>
      </c>
      <c r="B5" s="140" t="s">
        <v>228</v>
      </c>
      <c r="C5" s="299" t="s">
        <v>229</v>
      </c>
      <c r="D5" s="530" t="s">
        <v>230</v>
      </c>
      <c r="E5" s="531" t="s">
        <v>231</v>
      </c>
      <c r="F5" s="531" t="s">
        <v>232</v>
      </c>
      <c r="G5" s="531" t="s">
        <v>233</v>
      </c>
      <c r="H5" s="532" t="s">
        <v>230</v>
      </c>
      <c r="I5" s="533" t="s">
        <v>231</v>
      </c>
      <c r="J5" s="533" t="s">
        <v>234</v>
      </c>
      <c r="K5" s="531" t="s">
        <v>233</v>
      </c>
      <c r="L5" s="532" t="s">
        <v>230</v>
      </c>
      <c r="M5" s="533" t="s">
        <v>231</v>
      </c>
      <c r="N5" s="533" t="s">
        <v>232</v>
      </c>
      <c r="O5" s="531" t="s">
        <v>233</v>
      </c>
      <c r="P5" s="532" t="s">
        <v>230</v>
      </c>
      <c r="Q5" s="533" t="s">
        <v>231</v>
      </c>
      <c r="R5" s="533" t="s">
        <v>232</v>
      </c>
      <c r="S5" s="531" t="s">
        <v>233</v>
      </c>
      <c r="T5" s="532" t="s">
        <v>230</v>
      </c>
      <c r="U5" s="533" t="s">
        <v>231</v>
      </c>
      <c r="V5" s="533" t="s">
        <v>232</v>
      </c>
      <c r="W5" s="531" t="s">
        <v>233</v>
      </c>
      <c r="X5" s="531" t="s">
        <v>230</v>
      </c>
      <c r="Y5" s="531" t="s">
        <v>231</v>
      </c>
      <c r="Z5" s="531" t="s">
        <v>232</v>
      </c>
      <c r="AA5" s="531" t="s">
        <v>233</v>
      </c>
      <c r="AB5" s="816"/>
      <c r="AC5" s="813"/>
      <c r="AD5" s="813"/>
      <c r="AE5" s="112"/>
      <c r="AF5" s="112"/>
      <c r="AG5" s="112"/>
      <c r="AH5" s="112"/>
      <c r="AI5" s="112"/>
      <c r="AJ5" s="112"/>
      <c r="AK5" s="112"/>
      <c r="AL5" s="112"/>
      <c r="AM5" s="112"/>
      <c r="AN5" s="112"/>
      <c r="AO5" s="112"/>
      <c r="AP5" s="112"/>
      <c r="AQ5" s="112"/>
      <c r="AR5" s="112"/>
      <c r="AS5" s="112"/>
      <c r="AT5" s="112"/>
      <c r="AU5" s="112"/>
      <c r="AV5" s="112"/>
      <c r="AW5" s="112"/>
    </row>
    <row r="6" spans="1:49" ht="15">
      <c r="A6" s="305" t="s">
        <v>235</v>
      </c>
      <c r="B6" s="331" t="str">
        <f>IF('1. Projektets omkostninger'!$F$9="Ja (anbefales)","Arbejde med effektemåling","[Name of work package]")</f>
        <v>[Name of work package]</v>
      </c>
      <c r="C6" s="300"/>
      <c r="D6" s="306"/>
      <c r="E6" s="307"/>
      <c r="F6" s="307"/>
      <c r="G6" s="307"/>
      <c r="H6" s="307"/>
      <c r="I6" s="307"/>
      <c r="J6" s="307"/>
      <c r="K6" s="307"/>
      <c r="L6" s="307"/>
      <c r="M6" s="307"/>
      <c r="N6" s="307"/>
      <c r="O6" s="307"/>
      <c r="P6" s="307"/>
      <c r="Q6" s="307"/>
      <c r="R6" s="307"/>
      <c r="S6" s="307"/>
      <c r="T6" s="307"/>
      <c r="U6" s="307"/>
      <c r="V6" s="307"/>
      <c r="W6" s="307"/>
      <c r="X6" s="307"/>
      <c r="Y6" s="307"/>
      <c r="Z6" s="307"/>
      <c r="AA6" s="307"/>
      <c r="AB6" s="705"/>
      <c r="AC6" s="27"/>
      <c r="AD6" s="298" t="str">
        <f>IF('1. Projektets omkostninger'!$D$21=(58000*'2. Samlet budgetoversigt'!L11),(58000*'2. Samlet budgetoversigt'!L11),"")</f>
        <v/>
      </c>
      <c r="AE6" s="112"/>
      <c r="AF6" s="112"/>
      <c r="AG6" s="112"/>
      <c r="AH6" s="112"/>
      <c r="AI6" s="112"/>
      <c r="AJ6" s="112"/>
      <c r="AK6" s="112"/>
      <c r="AL6" s="112"/>
      <c r="AM6" s="112"/>
      <c r="AN6" s="112"/>
      <c r="AO6" s="112"/>
      <c r="AP6" s="112"/>
      <c r="AQ6" s="112"/>
      <c r="AR6" s="112"/>
      <c r="AS6" s="112"/>
      <c r="AT6" s="112"/>
      <c r="AU6" s="112"/>
      <c r="AV6" s="112"/>
      <c r="AW6" s="112"/>
    </row>
    <row r="7" spans="1:49" ht="15">
      <c r="A7" s="308" t="s">
        <v>236</v>
      </c>
      <c r="B7" s="329"/>
      <c r="C7" s="113"/>
      <c r="D7" s="309"/>
      <c r="E7" s="310"/>
      <c r="F7" s="310"/>
      <c r="G7" s="310"/>
      <c r="H7" s="310"/>
      <c r="I7" s="310"/>
      <c r="J7" s="310"/>
      <c r="K7" s="310"/>
      <c r="L7" s="310"/>
      <c r="M7" s="310"/>
      <c r="N7" s="310"/>
      <c r="O7" s="310"/>
      <c r="P7" s="310"/>
      <c r="Q7" s="310"/>
      <c r="R7" s="310"/>
      <c r="S7" s="310"/>
      <c r="T7" s="310"/>
      <c r="U7" s="310"/>
      <c r="V7" s="310"/>
      <c r="W7" s="310"/>
      <c r="X7" s="310"/>
      <c r="Y7" s="310"/>
      <c r="Z7" s="310"/>
      <c r="AA7" s="310"/>
      <c r="AB7" s="706"/>
      <c r="AC7" s="28"/>
      <c r="AD7" s="330"/>
      <c r="AE7" s="112"/>
      <c r="AF7" s="112"/>
      <c r="AG7" s="112"/>
      <c r="AH7" s="112"/>
      <c r="AI7" s="112"/>
      <c r="AJ7" s="112"/>
      <c r="AK7" s="112"/>
      <c r="AL7" s="112"/>
      <c r="AM7" s="112"/>
      <c r="AN7" s="112"/>
      <c r="AO7" s="112"/>
      <c r="AP7" s="112"/>
      <c r="AQ7" s="112"/>
      <c r="AR7" s="112"/>
      <c r="AS7" s="112"/>
      <c r="AT7" s="112"/>
      <c r="AU7" s="112"/>
      <c r="AV7" s="112"/>
      <c r="AW7" s="112"/>
    </row>
    <row r="8" spans="1:49">
      <c r="A8" s="308" t="s">
        <v>237</v>
      </c>
      <c r="B8" s="329"/>
      <c r="C8" s="113"/>
      <c r="D8" s="310"/>
      <c r="E8" s="310"/>
      <c r="F8" s="310"/>
      <c r="G8" s="310"/>
      <c r="H8" s="310"/>
      <c r="I8" s="310"/>
      <c r="J8" s="310"/>
      <c r="K8" s="310"/>
      <c r="L8" s="310"/>
      <c r="M8" s="310"/>
      <c r="N8" s="310"/>
      <c r="O8" s="310"/>
      <c r="P8" s="310"/>
      <c r="Q8" s="310"/>
      <c r="R8" s="310"/>
      <c r="S8" s="310"/>
      <c r="T8" s="310"/>
      <c r="U8" s="310"/>
      <c r="V8" s="310"/>
      <c r="W8" s="310"/>
      <c r="X8" s="310"/>
      <c r="Y8" s="310"/>
      <c r="Z8" s="310"/>
      <c r="AA8" s="310"/>
      <c r="AB8" s="706"/>
      <c r="AC8" s="129"/>
      <c r="AD8" s="360"/>
      <c r="AE8" s="112"/>
      <c r="AF8" s="112"/>
      <c r="AG8" s="112"/>
      <c r="AH8" s="112"/>
      <c r="AI8" s="112"/>
      <c r="AJ8" s="112"/>
      <c r="AK8" s="112"/>
      <c r="AL8" s="112"/>
      <c r="AM8" s="112"/>
      <c r="AN8" s="112"/>
      <c r="AO8" s="112"/>
      <c r="AP8" s="112"/>
      <c r="AQ8" s="112"/>
      <c r="AR8" s="112"/>
      <c r="AS8" s="112"/>
      <c r="AT8" s="112"/>
      <c r="AU8" s="112"/>
      <c r="AV8" s="112"/>
      <c r="AW8" s="112"/>
    </row>
    <row r="9" spans="1:49">
      <c r="A9" s="308" t="s">
        <v>238</v>
      </c>
      <c r="B9" s="329"/>
      <c r="C9" s="113"/>
      <c r="D9" s="310"/>
      <c r="E9" s="310"/>
      <c r="F9" s="310"/>
      <c r="G9" s="310"/>
      <c r="H9" s="310"/>
      <c r="I9" s="310"/>
      <c r="J9" s="310"/>
      <c r="K9" s="310"/>
      <c r="L9" s="310"/>
      <c r="M9" s="310"/>
      <c r="N9" s="310"/>
      <c r="O9" s="310"/>
      <c r="P9" s="310"/>
      <c r="Q9" s="310"/>
      <c r="R9" s="310"/>
      <c r="S9" s="310"/>
      <c r="T9" s="310"/>
      <c r="U9" s="310"/>
      <c r="V9" s="310"/>
      <c r="W9" s="310"/>
      <c r="X9" s="310"/>
      <c r="Y9" s="310"/>
      <c r="Z9" s="310"/>
      <c r="AA9" s="310"/>
      <c r="AB9" s="706"/>
      <c r="AC9" s="311"/>
      <c r="AD9" s="360"/>
      <c r="AE9" s="112"/>
      <c r="AF9" s="112"/>
      <c r="AG9" s="112"/>
      <c r="AH9" s="112"/>
      <c r="AI9" s="112"/>
      <c r="AJ9" s="112"/>
      <c r="AK9" s="112"/>
      <c r="AL9" s="112"/>
      <c r="AM9" s="112"/>
      <c r="AN9" s="112"/>
      <c r="AO9" s="112"/>
      <c r="AP9" s="112"/>
      <c r="AQ9" s="112"/>
      <c r="AR9" s="112"/>
      <c r="AS9" s="112"/>
      <c r="AT9" s="112"/>
      <c r="AU9" s="112"/>
      <c r="AV9" s="112"/>
      <c r="AW9" s="112"/>
    </row>
    <row r="10" spans="1:49" ht="12.75" customHeight="1">
      <c r="A10" s="308" t="s">
        <v>239</v>
      </c>
      <c r="B10" s="329"/>
      <c r="C10" s="113"/>
      <c r="D10" s="310"/>
      <c r="E10" s="310"/>
      <c r="F10" s="310"/>
      <c r="G10" s="310"/>
      <c r="H10" s="130"/>
      <c r="I10" s="310"/>
      <c r="J10" s="310"/>
      <c r="K10" s="310"/>
      <c r="L10" s="310"/>
      <c r="M10" s="310"/>
      <c r="N10" s="310"/>
      <c r="O10" s="310"/>
      <c r="P10" s="310"/>
      <c r="Q10" s="310"/>
      <c r="R10" s="310"/>
      <c r="S10" s="310"/>
      <c r="T10" s="310"/>
      <c r="U10" s="310"/>
      <c r="V10" s="310"/>
      <c r="W10" s="310"/>
      <c r="X10" s="310"/>
      <c r="Y10" s="310"/>
      <c r="Z10" s="310"/>
      <c r="AA10" s="310"/>
      <c r="AB10" s="706"/>
      <c r="AC10" s="311"/>
      <c r="AD10" s="312"/>
      <c r="AE10" s="112"/>
      <c r="AF10" s="112"/>
      <c r="AG10" s="112"/>
      <c r="AH10" s="112"/>
      <c r="AI10" s="112"/>
      <c r="AJ10" s="112"/>
      <c r="AK10" s="112"/>
      <c r="AL10" s="112"/>
      <c r="AM10" s="112"/>
      <c r="AN10" s="112"/>
      <c r="AO10" s="112"/>
      <c r="AP10" s="112"/>
      <c r="AQ10" s="112"/>
      <c r="AR10" s="112"/>
      <c r="AS10" s="112"/>
      <c r="AT10" s="112"/>
      <c r="AU10" s="112"/>
      <c r="AV10" s="112"/>
      <c r="AW10" s="112"/>
    </row>
    <row r="11" spans="1:49">
      <c r="A11" s="308" t="s">
        <v>240</v>
      </c>
      <c r="B11" s="301"/>
      <c r="C11" s="1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706"/>
      <c r="AC11" s="311"/>
      <c r="AD11" s="312"/>
      <c r="AE11" s="112"/>
      <c r="AF11" s="112"/>
      <c r="AG11" s="112"/>
      <c r="AH11" s="112"/>
      <c r="AI11" s="112"/>
      <c r="AJ11" s="112"/>
      <c r="AK11" s="112"/>
      <c r="AL11" s="112"/>
      <c r="AM11" s="112"/>
      <c r="AN11" s="112"/>
      <c r="AO11" s="112"/>
      <c r="AP11" s="112"/>
      <c r="AQ11" s="112"/>
      <c r="AR11" s="112"/>
      <c r="AS11" s="112"/>
      <c r="AT11" s="112"/>
      <c r="AU11" s="112"/>
      <c r="AV11" s="112"/>
      <c r="AW11" s="112"/>
    </row>
    <row r="12" spans="1:49">
      <c r="A12" s="308"/>
      <c r="B12" s="301"/>
      <c r="C12" s="110"/>
      <c r="D12" s="310"/>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706"/>
      <c r="AC12" s="311"/>
      <c r="AD12" s="312"/>
      <c r="AE12" s="112"/>
      <c r="AF12" s="112"/>
      <c r="AG12" s="112"/>
      <c r="AH12" s="112"/>
      <c r="AI12" s="112"/>
      <c r="AJ12" s="112"/>
      <c r="AK12" s="112"/>
      <c r="AL12" s="112"/>
      <c r="AM12" s="112"/>
      <c r="AN12" s="112"/>
      <c r="AO12" s="112"/>
      <c r="AP12" s="112"/>
      <c r="AQ12" s="112"/>
      <c r="AR12" s="112"/>
      <c r="AS12" s="112"/>
      <c r="AT12" s="112"/>
      <c r="AU12" s="112"/>
      <c r="AV12" s="112"/>
      <c r="AW12" s="112"/>
    </row>
    <row r="13" spans="1:49" ht="15">
      <c r="A13" s="295" t="s">
        <v>241</v>
      </c>
      <c r="B13" s="302"/>
      <c r="C13" s="1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706"/>
      <c r="AC13" s="311"/>
      <c r="AD13" s="312"/>
      <c r="AE13" s="112"/>
      <c r="AF13" s="112"/>
      <c r="AG13" s="112"/>
      <c r="AH13" s="112"/>
      <c r="AI13" s="112"/>
      <c r="AJ13" s="112"/>
      <c r="AK13" s="112"/>
      <c r="AL13" s="112"/>
      <c r="AM13" s="112"/>
      <c r="AN13" s="112"/>
      <c r="AO13" s="112"/>
      <c r="AP13" s="112"/>
      <c r="AQ13" s="112"/>
      <c r="AR13" s="112"/>
      <c r="AS13" s="112"/>
      <c r="AT13" s="112"/>
      <c r="AU13" s="112"/>
      <c r="AV13" s="112"/>
      <c r="AW13" s="112"/>
    </row>
    <row r="14" spans="1:49">
      <c r="A14" s="308" t="s">
        <v>242</v>
      </c>
      <c r="B14" s="329"/>
      <c r="C14" s="1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706"/>
      <c r="AC14" s="311"/>
      <c r="AD14" s="312"/>
      <c r="AE14" s="112"/>
      <c r="AF14" s="112"/>
      <c r="AG14" s="112"/>
      <c r="AH14" s="112"/>
      <c r="AI14" s="112"/>
      <c r="AJ14" s="112"/>
      <c r="AK14" s="112"/>
      <c r="AL14" s="112"/>
      <c r="AM14" s="112"/>
      <c r="AN14" s="112"/>
      <c r="AO14" s="112"/>
      <c r="AP14" s="112"/>
      <c r="AQ14" s="112"/>
      <c r="AR14" s="112"/>
      <c r="AS14" s="112"/>
      <c r="AT14" s="112"/>
      <c r="AU14" s="112"/>
      <c r="AV14" s="112"/>
      <c r="AW14" s="112"/>
    </row>
    <row r="15" spans="1:49">
      <c r="A15" s="308" t="s">
        <v>243</v>
      </c>
      <c r="B15" s="332"/>
      <c r="C15" s="303"/>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B15" s="706"/>
      <c r="AC15" s="311"/>
      <c r="AD15" s="312"/>
      <c r="AE15" s="112"/>
      <c r="AF15" s="112"/>
      <c r="AG15" s="112"/>
      <c r="AH15" s="112"/>
      <c r="AI15" s="112"/>
      <c r="AJ15" s="112"/>
      <c r="AK15" s="112"/>
      <c r="AL15" s="112"/>
      <c r="AM15" s="112"/>
      <c r="AN15" s="112"/>
      <c r="AO15" s="112"/>
      <c r="AP15" s="112"/>
      <c r="AQ15" s="112"/>
      <c r="AR15" s="112"/>
      <c r="AS15" s="112"/>
      <c r="AT15" s="112"/>
      <c r="AU15" s="112"/>
      <c r="AV15" s="112"/>
      <c r="AW15" s="112"/>
    </row>
    <row r="16" spans="1:49">
      <c r="A16" s="112"/>
      <c r="B16" s="332"/>
      <c r="C16" s="303"/>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706"/>
      <c r="AC16" s="311"/>
      <c r="AD16" s="312"/>
      <c r="AE16" s="112"/>
      <c r="AF16" s="112"/>
      <c r="AG16" s="112"/>
      <c r="AH16" s="112"/>
      <c r="AI16" s="112"/>
      <c r="AJ16" s="112"/>
      <c r="AK16" s="112"/>
      <c r="AL16" s="112"/>
      <c r="AM16" s="112"/>
      <c r="AN16" s="112"/>
      <c r="AO16" s="112"/>
      <c r="AP16" s="112"/>
      <c r="AQ16" s="112"/>
      <c r="AR16" s="112"/>
      <c r="AS16" s="112"/>
      <c r="AT16" s="112"/>
      <c r="AU16" s="112"/>
      <c r="AV16" s="112"/>
      <c r="AW16" s="112"/>
    </row>
    <row r="17" spans="1:49">
      <c r="A17" s="112"/>
      <c r="B17" s="329"/>
      <c r="C17" s="110"/>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706"/>
      <c r="AC17" s="311"/>
      <c r="AD17" s="312"/>
      <c r="AE17" s="112"/>
      <c r="AF17" s="112"/>
      <c r="AG17" s="112"/>
      <c r="AH17" s="112"/>
      <c r="AI17" s="112"/>
      <c r="AJ17" s="112"/>
      <c r="AK17" s="112"/>
      <c r="AL17" s="112"/>
      <c r="AM17" s="112"/>
      <c r="AN17" s="112"/>
      <c r="AO17" s="112"/>
      <c r="AP17" s="112"/>
      <c r="AQ17" s="112"/>
      <c r="AR17" s="112"/>
      <c r="AS17" s="112"/>
      <c r="AT17" s="112"/>
      <c r="AU17" s="112"/>
      <c r="AV17" s="112"/>
      <c r="AW17" s="112"/>
    </row>
    <row r="18" spans="1:49">
      <c r="A18" s="325"/>
      <c r="B18" s="333"/>
      <c r="C18" s="334"/>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707"/>
      <c r="AC18" s="29">
        <f>SUM($AC$6:$AC$17)</f>
        <v>0</v>
      </c>
      <c r="AD18" s="132">
        <f>SUM($AD$6:$AD$17)</f>
        <v>0</v>
      </c>
      <c r="AE18" s="112"/>
      <c r="AF18" s="112"/>
      <c r="AG18" s="112"/>
      <c r="AH18" s="112"/>
      <c r="AI18" s="112"/>
      <c r="AJ18" s="112"/>
      <c r="AK18" s="112"/>
      <c r="AL18" s="112"/>
      <c r="AM18" s="112"/>
      <c r="AN18" s="112"/>
      <c r="AO18" s="112"/>
      <c r="AP18" s="112"/>
      <c r="AQ18" s="112"/>
      <c r="AR18" s="112"/>
      <c r="AS18" s="112"/>
      <c r="AT18" s="112"/>
      <c r="AU18" s="112"/>
      <c r="AV18" s="112"/>
      <c r="AW18" s="112"/>
    </row>
    <row r="19" spans="1:49" ht="15">
      <c r="A19" s="317" t="s">
        <v>244</v>
      </c>
      <c r="B19" s="304"/>
      <c r="C19" s="111"/>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705"/>
      <c r="AC19" s="320"/>
      <c r="AD19" s="321"/>
      <c r="AE19" s="112"/>
      <c r="AF19" s="112"/>
      <c r="AG19" s="112"/>
      <c r="AH19" s="112"/>
      <c r="AI19" s="112"/>
      <c r="AJ19" s="112"/>
      <c r="AK19" s="112"/>
      <c r="AL19" s="112"/>
      <c r="AM19" s="112"/>
      <c r="AN19" s="112"/>
      <c r="AO19" s="112"/>
      <c r="AP19" s="112"/>
      <c r="AQ19" s="112"/>
      <c r="AR19" s="112"/>
      <c r="AS19" s="112"/>
      <c r="AT19" s="112"/>
      <c r="AU19" s="112"/>
      <c r="AV19" s="112"/>
      <c r="AW19" s="112"/>
    </row>
    <row r="20" spans="1:49">
      <c r="A20" s="308" t="s">
        <v>245</v>
      </c>
      <c r="B20" s="301"/>
      <c r="C20" s="110"/>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706"/>
      <c r="AC20" s="308"/>
      <c r="AD20" s="322"/>
      <c r="AE20" s="112"/>
      <c r="AF20" s="112"/>
      <c r="AG20" s="112"/>
      <c r="AH20" s="112"/>
      <c r="AI20" s="112"/>
      <c r="AJ20" s="112"/>
      <c r="AK20" s="112"/>
      <c r="AL20" s="112"/>
      <c r="AM20" s="112"/>
      <c r="AN20" s="112"/>
      <c r="AO20" s="112"/>
      <c r="AP20" s="112"/>
      <c r="AQ20" s="112"/>
      <c r="AR20" s="112"/>
      <c r="AS20" s="112"/>
      <c r="AT20" s="112"/>
      <c r="AU20" s="112"/>
      <c r="AV20" s="112"/>
      <c r="AW20" s="112"/>
    </row>
    <row r="21" spans="1:49">
      <c r="A21" s="308" t="s">
        <v>246</v>
      </c>
      <c r="B21" s="301"/>
      <c r="C21" s="1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706"/>
      <c r="AC21" s="308"/>
      <c r="AD21" s="322"/>
      <c r="AE21" s="112"/>
      <c r="AF21" s="112"/>
      <c r="AG21" s="112"/>
      <c r="AH21" s="112"/>
      <c r="AI21" s="112"/>
      <c r="AJ21" s="112"/>
      <c r="AK21" s="112"/>
      <c r="AL21" s="112"/>
      <c r="AM21" s="112"/>
      <c r="AN21" s="112"/>
      <c r="AO21" s="112"/>
      <c r="AP21" s="112"/>
      <c r="AQ21" s="112"/>
      <c r="AR21" s="112"/>
      <c r="AS21" s="112"/>
      <c r="AT21" s="112"/>
      <c r="AU21" s="112"/>
      <c r="AV21" s="112"/>
      <c r="AW21" s="112"/>
    </row>
    <row r="22" spans="1:49">
      <c r="A22" s="308" t="s">
        <v>247</v>
      </c>
      <c r="B22" s="301"/>
      <c r="C22" s="1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706"/>
      <c r="AC22" s="308"/>
      <c r="AD22" s="322"/>
      <c r="AE22" s="112"/>
      <c r="AF22" s="112"/>
      <c r="AG22" s="112"/>
      <c r="AH22" s="112"/>
      <c r="AI22" s="112"/>
      <c r="AJ22" s="112"/>
      <c r="AK22" s="112"/>
      <c r="AL22" s="112"/>
      <c r="AM22" s="112"/>
      <c r="AN22" s="112"/>
      <c r="AO22" s="112"/>
      <c r="AP22" s="112"/>
      <c r="AQ22" s="112"/>
      <c r="AR22" s="112"/>
      <c r="AS22" s="112"/>
      <c r="AT22" s="112"/>
      <c r="AU22" s="112"/>
      <c r="AV22" s="112"/>
      <c r="AW22" s="112"/>
    </row>
    <row r="23" spans="1:49">
      <c r="A23" s="308" t="s">
        <v>248</v>
      </c>
      <c r="B23" s="301"/>
      <c r="C23" s="110"/>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c r="AB23" s="706"/>
      <c r="AC23" s="308"/>
      <c r="AD23" s="322"/>
      <c r="AE23" s="112"/>
      <c r="AF23" s="112"/>
      <c r="AG23" s="112"/>
      <c r="AH23" s="112"/>
      <c r="AI23" s="112"/>
      <c r="AJ23" s="112"/>
      <c r="AK23" s="112"/>
      <c r="AL23" s="112"/>
      <c r="AM23" s="112"/>
      <c r="AN23" s="112"/>
      <c r="AO23" s="112"/>
      <c r="AP23" s="112"/>
      <c r="AQ23" s="112"/>
      <c r="AR23" s="112"/>
      <c r="AS23" s="112"/>
      <c r="AT23" s="112"/>
      <c r="AU23" s="112"/>
      <c r="AV23" s="112"/>
      <c r="AW23" s="112"/>
    </row>
    <row r="24" spans="1:49">
      <c r="A24" s="308"/>
      <c r="B24" s="301"/>
      <c r="C24" s="110"/>
      <c r="D24" s="310"/>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706"/>
      <c r="AC24" s="308"/>
      <c r="AD24" s="322"/>
      <c r="AE24" s="112"/>
      <c r="AF24" s="112"/>
      <c r="AG24" s="112"/>
      <c r="AH24" s="112"/>
      <c r="AI24" s="112"/>
      <c r="AJ24" s="112"/>
      <c r="AK24" s="112"/>
      <c r="AL24" s="112"/>
      <c r="AM24" s="112"/>
      <c r="AN24" s="112"/>
      <c r="AO24" s="112"/>
      <c r="AP24" s="112"/>
      <c r="AQ24" s="112"/>
      <c r="AR24" s="112"/>
      <c r="AS24" s="112"/>
      <c r="AT24" s="112"/>
      <c r="AU24" s="112"/>
      <c r="AV24" s="112"/>
      <c r="AW24" s="112"/>
    </row>
    <row r="25" spans="1:49">
      <c r="B25" s="301"/>
      <c r="C25" s="1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706"/>
      <c r="AC25" s="308"/>
      <c r="AD25" s="322"/>
      <c r="AE25" s="112"/>
      <c r="AF25" s="112"/>
      <c r="AG25" s="112"/>
      <c r="AH25" s="112"/>
      <c r="AI25" s="112"/>
      <c r="AJ25" s="112"/>
      <c r="AK25" s="112"/>
      <c r="AL25" s="112"/>
      <c r="AM25" s="112"/>
      <c r="AN25" s="112"/>
      <c r="AO25" s="112"/>
      <c r="AP25" s="112"/>
      <c r="AQ25" s="112"/>
      <c r="AR25" s="112"/>
      <c r="AS25" s="112"/>
      <c r="AT25" s="112"/>
      <c r="AU25" s="112"/>
      <c r="AV25" s="112"/>
      <c r="AW25" s="112"/>
    </row>
    <row r="26" spans="1:49">
      <c r="A26" s="308"/>
      <c r="B26" s="301"/>
      <c r="C26" s="1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706"/>
      <c r="AC26" s="308"/>
      <c r="AD26" s="322"/>
      <c r="AE26" s="112"/>
      <c r="AF26" s="112"/>
      <c r="AG26" s="112"/>
      <c r="AH26" s="112"/>
      <c r="AI26" s="112"/>
      <c r="AJ26" s="112"/>
      <c r="AK26" s="112"/>
      <c r="AL26" s="112"/>
      <c r="AM26" s="112"/>
      <c r="AN26" s="112"/>
      <c r="AO26" s="112"/>
      <c r="AP26" s="112"/>
      <c r="AQ26" s="112"/>
      <c r="AR26" s="112"/>
      <c r="AS26" s="112"/>
      <c r="AT26" s="112"/>
      <c r="AU26" s="112"/>
      <c r="AV26" s="112"/>
      <c r="AW26" s="112"/>
    </row>
    <row r="27" spans="1:49" ht="15">
      <c r="A27" s="295" t="s">
        <v>241</v>
      </c>
      <c r="B27" s="301"/>
      <c r="C27" s="1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706"/>
      <c r="AC27" s="308"/>
      <c r="AD27" s="322"/>
      <c r="AE27" s="112"/>
      <c r="AF27" s="112"/>
      <c r="AG27" s="112"/>
      <c r="AH27" s="112"/>
      <c r="AI27" s="112"/>
      <c r="AJ27" s="112"/>
      <c r="AK27" s="112"/>
      <c r="AL27" s="112"/>
      <c r="AM27" s="112"/>
      <c r="AN27" s="112"/>
      <c r="AO27" s="112"/>
      <c r="AP27" s="112"/>
      <c r="AQ27" s="112"/>
      <c r="AR27" s="112"/>
      <c r="AS27" s="112"/>
      <c r="AT27" s="112"/>
      <c r="AU27" s="112"/>
      <c r="AV27" s="112"/>
      <c r="AW27" s="112"/>
    </row>
    <row r="28" spans="1:49">
      <c r="A28" s="308" t="s">
        <v>249</v>
      </c>
      <c r="B28" s="301"/>
      <c r="C28" s="1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706"/>
      <c r="AC28" s="308"/>
      <c r="AD28" s="322"/>
      <c r="AE28" s="112"/>
      <c r="AF28" s="112"/>
      <c r="AG28" s="112"/>
      <c r="AH28" s="112"/>
      <c r="AI28" s="112"/>
      <c r="AJ28" s="112"/>
      <c r="AK28" s="112"/>
      <c r="AL28" s="112"/>
      <c r="AM28" s="112"/>
      <c r="AN28" s="112"/>
      <c r="AO28" s="112"/>
      <c r="AP28" s="112"/>
      <c r="AQ28" s="112"/>
      <c r="AR28" s="112"/>
      <c r="AS28" s="112"/>
      <c r="AT28" s="112"/>
      <c r="AU28" s="112"/>
      <c r="AV28" s="112"/>
      <c r="AW28" s="112"/>
    </row>
    <row r="29" spans="1:49">
      <c r="A29" s="308" t="s">
        <v>250</v>
      </c>
      <c r="B29" s="301"/>
      <c r="C29" s="1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706"/>
      <c r="AC29" s="308"/>
      <c r="AD29" s="322"/>
      <c r="AE29" s="112"/>
      <c r="AF29" s="112"/>
      <c r="AG29" s="112"/>
      <c r="AH29" s="112"/>
      <c r="AI29" s="112"/>
      <c r="AJ29" s="112"/>
      <c r="AK29" s="112"/>
      <c r="AL29" s="112"/>
      <c r="AM29" s="112"/>
      <c r="AN29" s="112"/>
      <c r="AO29" s="112"/>
      <c r="AP29" s="112"/>
      <c r="AQ29" s="112"/>
      <c r="AR29" s="112"/>
      <c r="AS29" s="112"/>
      <c r="AT29" s="112"/>
      <c r="AU29" s="112"/>
      <c r="AV29" s="112"/>
      <c r="AW29" s="112"/>
    </row>
    <row r="30" spans="1:49">
      <c r="A30" s="308"/>
      <c r="B30" s="301"/>
      <c r="C30" s="1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706"/>
      <c r="AC30" s="308"/>
      <c r="AD30" s="322"/>
      <c r="AE30" s="112"/>
      <c r="AF30" s="112"/>
      <c r="AG30" s="112"/>
      <c r="AH30" s="112"/>
      <c r="AI30" s="112"/>
      <c r="AJ30" s="112"/>
      <c r="AK30" s="112"/>
      <c r="AL30" s="112"/>
      <c r="AM30" s="112"/>
      <c r="AN30" s="112"/>
      <c r="AO30" s="112"/>
      <c r="AP30" s="112"/>
      <c r="AQ30" s="112"/>
      <c r="AR30" s="112"/>
      <c r="AS30" s="112"/>
      <c r="AT30" s="112"/>
      <c r="AU30" s="112"/>
      <c r="AV30" s="112"/>
      <c r="AW30" s="112"/>
    </row>
    <row r="31" spans="1:49" ht="15">
      <c r="A31" s="112"/>
      <c r="B31" s="302"/>
      <c r="C31" s="1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706"/>
      <c r="AC31" s="308"/>
      <c r="AD31" s="322"/>
      <c r="AE31" s="112"/>
      <c r="AF31" s="112"/>
      <c r="AG31" s="112"/>
      <c r="AH31" s="112"/>
      <c r="AI31" s="112"/>
      <c r="AJ31" s="112"/>
      <c r="AK31" s="112"/>
      <c r="AL31" s="112"/>
      <c r="AM31" s="112"/>
      <c r="AN31" s="112"/>
      <c r="AO31" s="112"/>
      <c r="AP31" s="112"/>
      <c r="AQ31" s="112"/>
      <c r="AR31" s="112"/>
      <c r="AS31" s="112"/>
      <c r="AT31" s="112"/>
      <c r="AU31" s="112"/>
      <c r="AV31" s="112"/>
      <c r="AW31" s="112"/>
    </row>
    <row r="32" spans="1:49">
      <c r="A32" s="112"/>
      <c r="B32" s="301"/>
      <c r="C32" s="1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706"/>
      <c r="AC32" s="308"/>
      <c r="AD32" s="322"/>
      <c r="AE32" s="112"/>
      <c r="AF32" s="112"/>
      <c r="AG32" s="112"/>
      <c r="AH32" s="112"/>
      <c r="AI32" s="112"/>
      <c r="AJ32" s="112"/>
      <c r="AK32" s="112"/>
      <c r="AL32" s="112"/>
      <c r="AM32" s="112"/>
      <c r="AN32" s="112"/>
      <c r="AO32" s="112"/>
      <c r="AP32" s="112"/>
      <c r="AQ32" s="112"/>
      <c r="AR32" s="112"/>
      <c r="AS32" s="112"/>
      <c r="AT32" s="112"/>
      <c r="AU32" s="112"/>
      <c r="AV32" s="112"/>
      <c r="AW32" s="112"/>
    </row>
    <row r="33" spans="1:49">
      <c r="A33" s="112"/>
      <c r="B33" s="301"/>
      <c r="C33" s="1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708"/>
      <c r="AC33" s="29">
        <f>SUM($AC$19:$AC$32)</f>
        <v>0</v>
      </c>
      <c r="AD33" s="133">
        <f>SUM($AD$19:$AD$32)</f>
        <v>0</v>
      </c>
      <c r="AE33" s="112"/>
      <c r="AF33" s="112"/>
      <c r="AG33" s="112"/>
      <c r="AH33" s="112"/>
      <c r="AI33" s="112"/>
      <c r="AJ33" s="112"/>
      <c r="AK33" s="112"/>
      <c r="AL33" s="112"/>
      <c r="AM33" s="112"/>
      <c r="AN33" s="112"/>
      <c r="AO33" s="112"/>
      <c r="AP33" s="112"/>
      <c r="AQ33" s="112"/>
      <c r="AR33" s="112"/>
      <c r="AS33" s="112"/>
      <c r="AT33" s="112"/>
      <c r="AU33" s="112"/>
      <c r="AV33" s="112"/>
      <c r="AW33" s="112"/>
    </row>
    <row r="34" spans="1:49" ht="15">
      <c r="A34" s="317" t="s">
        <v>251</v>
      </c>
      <c r="B34" s="304"/>
      <c r="C34" s="111"/>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705"/>
      <c r="AC34" s="320"/>
      <c r="AD34" s="321"/>
      <c r="AE34" s="112"/>
      <c r="AF34" s="112"/>
      <c r="AG34" s="112"/>
      <c r="AH34" s="112"/>
      <c r="AI34" s="112"/>
      <c r="AJ34" s="112"/>
      <c r="AK34" s="112"/>
      <c r="AL34" s="112"/>
      <c r="AM34" s="112"/>
      <c r="AN34" s="112"/>
      <c r="AO34" s="112"/>
      <c r="AP34" s="112"/>
      <c r="AQ34" s="112"/>
      <c r="AR34" s="112"/>
      <c r="AS34" s="112"/>
      <c r="AT34" s="112"/>
      <c r="AU34" s="112"/>
      <c r="AV34" s="112"/>
      <c r="AW34" s="112"/>
    </row>
    <row r="35" spans="1:49">
      <c r="A35" s="308" t="s">
        <v>252</v>
      </c>
      <c r="B35" s="301"/>
      <c r="C35" s="1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706"/>
      <c r="AC35" s="308"/>
      <c r="AD35" s="322"/>
      <c r="AE35" s="112"/>
      <c r="AF35" s="112"/>
      <c r="AG35" s="112"/>
      <c r="AH35" s="112"/>
      <c r="AI35" s="112"/>
      <c r="AJ35" s="112"/>
      <c r="AK35" s="112"/>
      <c r="AL35" s="112"/>
      <c r="AM35" s="112"/>
      <c r="AN35" s="112"/>
      <c r="AO35" s="112"/>
      <c r="AP35" s="112"/>
      <c r="AQ35" s="112"/>
      <c r="AR35" s="112"/>
      <c r="AS35" s="112"/>
      <c r="AT35" s="112"/>
      <c r="AU35" s="112"/>
      <c r="AV35" s="112"/>
      <c r="AW35" s="112"/>
    </row>
    <row r="36" spans="1:49">
      <c r="A36" s="308" t="s">
        <v>253</v>
      </c>
      <c r="B36" s="301"/>
      <c r="C36" s="1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706"/>
      <c r="AC36" s="308"/>
      <c r="AD36" s="322"/>
      <c r="AE36" s="112"/>
      <c r="AF36" s="112"/>
      <c r="AG36" s="112"/>
      <c r="AH36" s="112"/>
      <c r="AI36" s="112"/>
      <c r="AJ36" s="112"/>
      <c r="AK36" s="112"/>
      <c r="AL36" s="112"/>
      <c r="AM36" s="112"/>
      <c r="AN36" s="112"/>
      <c r="AO36" s="112"/>
      <c r="AP36" s="112"/>
      <c r="AQ36" s="112"/>
      <c r="AR36" s="112"/>
      <c r="AS36" s="112"/>
      <c r="AT36" s="112"/>
      <c r="AU36" s="112"/>
      <c r="AV36" s="112"/>
      <c r="AW36" s="112"/>
    </row>
    <row r="37" spans="1:49">
      <c r="A37" s="308" t="s">
        <v>254</v>
      </c>
      <c r="B37" s="301"/>
      <c r="C37" s="1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706"/>
      <c r="AC37" s="308"/>
      <c r="AD37" s="322"/>
      <c r="AE37" s="112"/>
      <c r="AF37" s="112"/>
      <c r="AG37" s="112"/>
      <c r="AH37" s="112"/>
      <c r="AI37" s="112"/>
      <c r="AJ37" s="112"/>
      <c r="AK37" s="112"/>
      <c r="AL37" s="112"/>
      <c r="AM37" s="112"/>
      <c r="AN37" s="112"/>
      <c r="AO37" s="112"/>
      <c r="AP37" s="112"/>
      <c r="AQ37" s="112"/>
      <c r="AR37" s="112"/>
      <c r="AS37" s="112"/>
      <c r="AT37" s="112"/>
      <c r="AU37" s="112"/>
      <c r="AV37" s="112"/>
      <c r="AW37" s="112"/>
    </row>
    <row r="38" spans="1:49">
      <c r="A38" s="308" t="s">
        <v>255</v>
      </c>
      <c r="B38" s="301"/>
      <c r="C38" s="1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706"/>
      <c r="AC38" s="308"/>
      <c r="AD38" s="322"/>
      <c r="AE38" s="112"/>
      <c r="AF38" s="112"/>
      <c r="AG38" s="112"/>
      <c r="AH38" s="112"/>
      <c r="AI38" s="112"/>
      <c r="AJ38" s="112"/>
      <c r="AK38" s="112"/>
      <c r="AL38" s="112"/>
      <c r="AM38" s="112"/>
      <c r="AN38" s="112"/>
      <c r="AO38" s="112"/>
      <c r="AP38" s="112"/>
      <c r="AQ38" s="112"/>
      <c r="AR38" s="112"/>
      <c r="AS38" s="112"/>
      <c r="AT38" s="112"/>
      <c r="AU38" s="112"/>
      <c r="AV38" s="112"/>
      <c r="AW38" s="112"/>
    </row>
    <row r="39" spans="1:49">
      <c r="A39" s="308"/>
      <c r="B39" s="301"/>
      <c r="C39" s="1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706"/>
      <c r="AC39" s="308"/>
      <c r="AD39" s="322"/>
      <c r="AE39" s="112"/>
      <c r="AF39" s="112"/>
      <c r="AG39" s="112"/>
      <c r="AH39" s="112"/>
      <c r="AI39" s="112"/>
      <c r="AJ39" s="112"/>
      <c r="AK39" s="112"/>
      <c r="AL39" s="112"/>
      <c r="AM39" s="112"/>
      <c r="AN39" s="112"/>
      <c r="AO39" s="112"/>
      <c r="AP39" s="112"/>
      <c r="AQ39" s="112"/>
      <c r="AR39" s="112"/>
      <c r="AS39" s="112"/>
      <c r="AT39" s="112"/>
      <c r="AU39" s="112"/>
      <c r="AV39" s="112"/>
      <c r="AW39" s="112"/>
    </row>
    <row r="40" spans="1:49">
      <c r="A40" s="112"/>
      <c r="B40" s="301"/>
      <c r="C40" s="1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706"/>
      <c r="AC40" s="308"/>
      <c r="AD40" s="322"/>
      <c r="AE40" s="112"/>
      <c r="AF40" s="112"/>
      <c r="AG40" s="112"/>
      <c r="AH40" s="112"/>
      <c r="AI40" s="112"/>
      <c r="AJ40" s="112"/>
      <c r="AK40" s="112"/>
      <c r="AL40" s="112"/>
      <c r="AM40" s="112"/>
      <c r="AN40" s="112"/>
      <c r="AO40" s="112"/>
      <c r="AP40" s="112"/>
      <c r="AQ40" s="112"/>
      <c r="AR40" s="112"/>
      <c r="AS40" s="112"/>
      <c r="AT40" s="112"/>
      <c r="AU40" s="112"/>
      <c r="AV40" s="112"/>
      <c r="AW40" s="112"/>
    </row>
    <row r="41" spans="1:49" ht="15">
      <c r="A41" s="295" t="s">
        <v>241</v>
      </c>
      <c r="B41" s="301"/>
      <c r="C41" s="1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706"/>
      <c r="AC41" s="308"/>
      <c r="AD41" s="322"/>
      <c r="AE41" s="112"/>
      <c r="AF41" s="112"/>
      <c r="AG41" s="112"/>
      <c r="AH41" s="112"/>
      <c r="AI41" s="112"/>
      <c r="AJ41" s="112"/>
      <c r="AK41" s="112"/>
      <c r="AL41" s="112"/>
      <c r="AM41" s="112"/>
      <c r="AN41" s="112"/>
      <c r="AO41" s="112"/>
      <c r="AP41" s="112"/>
      <c r="AQ41" s="112"/>
      <c r="AR41" s="112"/>
      <c r="AS41" s="112"/>
      <c r="AT41" s="112"/>
      <c r="AU41" s="112"/>
      <c r="AV41" s="112"/>
      <c r="AW41" s="112"/>
    </row>
    <row r="42" spans="1:49">
      <c r="A42" s="308" t="s">
        <v>249</v>
      </c>
      <c r="B42" s="301"/>
      <c r="C42" s="1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706"/>
      <c r="AC42" s="308"/>
      <c r="AD42" s="322"/>
      <c r="AE42" s="112"/>
      <c r="AF42" s="112"/>
      <c r="AG42" s="112"/>
      <c r="AH42" s="112"/>
      <c r="AI42" s="112"/>
      <c r="AJ42" s="112"/>
      <c r="AK42" s="112"/>
      <c r="AL42" s="112"/>
      <c r="AM42" s="112"/>
      <c r="AN42" s="112"/>
      <c r="AO42" s="112"/>
      <c r="AP42" s="112"/>
      <c r="AQ42" s="112"/>
      <c r="AR42" s="112"/>
      <c r="AS42" s="112"/>
      <c r="AT42" s="112"/>
      <c r="AU42" s="112"/>
      <c r="AV42" s="112"/>
      <c r="AW42" s="112"/>
    </row>
    <row r="43" spans="1:49">
      <c r="A43" s="308" t="s">
        <v>250</v>
      </c>
      <c r="B43" s="301"/>
      <c r="C43" s="1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706"/>
      <c r="AC43" s="308"/>
      <c r="AD43" s="322"/>
      <c r="AE43" s="112"/>
      <c r="AF43" s="112"/>
      <c r="AG43" s="112"/>
      <c r="AH43" s="112"/>
      <c r="AI43" s="112"/>
      <c r="AJ43" s="112"/>
      <c r="AK43" s="112"/>
      <c r="AL43" s="112"/>
      <c r="AM43" s="112"/>
      <c r="AN43" s="112"/>
      <c r="AO43" s="112"/>
      <c r="AP43" s="112"/>
      <c r="AQ43" s="112"/>
      <c r="AR43" s="112"/>
      <c r="AS43" s="112"/>
      <c r="AT43" s="112"/>
      <c r="AU43" s="112"/>
      <c r="AV43" s="112"/>
      <c r="AW43" s="112"/>
    </row>
    <row r="44" spans="1:49">
      <c r="A44" s="308"/>
      <c r="B44" s="301"/>
      <c r="C44" s="1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706"/>
      <c r="AC44" s="308"/>
      <c r="AD44" s="322"/>
      <c r="AE44" s="112"/>
      <c r="AF44" s="112"/>
      <c r="AG44" s="112"/>
      <c r="AH44" s="112"/>
      <c r="AI44" s="112"/>
      <c r="AJ44" s="112"/>
      <c r="AK44" s="112"/>
      <c r="AL44" s="112"/>
      <c r="AM44" s="112"/>
      <c r="AN44" s="112"/>
      <c r="AO44" s="112"/>
      <c r="AP44" s="112"/>
      <c r="AQ44" s="112"/>
      <c r="AR44" s="112"/>
      <c r="AS44" s="112"/>
      <c r="AT44" s="112"/>
      <c r="AU44" s="112"/>
      <c r="AV44" s="112"/>
      <c r="AW44" s="112"/>
    </row>
    <row r="45" spans="1:49" ht="15">
      <c r="A45" s="112"/>
      <c r="B45" s="302"/>
      <c r="C45" s="1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706"/>
      <c r="AC45" s="308"/>
      <c r="AD45" s="322"/>
      <c r="AE45" s="112"/>
      <c r="AF45" s="112"/>
      <c r="AG45" s="112"/>
      <c r="AH45" s="112"/>
      <c r="AI45" s="112"/>
      <c r="AJ45" s="112"/>
      <c r="AK45" s="112"/>
      <c r="AL45" s="112"/>
      <c r="AM45" s="112"/>
      <c r="AN45" s="112"/>
      <c r="AO45" s="112"/>
      <c r="AP45" s="112"/>
      <c r="AQ45" s="112"/>
      <c r="AR45" s="112"/>
      <c r="AS45" s="112"/>
      <c r="AT45" s="112"/>
      <c r="AU45" s="112"/>
      <c r="AV45" s="112"/>
      <c r="AW45" s="112"/>
    </row>
    <row r="46" spans="1:49">
      <c r="A46" s="112"/>
      <c r="B46" s="301"/>
      <c r="C46" s="1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706"/>
      <c r="AC46" s="308"/>
      <c r="AD46" s="322"/>
      <c r="AE46" s="112"/>
      <c r="AF46" s="112"/>
      <c r="AG46" s="112"/>
      <c r="AH46" s="112"/>
      <c r="AI46" s="112"/>
      <c r="AJ46" s="112"/>
      <c r="AK46" s="112"/>
      <c r="AL46" s="112"/>
      <c r="AM46" s="112"/>
      <c r="AN46" s="112"/>
      <c r="AO46" s="112"/>
      <c r="AP46" s="112"/>
      <c r="AQ46" s="112"/>
      <c r="AR46" s="112"/>
      <c r="AS46" s="112"/>
      <c r="AT46" s="112"/>
      <c r="AU46" s="112"/>
      <c r="AV46" s="112"/>
      <c r="AW46" s="112"/>
    </row>
    <row r="47" spans="1:49">
      <c r="A47" s="112"/>
      <c r="B47" s="301"/>
      <c r="C47" s="1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706"/>
      <c r="AC47" s="29">
        <f>SUM($AC$34:$AC$46)</f>
        <v>0</v>
      </c>
      <c r="AD47" s="133">
        <f>SUM($AD$34:$AD$46)</f>
        <v>0</v>
      </c>
      <c r="AE47" s="112"/>
      <c r="AF47" s="112"/>
      <c r="AG47" s="112"/>
      <c r="AH47" s="112"/>
      <c r="AI47" s="112"/>
      <c r="AJ47" s="112"/>
      <c r="AK47" s="112"/>
      <c r="AL47" s="112"/>
      <c r="AM47" s="112"/>
      <c r="AN47" s="112"/>
      <c r="AO47" s="112"/>
      <c r="AP47" s="112"/>
      <c r="AQ47" s="112"/>
      <c r="AR47" s="112"/>
      <c r="AS47" s="112"/>
      <c r="AT47" s="112"/>
      <c r="AU47" s="112"/>
      <c r="AV47" s="112"/>
      <c r="AW47" s="112"/>
    </row>
    <row r="48" spans="1:49" ht="15">
      <c r="A48" s="317" t="s">
        <v>256</v>
      </c>
      <c r="B48" s="318"/>
      <c r="C48" s="319"/>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705"/>
      <c r="AC48" s="320"/>
      <c r="AD48" s="321"/>
      <c r="AE48" s="112"/>
      <c r="AF48" s="112"/>
      <c r="AG48" s="112"/>
      <c r="AH48" s="112"/>
      <c r="AI48" s="112"/>
      <c r="AJ48" s="112"/>
      <c r="AK48" s="112"/>
      <c r="AL48" s="112"/>
      <c r="AM48" s="112"/>
      <c r="AN48" s="112"/>
      <c r="AO48" s="112"/>
      <c r="AP48" s="112"/>
      <c r="AQ48" s="112"/>
      <c r="AR48" s="112"/>
      <c r="AS48" s="112"/>
      <c r="AT48" s="112"/>
      <c r="AU48" s="112"/>
      <c r="AV48" s="112"/>
      <c r="AW48" s="112"/>
    </row>
    <row r="49" spans="1:49">
      <c r="A49" s="308" t="s">
        <v>257</v>
      </c>
      <c r="B49" s="313"/>
      <c r="C49" s="314"/>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706"/>
      <c r="AC49" s="308"/>
      <c r="AD49" s="322"/>
      <c r="AE49" s="112"/>
      <c r="AF49" s="112"/>
      <c r="AG49" s="112"/>
      <c r="AH49" s="112"/>
      <c r="AI49" s="112"/>
      <c r="AJ49" s="112"/>
      <c r="AK49" s="112"/>
      <c r="AL49" s="112"/>
      <c r="AM49" s="112"/>
      <c r="AN49" s="112"/>
      <c r="AO49" s="112"/>
      <c r="AP49" s="112"/>
      <c r="AQ49" s="112"/>
      <c r="AR49" s="112"/>
      <c r="AS49" s="112"/>
      <c r="AT49" s="112"/>
      <c r="AU49" s="112"/>
      <c r="AV49" s="112"/>
      <c r="AW49" s="112"/>
    </row>
    <row r="50" spans="1:49">
      <c r="A50" s="308" t="s">
        <v>258</v>
      </c>
      <c r="B50" s="313"/>
      <c r="C50" s="314"/>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706"/>
      <c r="AC50" s="308"/>
      <c r="AD50" s="322"/>
      <c r="AE50" s="112"/>
      <c r="AF50" s="112"/>
      <c r="AG50" s="112"/>
      <c r="AH50" s="112"/>
      <c r="AI50" s="112"/>
      <c r="AJ50" s="112"/>
      <c r="AK50" s="112"/>
      <c r="AL50" s="112"/>
      <c r="AM50" s="112"/>
      <c r="AN50" s="112"/>
      <c r="AO50" s="112"/>
      <c r="AP50" s="112"/>
      <c r="AQ50" s="112"/>
      <c r="AR50" s="112"/>
      <c r="AS50" s="112"/>
      <c r="AT50" s="112"/>
      <c r="AU50" s="112"/>
      <c r="AV50" s="112"/>
      <c r="AW50" s="112"/>
    </row>
    <row r="51" spans="1:49">
      <c r="A51" s="308" t="s">
        <v>259</v>
      </c>
      <c r="B51" s="313"/>
      <c r="C51" s="314"/>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706"/>
      <c r="AC51" s="308"/>
      <c r="AD51" s="322"/>
      <c r="AE51" s="112"/>
      <c r="AF51" s="112"/>
      <c r="AG51" s="112"/>
      <c r="AH51" s="112"/>
      <c r="AI51" s="112"/>
      <c r="AJ51" s="112"/>
      <c r="AK51" s="112"/>
      <c r="AL51" s="112"/>
      <c r="AM51" s="112"/>
      <c r="AN51" s="112"/>
      <c r="AO51" s="112"/>
      <c r="AP51" s="112"/>
      <c r="AQ51" s="112"/>
      <c r="AR51" s="112"/>
      <c r="AS51" s="112"/>
      <c r="AT51" s="112"/>
      <c r="AU51" s="112"/>
      <c r="AV51" s="112"/>
      <c r="AW51" s="112"/>
    </row>
    <row r="52" spans="1:49">
      <c r="A52" s="308" t="s">
        <v>260</v>
      </c>
      <c r="B52" s="313"/>
      <c r="C52" s="314"/>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706"/>
      <c r="AC52" s="308"/>
      <c r="AD52" s="322"/>
      <c r="AE52" s="112"/>
      <c r="AF52" s="112"/>
      <c r="AG52" s="112"/>
      <c r="AH52" s="112"/>
      <c r="AI52" s="112"/>
      <c r="AJ52" s="112"/>
      <c r="AK52" s="112"/>
      <c r="AL52" s="112"/>
      <c r="AM52" s="112"/>
      <c r="AN52" s="112"/>
      <c r="AO52" s="112"/>
      <c r="AP52" s="112"/>
      <c r="AQ52" s="112"/>
      <c r="AR52" s="112"/>
      <c r="AS52" s="112"/>
      <c r="AT52" s="112"/>
      <c r="AU52" s="112"/>
      <c r="AV52" s="112"/>
      <c r="AW52" s="112"/>
    </row>
    <row r="53" spans="1:49">
      <c r="A53" s="308"/>
      <c r="B53" s="313"/>
      <c r="C53" s="314"/>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706"/>
      <c r="AC53" s="308"/>
      <c r="AD53" s="322"/>
      <c r="AE53" s="112"/>
      <c r="AF53" s="112"/>
      <c r="AG53" s="112"/>
      <c r="AH53" s="112"/>
      <c r="AI53" s="112"/>
      <c r="AJ53" s="112"/>
      <c r="AK53" s="112"/>
      <c r="AL53" s="112"/>
      <c r="AM53" s="112"/>
      <c r="AN53" s="112"/>
      <c r="AO53" s="112"/>
      <c r="AP53" s="112"/>
      <c r="AQ53" s="112"/>
      <c r="AR53" s="112"/>
      <c r="AS53" s="112"/>
      <c r="AT53" s="112"/>
      <c r="AU53" s="112"/>
      <c r="AV53" s="112"/>
      <c r="AW53" s="112"/>
    </row>
    <row r="54" spans="1:49">
      <c r="A54" s="112"/>
      <c r="B54" s="313"/>
      <c r="C54" s="314"/>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706"/>
      <c r="AC54" s="308"/>
      <c r="AD54" s="322"/>
      <c r="AE54" s="112"/>
      <c r="AF54" s="112"/>
      <c r="AG54" s="112"/>
      <c r="AH54" s="112"/>
      <c r="AI54" s="112"/>
      <c r="AJ54" s="112"/>
      <c r="AK54" s="112"/>
      <c r="AL54" s="112"/>
      <c r="AM54" s="112"/>
      <c r="AN54" s="112"/>
      <c r="AO54" s="112"/>
      <c r="AP54" s="112"/>
      <c r="AQ54" s="112"/>
      <c r="AR54" s="112"/>
      <c r="AS54" s="112"/>
      <c r="AT54" s="112"/>
      <c r="AU54" s="112"/>
      <c r="AV54" s="112"/>
      <c r="AW54" s="112"/>
    </row>
    <row r="55" spans="1:49" ht="15">
      <c r="A55" s="295" t="s">
        <v>241</v>
      </c>
      <c r="B55" s="313"/>
      <c r="C55" s="314"/>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706"/>
      <c r="AC55" s="308"/>
      <c r="AD55" s="322"/>
      <c r="AE55" s="112"/>
      <c r="AF55" s="112"/>
      <c r="AG55" s="112"/>
      <c r="AH55" s="112"/>
      <c r="AI55" s="112"/>
      <c r="AJ55" s="112"/>
      <c r="AK55" s="112"/>
      <c r="AL55" s="112"/>
      <c r="AM55" s="112"/>
      <c r="AN55" s="112"/>
      <c r="AO55" s="112"/>
      <c r="AP55" s="112"/>
      <c r="AQ55" s="112"/>
      <c r="AR55" s="112"/>
      <c r="AS55" s="112"/>
      <c r="AT55" s="112"/>
      <c r="AU55" s="112"/>
      <c r="AV55" s="112"/>
      <c r="AW55" s="112"/>
    </row>
    <row r="56" spans="1:49">
      <c r="A56" s="308" t="s">
        <v>261</v>
      </c>
      <c r="B56" s="313"/>
      <c r="C56" s="314"/>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706"/>
      <c r="AC56" s="308"/>
      <c r="AD56" s="322"/>
      <c r="AE56" s="112"/>
      <c r="AF56" s="112"/>
      <c r="AG56" s="112"/>
      <c r="AH56" s="112"/>
      <c r="AI56" s="112"/>
      <c r="AJ56" s="112"/>
      <c r="AK56" s="112"/>
      <c r="AL56" s="112"/>
      <c r="AM56" s="112"/>
      <c r="AN56" s="112"/>
      <c r="AO56" s="112"/>
      <c r="AP56" s="112"/>
      <c r="AQ56" s="112"/>
      <c r="AR56" s="112"/>
      <c r="AS56" s="112"/>
      <c r="AT56" s="112"/>
      <c r="AU56" s="112"/>
      <c r="AV56" s="112"/>
      <c r="AW56" s="112"/>
    </row>
    <row r="57" spans="1:49">
      <c r="A57" s="308" t="s">
        <v>262</v>
      </c>
      <c r="B57" s="313"/>
      <c r="C57" s="314"/>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706"/>
      <c r="AC57" s="308"/>
      <c r="AD57" s="322"/>
      <c r="AE57" s="112"/>
      <c r="AF57" s="112"/>
      <c r="AG57" s="112"/>
      <c r="AH57" s="112"/>
      <c r="AI57" s="112"/>
      <c r="AJ57" s="112"/>
      <c r="AK57" s="112"/>
      <c r="AL57" s="112"/>
      <c r="AM57" s="112"/>
      <c r="AN57" s="112"/>
      <c r="AO57" s="112"/>
      <c r="AP57" s="112"/>
      <c r="AQ57" s="112"/>
      <c r="AR57" s="112"/>
      <c r="AS57" s="112"/>
      <c r="AT57" s="112"/>
      <c r="AU57" s="112"/>
      <c r="AV57" s="112"/>
      <c r="AW57" s="112"/>
    </row>
    <row r="58" spans="1:49">
      <c r="A58" s="308"/>
      <c r="B58" s="313"/>
      <c r="C58" s="314"/>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706"/>
      <c r="AC58" s="308"/>
      <c r="AD58" s="322"/>
      <c r="AE58" s="112"/>
      <c r="AF58" s="112"/>
      <c r="AG58" s="112"/>
      <c r="AH58" s="112"/>
      <c r="AI58" s="112"/>
      <c r="AJ58" s="112"/>
      <c r="AK58" s="112"/>
      <c r="AL58" s="112"/>
      <c r="AM58" s="112"/>
      <c r="AN58" s="112"/>
      <c r="AO58" s="112"/>
      <c r="AP58" s="112"/>
      <c r="AQ58" s="112"/>
      <c r="AR58" s="112"/>
      <c r="AS58" s="112"/>
      <c r="AT58" s="112"/>
      <c r="AU58" s="112"/>
      <c r="AV58" s="112"/>
      <c r="AW58" s="112"/>
    </row>
    <row r="59" spans="1:49" ht="15">
      <c r="A59" s="295"/>
      <c r="B59" s="296"/>
      <c r="C59" s="314"/>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706"/>
      <c r="AC59" s="308"/>
      <c r="AD59" s="322"/>
      <c r="AE59" s="112"/>
      <c r="AF59" s="112"/>
      <c r="AG59" s="112"/>
      <c r="AH59" s="112"/>
      <c r="AI59" s="112"/>
      <c r="AJ59" s="112"/>
      <c r="AK59" s="112"/>
      <c r="AL59" s="112"/>
      <c r="AM59" s="112"/>
      <c r="AN59" s="112"/>
      <c r="AO59" s="112"/>
      <c r="AP59" s="112"/>
      <c r="AQ59" s="112"/>
      <c r="AR59" s="112"/>
      <c r="AS59" s="112"/>
      <c r="AT59" s="112"/>
      <c r="AU59" s="112"/>
      <c r="AV59" s="112"/>
      <c r="AW59" s="112"/>
    </row>
    <row r="60" spans="1:49">
      <c r="A60" s="308"/>
      <c r="B60" s="313"/>
      <c r="C60" s="314"/>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706"/>
      <c r="AC60" s="308"/>
      <c r="AD60" s="322"/>
      <c r="AE60" s="112"/>
      <c r="AF60" s="112"/>
      <c r="AG60" s="112"/>
      <c r="AH60" s="112"/>
      <c r="AI60" s="112"/>
      <c r="AJ60" s="112"/>
      <c r="AK60" s="112"/>
      <c r="AL60" s="112"/>
      <c r="AM60" s="112"/>
      <c r="AN60" s="112"/>
      <c r="AO60" s="112"/>
      <c r="AP60" s="112"/>
      <c r="AQ60" s="112"/>
      <c r="AR60" s="112"/>
      <c r="AS60" s="112"/>
      <c r="AT60" s="112"/>
      <c r="AU60" s="112"/>
      <c r="AV60" s="112"/>
      <c r="AW60" s="112"/>
    </row>
    <row r="61" spans="1:49">
      <c r="A61" s="308"/>
      <c r="B61" s="313"/>
      <c r="C61" s="314"/>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706"/>
      <c r="AC61" s="29">
        <f>SUM($AC$48:$AC$60)</f>
        <v>0</v>
      </c>
      <c r="AD61" s="133">
        <f>SUM($AD$48:$AD$60)</f>
        <v>0</v>
      </c>
      <c r="AE61" s="112"/>
      <c r="AF61" s="112"/>
      <c r="AG61" s="112"/>
      <c r="AH61" s="112"/>
      <c r="AI61" s="112"/>
      <c r="AJ61" s="112"/>
      <c r="AK61" s="112"/>
      <c r="AL61" s="112"/>
      <c r="AM61" s="112"/>
      <c r="AN61" s="112"/>
      <c r="AO61" s="112"/>
      <c r="AP61" s="112"/>
      <c r="AQ61" s="112"/>
      <c r="AR61" s="112"/>
      <c r="AS61" s="112"/>
      <c r="AT61" s="112"/>
      <c r="AU61" s="112"/>
      <c r="AV61" s="112"/>
      <c r="AW61" s="112"/>
    </row>
    <row r="62" spans="1:49" ht="15">
      <c r="A62" s="317" t="s">
        <v>263</v>
      </c>
      <c r="B62" s="318"/>
      <c r="C62" s="319"/>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705"/>
      <c r="AC62" s="320"/>
      <c r="AD62" s="321"/>
      <c r="AE62" s="112"/>
      <c r="AF62" s="112"/>
      <c r="AG62" s="112"/>
      <c r="AH62" s="112"/>
      <c r="AI62" s="112"/>
      <c r="AJ62" s="112"/>
      <c r="AK62" s="112"/>
      <c r="AL62" s="112"/>
      <c r="AM62" s="112"/>
      <c r="AN62" s="112"/>
      <c r="AO62" s="112"/>
      <c r="AP62" s="112"/>
      <c r="AQ62" s="112"/>
      <c r="AR62" s="112"/>
      <c r="AS62" s="112"/>
      <c r="AT62" s="112"/>
      <c r="AU62" s="112"/>
      <c r="AV62" s="112"/>
      <c r="AW62" s="112"/>
    </row>
    <row r="63" spans="1:49">
      <c r="A63" s="308" t="s">
        <v>264</v>
      </c>
      <c r="B63" s="313"/>
      <c r="C63" s="314"/>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06"/>
      <c r="AC63" s="308"/>
      <c r="AD63" s="322"/>
      <c r="AE63" s="112"/>
      <c r="AF63" s="112"/>
      <c r="AG63" s="112"/>
      <c r="AH63" s="112"/>
      <c r="AI63" s="112"/>
      <c r="AJ63" s="112"/>
      <c r="AK63" s="112"/>
      <c r="AL63" s="112"/>
      <c r="AM63" s="112"/>
      <c r="AN63" s="112"/>
      <c r="AO63" s="112"/>
      <c r="AP63" s="112"/>
      <c r="AQ63" s="112"/>
      <c r="AR63" s="112"/>
      <c r="AS63" s="112"/>
      <c r="AT63" s="112"/>
      <c r="AU63" s="112"/>
      <c r="AV63" s="112"/>
      <c r="AW63" s="112"/>
    </row>
    <row r="64" spans="1:49">
      <c r="A64" s="308" t="s">
        <v>265</v>
      </c>
      <c r="B64" s="313"/>
      <c r="C64" s="314"/>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706"/>
      <c r="AC64" s="308"/>
      <c r="AD64" s="322"/>
      <c r="AE64" s="112"/>
      <c r="AF64" s="112"/>
      <c r="AG64" s="112"/>
      <c r="AH64" s="112"/>
      <c r="AI64" s="112"/>
      <c r="AJ64" s="112"/>
      <c r="AK64" s="112"/>
      <c r="AL64" s="112"/>
      <c r="AM64" s="112"/>
      <c r="AN64" s="112"/>
      <c r="AO64" s="112"/>
      <c r="AP64" s="112"/>
      <c r="AQ64" s="112"/>
      <c r="AR64" s="112"/>
      <c r="AS64" s="112"/>
      <c r="AT64" s="112"/>
      <c r="AU64" s="112"/>
      <c r="AV64" s="112"/>
      <c r="AW64" s="112"/>
    </row>
    <row r="65" spans="1:49">
      <c r="A65" s="308" t="s">
        <v>266</v>
      </c>
      <c r="B65" s="313"/>
      <c r="C65" s="314"/>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706"/>
      <c r="AC65" s="308"/>
      <c r="AD65" s="322"/>
      <c r="AE65" s="112"/>
      <c r="AF65" s="112"/>
      <c r="AG65" s="112"/>
      <c r="AH65" s="112"/>
      <c r="AI65" s="112"/>
      <c r="AJ65" s="112"/>
      <c r="AK65" s="112"/>
      <c r="AL65" s="112"/>
      <c r="AM65" s="112"/>
      <c r="AN65" s="112"/>
      <c r="AO65" s="112"/>
      <c r="AP65" s="112"/>
      <c r="AQ65" s="112"/>
      <c r="AR65" s="112"/>
      <c r="AS65" s="112"/>
      <c r="AT65" s="112"/>
      <c r="AU65" s="112"/>
      <c r="AV65" s="112"/>
      <c r="AW65" s="112"/>
    </row>
    <row r="66" spans="1:49">
      <c r="A66" s="308" t="s">
        <v>267</v>
      </c>
      <c r="B66" s="313"/>
      <c r="C66" s="314"/>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706"/>
      <c r="AC66" s="308"/>
      <c r="AD66" s="322"/>
      <c r="AE66" s="112"/>
      <c r="AF66" s="112"/>
      <c r="AG66" s="112"/>
      <c r="AH66" s="112"/>
      <c r="AI66" s="112"/>
      <c r="AJ66" s="112"/>
      <c r="AK66" s="112"/>
      <c r="AL66" s="112"/>
      <c r="AM66" s="112"/>
      <c r="AN66" s="112"/>
      <c r="AO66" s="112"/>
      <c r="AP66" s="112"/>
      <c r="AQ66" s="112"/>
      <c r="AR66" s="112"/>
      <c r="AS66" s="112"/>
      <c r="AT66" s="112"/>
      <c r="AU66" s="112"/>
      <c r="AV66" s="112"/>
      <c r="AW66" s="112"/>
    </row>
    <row r="67" spans="1:49">
      <c r="A67" s="308"/>
      <c r="B67" s="313"/>
      <c r="C67" s="314"/>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706"/>
      <c r="AC67" s="308"/>
      <c r="AD67" s="322"/>
      <c r="AE67" s="112"/>
      <c r="AF67" s="112"/>
      <c r="AG67" s="112"/>
      <c r="AH67" s="112"/>
      <c r="AI67" s="112"/>
      <c r="AJ67" s="112"/>
      <c r="AK67" s="112"/>
      <c r="AL67" s="112"/>
      <c r="AM67" s="112"/>
      <c r="AN67" s="112"/>
      <c r="AO67" s="112"/>
      <c r="AP67" s="112"/>
      <c r="AQ67" s="112"/>
      <c r="AR67" s="112"/>
      <c r="AS67" s="112"/>
      <c r="AT67" s="112"/>
      <c r="AU67" s="112"/>
      <c r="AV67" s="112"/>
      <c r="AW67" s="112"/>
    </row>
    <row r="68" spans="1:49">
      <c r="A68" s="112"/>
      <c r="B68" s="313"/>
      <c r="C68" s="314"/>
      <c r="D68" s="310"/>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706"/>
      <c r="AC68" s="308"/>
      <c r="AD68" s="322"/>
      <c r="AE68" s="112"/>
      <c r="AF68" s="112"/>
      <c r="AG68" s="112"/>
      <c r="AH68" s="112"/>
      <c r="AI68" s="112"/>
      <c r="AJ68" s="112"/>
      <c r="AK68" s="112"/>
      <c r="AL68" s="112"/>
      <c r="AM68" s="112"/>
      <c r="AN68" s="112"/>
      <c r="AO68" s="112"/>
      <c r="AP68" s="112"/>
      <c r="AQ68" s="112"/>
      <c r="AR68" s="112"/>
      <c r="AS68" s="112"/>
      <c r="AT68" s="112"/>
      <c r="AU68" s="112"/>
      <c r="AV68" s="112"/>
      <c r="AW68" s="112"/>
    </row>
    <row r="69" spans="1:49" ht="15">
      <c r="A69" s="295" t="s">
        <v>241</v>
      </c>
      <c r="B69" s="313"/>
      <c r="C69" s="314"/>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706"/>
      <c r="AC69" s="308"/>
      <c r="AD69" s="322"/>
      <c r="AE69" s="112"/>
      <c r="AF69" s="112"/>
      <c r="AG69" s="112"/>
      <c r="AH69" s="112"/>
      <c r="AI69" s="112"/>
      <c r="AJ69" s="112"/>
      <c r="AK69" s="112"/>
      <c r="AL69" s="112"/>
      <c r="AM69" s="112"/>
      <c r="AN69" s="112"/>
      <c r="AO69" s="112"/>
      <c r="AP69" s="112"/>
      <c r="AQ69" s="112"/>
      <c r="AR69" s="112"/>
      <c r="AS69" s="112"/>
      <c r="AT69" s="112"/>
      <c r="AU69" s="112"/>
      <c r="AV69" s="112"/>
      <c r="AW69" s="112"/>
    </row>
    <row r="70" spans="1:49">
      <c r="A70" s="308" t="s">
        <v>268</v>
      </c>
      <c r="B70" s="313"/>
      <c r="C70" s="314"/>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706"/>
      <c r="AC70" s="308"/>
      <c r="AD70" s="322"/>
      <c r="AE70" s="112"/>
      <c r="AF70" s="112"/>
      <c r="AG70" s="112"/>
      <c r="AH70" s="112"/>
      <c r="AI70" s="112"/>
      <c r="AJ70" s="112"/>
      <c r="AK70" s="112"/>
      <c r="AL70" s="112"/>
      <c r="AM70" s="112"/>
      <c r="AN70" s="112"/>
      <c r="AO70" s="112"/>
      <c r="AP70" s="112"/>
      <c r="AQ70" s="112"/>
      <c r="AR70" s="112"/>
      <c r="AS70" s="112"/>
      <c r="AT70" s="112"/>
      <c r="AU70" s="112"/>
      <c r="AV70" s="112"/>
      <c r="AW70" s="112"/>
    </row>
    <row r="71" spans="1:49">
      <c r="A71" s="308" t="s">
        <v>269</v>
      </c>
      <c r="B71" s="313"/>
      <c r="C71" s="314"/>
      <c r="D71" s="310"/>
      <c r="E71" s="310"/>
      <c r="F71" s="310"/>
      <c r="G71" s="310"/>
      <c r="H71" s="310"/>
      <c r="I71" s="310"/>
      <c r="J71" s="310"/>
      <c r="K71" s="310"/>
      <c r="L71" s="310"/>
      <c r="M71" s="310"/>
      <c r="N71" s="310"/>
      <c r="O71" s="310"/>
      <c r="P71" s="310"/>
      <c r="Q71" s="310"/>
      <c r="R71" s="310"/>
      <c r="S71" s="310"/>
      <c r="T71" s="310"/>
      <c r="U71" s="310"/>
      <c r="V71" s="310"/>
      <c r="W71" s="310"/>
      <c r="X71" s="310"/>
      <c r="Y71" s="310"/>
      <c r="Z71" s="310"/>
      <c r="AA71" s="310"/>
      <c r="AB71" s="706"/>
      <c r="AC71" s="308"/>
      <c r="AD71" s="322"/>
      <c r="AE71" s="112"/>
      <c r="AF71" s="112"/>
      <c r="AG71" s="112"/>
      <c r="AH71" s="112"/>
      <c r="AI71" s="112"/>
      <c r="AJ71" s="112"/>
      <c r="AK71" s="112"/>
      <c r="AL71" s="112"/>
      <c r="AM71" s="112"/>
      <c r="AN71" s="112"/>
      <c r="AO71" s="112"/>
      <c r="AP71" s="112"/>
      <c r="AQ71" s="112"/>
      <c r="AR71" s="112"/>
      <c r="AS71" s="112"/>
      <c r="AT71" s="112"/>
      <c r="AU71" s="112"/>
      <c r="AV71" s="112"/>
      <c r="AW71" s="112"/>
    </row>
    <row r="72" spans="1:49">
      <c r="A72" s="308"/>
      <c r="B72" s="313"/>
      <c r="C72" s="314"/>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706"/>
      <c r="AC72" s="308"/>
      <c r="AD72" s="322"/>
      <c r="AE72" s="112"/>
      <c r="AF72" s="112"/>
      <c r="AG72" s="112"/>
      <c r="AH72" s="112"/>
      <c r="AI72" s="112"/>
      <c r="AJ72" s="112"/>
      <c r="AK72" s="112"/>
      <c r="AL72" s="112"/>
      <c r="AM72" s="112"/>
      <c r="AN72" s="112"/>
      <c r="AO72" s="112"/>
      <c r="AP72" s="112"/>
      <c r="AQ72" s="112"/>
      <c r="AR72" s="112"/>
      <c r="AS72" s="112"/>
      <c r="AT72" s="112"/>
      <c r="AU72" s="112"/>
      <c r="AV72" s="112"/>
      <c r="AW72" s="112"/>
    </row>
    <row r="73" spans="1:49" ht="15">
      <c r="A73" s="295"/>
      <c r="B73" s="296"/>
      <c r="C73" s="314"/>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706"/>
      <c r="AC73" s="308"/>
      <c r="AD73" s="322"/>
      <c r="AE73" s="112"/>
      <c r="AF73" s="112"/>
      <c r="AG73" s="112"/>
      <c r="AH73" s="112"/>
      <c r="AI73" s="112"/>
      <c r="AJ73" s="112"/>
      <c r="AK73" s="112"/>
      <c r="AL73" s="112"/>
      <c r="AM73" s="112"/>
      <c r="AN73" s="112"/>
      <c r="AO73" s="112"/>
      <c r="AP73" s="112"/>
      <c r="AQ73" s="112"/>
      <c r="AR73" s="112"/>
      <c r="AS73" s="112"/>
      <c r="AT73" s="112"/>
      <c r="AU73" s="112"/>
      <c r="AV73" s="112"/>
      <c r="AW73" s="112"/>
    </row>
    <row r="74" spans="1:49">
      <c r="A74" s="308"/>
      <c r="B74" s="313"/>
      <c r="C74" s="314"/>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706"/>
      <c r="AC74" s="308"/>
      <c r="AD74" s="322"/>
      <c r="AE74" s="112"/>
      <c r="AF74" s="112"/>
      <c r="AG74" s="112"/>
      <c r="AH74" s="112"/>
      <c r="AI74" s="112"/>
      <c r="AJ74" s="112"/>
      <c r="AK74" s="112"/>
      <c r="AL74" s="112"/>
      <c r="AM74" s="112"/>
      <c r="AN74" s="112"/>
      <c r="AO74" s="112"/>
      <c r="AP74" s="112"/>
      <c r="AQ74" s="112"/>
      <c r="AR74" s="112"/>
      <c r="AS74" s="112"/>
      <c r="AT74" s="112"/>
      <c r="AU74" s="112"/>
      <c r="AV74" s="112"/>
      <c r="AW74" s="112"/>
    </row>
    <row r="75" spans="1:49">
      <c r="A75" s="308"/>
      <c r="B75" s="313"/>
      <c r="C75" s="314"/>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706"/>
      <c r="AC75" s="29">
        <f>SUM($AC$62:$AC$74)</f>
        <v>0</v>
      </c>
      <c r="AD75" s="133">
        <f>SUM($AD$62:$AD$74)</f>
        <v>0</v>
      </c>
      <c r="AE75" s="112"/>
      <c r="AF75" s="112"/>
      <c r="AG75" s="112"/>
      <c r="AH75" s="112"/>
      <c r="AI75" s="112"/>
      <c r="AJ75" s="112"/>
      <c r="AK75" s="112"/>
      <c r="AL75" s="112"/>
      <c r="AM75" s="112"/>
      <c r="AN75" s="112"/>
      <c r="AO75" s="112"/>
      <c r="AP75" s="112"/>
      <c r="AQ75" s="112"/>
      <c r="AR75" s="112"/>
      <c r="AS75" s="112"/>
      <c r="AT75" s="112"/>
      <c r="AU75" s="112"/>
      <c r="AV75" s="112"/>
      <c r="AW75" s="112"/>
    </row>
    <row r="76" spans="1:49" ht="15">
      <c r="A76" s="317" t="s">
        <v>270</v>
      </c>
      <c r="B76" s="318"/>
      <c r="C76" s="319"/>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705"/>
      <c r="AC76" s="320"/>
      <c r="AD76" s="321"/>
      <c r="AE76" s="112"/>
      <c r="AF76" s="112"/>
      <c r="AG76" s="112"/>
      <c r="AH76" s="112"/>
      <c r="AI76" s="112"/>
      <c r="AJ76" s="112"/>
      <c r="AK76" s="112"/>
      <c r="AL76" s="112"/>
      <c r="AM76" s="112"/>
      <c r="AN76" s="112"/>
      <c r="AO76" s="112"/>
      <c r="AP76" s="112"/>
      <c r="AQ76" s="112"/>
      <c r="AR76" s="112"/>
      <c r="AS76" s="112"/>
      <c r="AT76" s="112"/>
      <c r="AU76" s="112"/>
      <c r="AV76" s="112"/>
      <c r="AW76" s="112"/>
    </row>
    <row r="77" spans="1:49">
      <c r="A77" s="308" t="s">
        <v>271</v>
      </c>
      <c r="B77" s="313"/>
      <c r="C77" s="314"/>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706"/>
      <c r="AC77" s="308"/>
      <c r="AD77" s="322"/>
      <c r="AE77" s="112"/>
      <c r="AF77" s="112"/>
      <c r="AG77" s="112"/>
      <c r="AH77" s="112"/>
      <c r="AI77" s="112"/>
      <c r="AJ77" s="112"/>
      <c r="AK77" s="112"/>
      <c r="AL77" s="112"/>
      <c r="AM77" s="112"/>
      <c r="AN77" s="112"/>
      <c r="AO77" s="112"/>
      <c r="AP77" s="112"/>
      <c r="AQ77" s="112"/>
      <c r="AR77" s="112"/>
      <c r="AS77" s="112"/>
      <c r="AT77" s="112"/>
      <c r="AU77" s="112"/>
      <c r="AV77" s="112"/>
      <c r="AW77" s="112"/>
    </row>
    <row r="78" spans="1:49">
      <c r="A78" s="308" t="s">
        <v>272</v>
      </c>
      <c r="B78" s="313"/>
      <c r="C78" s="314"/>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706"/>
      <c r="AC78" s="308"/>
      <c r="AD78" s="322"/>
      <c r="AE78" s="112"/>
      <c r="AF78" s="112"/>
      <c r="AG78" s="112"/>
      <c r="AH78" s="112"/>
      <c r="AI78" s="112"/>
      <c r="AJ78" s="112"/>
      <c r="AK78" s="112"/>
      <c r="AL78" s="112"/>
      <c r="AM78" s="112"/>
      <c r="AN78" s="112"/>
      <c r="AO78" s="112"/>
      <c r="AP78" s="112"/>
      <c r="AQ78" s="112"/>
      <c r="AR78" s="112"/>
      <c r="AS78" s="112"/>
      <c r="AT78" s="112"/>
      <c r="AU78" s="112"/>
      <c r="AV78" s="112"/>
      <c r="AW78" s="112"/>
    </row>
    <row r="79" spans="1:49">
      <c r="A79" s="308" t="s">
        <v>273</v>
      </c>
      <c r="B79" s="313"/>
      <c r="C79" s="314"/>
      <c r="D79" s="310"/>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706"/>
      <c r="AC79" s="308"/>
      <c r="AD79" s="322"/>
      <c r="AE79" s="112"/>
      <c r="AF79" s="112"/>
      <c r="AG79" s="112"/>
      <c r="AH79" s="112"/>
      <c r="AI79" s="112"/>
      <c r="AJ79" s="112"/>
      <c r="AK79" s="112"/>
      <c r="AL79" s="112"/>
      <c r="AM79" s="112"/>
      <c r="AN79" s="112"/>
      <c r="AO79" s="112"/>
      <c r="AP79" s="112"/>
      <c r="AQ79" s="112"/>
      <c r="AR79" s="112"/>
      <c r="AS79" s="112"/>
      <c r="AT79" s="112"/>
      <c r="AU79" s="112"/>
      <c r="AV79" s="112"/>
      <c r="AW79" s="112"/>
    </row>
    <row r="80" spans="1:49">
      <c r="A80" s="308" t="s">
        <v>274</v>
      </c>
      <c r="B80" s="313"/>
      <c r="C80" s="314"/>
      <c r="D80" s="310"/>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706"/>
      <c r="AC80" s="308"/>
      <c r="AD80" s="322"/>
      <c r="AE80" s="112"/>
      <c r="AF80" s="112"/>
      <c r="AG80" s="112"/>
      <c r="AH80" s="112"/>
      <c r="AI80" s="112"/>
      <c r="AJ80" s="112"/>
      <c r="AK80" s="112"/>
      <c r="AL80" s="112"/>
      <c r="AM80" s="112"/>
      <c r="AN80" s="112"/>
      <c r="AO80" s="112"/>
      <c r="AP80" s="112"/>
      <c r="AQ80" s="112"/>
      <c r="AR80" s="112"/>
      <c r="AS80" s="112"/>
      <c r="AT80" s="112"/>
      <c r="AU80" s="112"/>
      <c r="AV80" s="112"/>
      <c r="AW80" s="112"/>
    </row>
    <row r="81" spans="1:49">
      <c r="A81" s="308"/>
      <c r="B81" s="313"/>
      <c r="C81" s="314"/>
      <c r="D81" s="310"/>
      <c r="E81" s="310"/>
      <c r="F81" s="310"/>
      <c r="G81" s="310"/>
      <c r="H81" s="310"/>
      <c r="I81" s="310"/>
      <c r="J81" s="310"/>
      <c r="K81" s="310"/>
      <c r="L81" s="310"/>
      <c r="M81" s="310"/>
      <c r="N81" s="310"/>
      <c r="O81" s="310"/>
      <c r="P81" s="310"/>
      <c r="Q81" s="310"/>
      <c r="R81" s="310"/>
      <c r="S81" s="310"/>
      <c r="T81" s="310"/>
      <c r="U81" s="310"/>
      <c r="V81" s="310"/>
      <c r="W81" s="310"/>
      <c r="X81" s="310"/>
      <c r="Y81" s="310"/>
      <c r="Z81" s="310"/>
      <c r="AA81" s="310"/>
      <c r="AB81" s="706"/>
      <c r="AC81" s="308"/>
      <c r="AD81" s="322"/>
      <c r="AE81" s="112"/>
      <c r="AF81" s="112"/>
      <c r="AG81" s="112"/>
      <c r="AH81" s="112"/>
      <c r="AI81" s="112"/>
      <c r="AJ81" s="112"/>
      <c r="AK81" s="112"/>
      <c r="AL81" s="112"/>
      <c r="AM81" s="112"/>
      <c r="AN81" s="112"/>
      <c r="AO81" s="112"/>
      <c r="AP81" s="112"/>
      <c r="AQ81" s="112"/>
      <c r="AR81" s="112"/>
      <c r="AS81" s="112"/>
      <c r="AT81" s="112"/>
      <c r="AU81" s="112"/>
      <c r="AV81" s="112"/>
      <c r="AW81" s="112"/>
    </row>
    <row r="82" spans="1:49">
      <c r="A82" s="112"/>
      <c r="B82" s="313"/>
      <c r="C82" s="314"/>
      <c r="D82" s="310"/>
      <c r="E82" s="310"/>
      <c r="F82" s="310"/>
      <c r="G82" s="310"/>
      <c r="H82" s="310"/>
      <c r="I82" s="310"/>
      <c r="J82" s="310"/>
      <c r="K82" s="310"/>
      <c r="L82" s="310"/>
      <c r="M82" s="310"/>
      <c r="N82" s="310"/>
      <c r="O82" s="310"/>
      <c r="P82" s="310"/>
      <c r="Q82" s="310"/>
      <c r="R82" s="310"/>
      <c r="S82" s="310"/>
      <c r="T82" s="310"/>
      <c r="U82" s="310"/>
      <c r="V82" s="310"/>
      <c r="W82" s="310"/>
      <c r="X82" s="310"/>
      <c r="Y82" s="310"/>
      <c r="Z82" s="310"/>
      <c r="AA82" s="310"/>
      <c r="AB82" s="706"/>
      <c r="AC82" s="308"/>
      <c r="AD82" s="322"/>
      <c r="AE82" s="112"/>
      <c r="AF82" s="112"/>
      <c r="AG82" s="112"/>
      <c r="AH82" s="112"/>
      <c r="AI82" s="112"/>
      <c r="AJ82" s="112"/>
      <c r="AK82" s="112"/>
      <c r="AL82" s="112"/>
      <c r="AM82" s="112"/>
      <c r="AN82" s="112"/>
      <c r="AO82" s="112"/>
      <c r="AP82" s="112"/>
      <c r="AQ82" s="112"/>
      <c r="AR82" s="112"/>
      <c r="AS82" s="112"/>
      <c r="AT82" s="112"/>
      <c r="AU82" s="112"/>
      <c r="AV82" s="112"/>
      <c r="AW82" s="112"/>
    </row>
    <row r="83" spans="1:49" ht="15">
      <c r="A83" s="295" t="s">
        <v>241</v>
      </c>
      <c r="B83" s="313"/>
      <c r="C83" s="314"/>
      <c r="D83" s="310"/>
      <c r="E83" s="310"/>
      <c r="F83" s="310"/>
      <c r="G83" s="310"/>
      <c r="H83" s="310"/>
      <c r="I83" s="310"/>
      <c r="J83" s="310"/>
      <c r="K83" s="310"/>
      <c r="L83" s="310"/>
      <c r="M83" s="310"/>
      <c r="N83" s="310"/>
      <c r="O83" s="310"/>
      <c r="P83" s="310"/>
      <c r="Q83" s="310"/>
      <c r="R83" s="310"/>
      <c r="S83" s="310"/>
      <c r="T83" s="310"/>
      <c r="U83" s="310"/>
      <c r="V83" s="310"/>
      <c r="W83" s="310"/>
      <c r="X83" s="310"/>
      <c r="Y83" s="310"/>
      <c r="Z83" s="310"/>
      <c r="AA83" s="310"/>
      <c r="AB83" s="706"/>
      <c r="AC83" s="308"/>
      <c r="AD83" s="322"/>
      <c r="AE83" s="112"/>
      <c r="AF83" s="112"/>
      <c r="AG83" s="112"/>
      <c r="AH83" s="112"/>
      <c r="AI83" s="112"/>
      <c r="AJ83" s="112"/>
      <c r="AK83" s="112"/>
      <c r="AL83" s="112"/>
      <c r="AM83" s="112"/>
      <c r="AN83" s="112"/>
      <c r="AO83" s="112"/>
      <c r="AP83" s="112"/>
      <c r="AQ83" s="112"/>
      <c r="AR83" s="112"/>
      <c r="AS83" s="112"/>
      <c r="AT83" s="112"/>
      <c r="AU83" s="112"/>
      <c r="AV83" s="112"/>
      <c r="AW83" s="112"/>
    </row>
    <row r="84" spans="1:49">
      <c r="A84" s="308" t="s">
        <v>275</v>
      </c>
      <c r="B84" s="313"/>
      <c r="C84" s="314"/>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706"/>
      <c r="AC84" s="308"/>
      <c r="AD84" s="322"/>
      <c r="AE84" s="112"/>
      <c r="AF84" s="112"/>
      <c r="AG84" s="112"/>
      <c r="AH84" s="112"/>
      <c r="AI84" s="112"/>
      <c r="AJ84" s="112"/>
      <c r="AK84" s="112"/>
      <c r="AL84" s="112"/>
      <c r="AM84" s="112"/>
      <c r="AN84" s="112"/>
      <c r="AO84" s="112"/>
      <c r="AP84" s="112"/>
      <c r="AQ84" s="112"/>
      <c r="AR84" s="112"/>
      <c r="AS84" s="112"/>
      <c r="AT84" s="112"/>
      <c r="AU84" s="112"/>
      <c r="AV84" s="112"/>
      <c r="AW84" s="112"/>
    </row>
    <row r="85" spans="1:49">
      <c r="A85" s="308" t="s">
        <v>276</v>
      </c>
      <c r="B85" s="313"/>
      <c r="C85" s="314"/>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706"/>
      <c r="AC85" s="308"/>
      <c r="AD85" s="322"/>
      <c r="AE85" s="112"/>
      <c r="AF85" s="112"/>
      <c r="AG85" s="112"/>
      <c r="AH85" s="112"/>
      <c r="AI85" s="112"/>
      <c r="AJ85" s="112"/>
      <c r="AK85" s="112"/>
      <c r="AL85" s="112"/>
      <c r="AM85" s="112"/>
      <c r="AN85" s="112"/>
      <c r="AO85" s="112"/>
      <c r="AP85" s="112"/>
      <c r="AQ85" s="112"/>
      <c r="AR85" s="112"/>
      <c r="AS85" s="112"/>
      <c r="AT85" s="112"/>
      <c r="AU85" s="112"/>
      <c r="AV85" s="112"/>
      <c r="AW85" s="112"/>
    </row>
    <row r="86" spans="1:49">
      <c r="A86" s="308"/>
      <c r="B86" s="313"/>
      <c r="C86" s="314"/>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706"/>
      <c r="AC86" s="308"/>
      <c r="AD86" s="322"/>
      <c r="AE86" s="112"/>
      <c r="AF86" s="112"/>
      <c r="AG86" s="112"/>
      <c r="AH86" s="112"/>
      <c r="AI86" s="112"/>
      <c r="AJ86" s="112"/>
      <c r="AK86" s="112"/>
      <c r="AL86" s="112"/>
      <c r="AM86" s="112"/>
      <c r="AN86" s="112"/>
      <c r="AO86" s="112"/>
      <c r="AP86" s="112"/>
      <c r="AQ86" s="112"/>
      <c r="AR86" s="112"/>
      <c r="AS86" s="112"/>
      <c r="AT86" s="112"/>
      <c r="AU86" s="112"/>
      <c r="AV86" s="112"/>
      <c r="AW86" s="112"/>
    </row>
    <row r="87" spans="1:49" ht="15">
      <c r="A87" s="295"/>
      <c r="B87" s="296"/>
      <c r="C87" s="314"/>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706"/>
      <c r="AC87" s="308"/>
      <c r="AD87" s="322"/>
      <c r="AE87" s="112"/>
      <c r="AF87" s="112"/>
      <c r="AG87" s="112"/>
      <c r="AH87" s="112"/>
      <c r="AI87" s="112"/>
      <c r="AJ87" s="112"/>
      <c r="AK87" s="112"/>
      <c r="AL87" s="112"/>
      <c r="AM87" s="112"/>
      <c r="AN87" s="112"/>
      <c r="AO87" s="112"/>
      <c r="AP87" s="112"/>
      <c r="AQ87" s="112"/>
      <c r="AR87" s="112"/>
      <c r="AS87" s="112"/>
      <c r="AT87" s="112"/>
      <c r="AU87" s="112"/>
      <c r="AV87" s="112"/>
      <c r="AW87" s="112"/>
    </row>
    <row r="88" spans="1:49">
      <c r="A88" s="308"/>
      <c r="B88" s="313"/>
      <c r="C88" s="314"/>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706"/>
      <c r="AC88" s="308"/>
      <c r="AD88" s="322"/>
      <c r="AE88" s="112"/>
      <c r="AF88" s="112"/>
      <c r="AG88" s="112"/>
      <c r="AH88" s="112"/>
      <c r="AI88" s="112"/>
      <c r="AJ88" s="112"/>
      <c r="AK88" s="112"/>
      <c r="AL88" s="112"/>
      <c r="AM88" s="112"/>
      <c r="AN88" s="112"/>
      <c r="AO88" s="112"/>
      <c r="AP88" s="112"/>
      <c r="AQ88" s="112"/>
      <c r="AR88" s="112"/>
      <c r="AS88" s="112"/>
      <c r="AT88" s="112"/>
      <c r="AU88" s="112"/>
      <c r="AV88" s="112"/>
      <c r="AW88" s="112"/>
    </row>
    <row r="89" spans="1:49">
      <c r="A89" s="308"/>
      <c r="B89" s="313"/>
      <c r="C89" s="314"/>
      <c r="D89" s="310"/>
      <c r="E89" s="310"/>
      <c r="F89" s="310"/>
      <c r="G89" s="310"/>
      <c r="H89" s="310"/>
      <c r="I89" s="310"/>
      <c r="J89" s="310"/>
      <c r="K89" s="310"/>
      <c r="L89" s="310"/>
      <c r="M89" s="310"/>
      <c r="N89" s="310"/>
      <c r="O89" s="310"/>
      <c r="P89" s="310"/>
      <c r="Q89" s="310"/>
      <c r="R89" s="310"/>
      <c r="S89" s="310"/>
      <c r="T89" s="310"/>
      <c r="U89" s="310"/>
      <c r="V89" s="310"/>
      <c r="W89" s="310"/>
      <c r="X89" s="310"/>
      <c r="Y89" s="310"/>
      <c r="Z89" s="310"/>
      <c r="AA89" s="310"/>
      <c r="AB89" s="706"/>
      <c r="AC89" s="29">
        <f>SUM($AC$76:$AC$88)</f>
        <v>0</v>
      </c>
      <c r="AD89" s="133">
        <f>SUM($AD$76:$AD$88)</f>
        <v>0</v>
      </c>
      <c r="AE89" s="112"/>
      <c r="AF89" s="112"/>
      <c r="AG89" s="112"/>
      <c r="AH89" s="112"/>
      <c r="AI89" s="112"/>
      <c r="AJ89" s="112"/>
      <c r="AK89" s="112"/>
      <c r="AL89" s="112"/>
      <c r="AM89" s="112"/>
      <c r="AN89" s="112"/>
      <c r="AO89" s="112"/>
      <c r="AP89" s="112"/>
      <c r="AQ89" s="112"/>
      <c r="AR89" s="112"/>
      <c r="AS89" s="112"/>
      <c r="AT89" s="112"/>
      <c r="AU89" s="112"/>
      <c r="AV89" s="112"/>
      <c r="AW89" s="112"/>
    </row>
    <row r="90" spans="1:49" ht="15">
      <c r="A90" s="317" t="s">
        <v>277</v>
      </c>
      <c r="B90" s="318"/>
      <c r="C90" s="319"/>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705"/>
      <c r="AC90" s="320"/>
      <c r="AD90" s="321"/>
      <c r="AE90" s="112"/>
      <c r="AF90" s="112"/>
      <c r="AG90" s="112"/>
      <c r="AH90" s="112"/>
      <c r="AI90" s="112"/>
      <c r="AJ90" s="112"/>
      <c r="AK90" s="112"/>
      <c r="AL90" s="112"/>
      <c r="AM90" s="112"/>
      <c r="AN90" s="112"/>
      <c r="AO90" s="112"/>
      <c r="AP90" s="112"/>
      <c r="AQ90" s="112"/>
      <c r="AR90" s="112"/>
      <c r="AS90" s="112"/>
      <c r="AT90" s="112"/>
      <c r="AU90" s="112"/>
      <c r="AV90" s="112"/>
      <c r="AW90" s="112"/>
    </row>
    <row r="91" spans="1:49">
      <c r="A91" s="308" t="s">
        <v>278</v>
      </c>
      <c r="B91" s="313"/>
      <c r="C91" s="314"/>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706"/>
      <c r="AC91" s="308"/>
      <c r="AD91" s="322"/>
      <c r="AE91" s="112"/>
      <c r="AF91" s="112"/>
      <c r="AG91" s="112"/>
      <c r="AH91" s="112"/>
      <c r="AI91" s="112"/>
      <c r="AJ91" s="112"/>
      <c r="AK91" s="112"/>
      <c r="AL91" s="112"/>
      <c r="AM91" s="112"/>
      <c r="AN91" s="112"/>
      <c r="AO91" s="112"/>
      <c r="AP91" s="112"/>
      <c r="AQ91" s="112"/>
      <c r="AR91" s="112"/>
      <c r="AS91" s="112"/>
      <c r="AT91" s="112"/>
      <c r="AU91" s="112"/>
      <c r="AV91" s="112"/>
      <c r="AW91" s="112"/>
    </row>
    <row r="92" spans="1:49">
      <c r="A92" s="308" t="s">
        <v>279</v>
      </c>
      <c r="B92" s="313"/>
      <c r="C92" s="314"/>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706"/>
      <c r="AC92" s="308"/>
      <c r="AD92" s="322"/>
      <c r="AE92" s="112"/>
      <c r="AF92" s="112"/>
      <c r="AG92" s="112"/>
      <c r="AH92" s="112"/>
      <c r="AI92" s="112"/>
      <c r="AJ92" s="112"/>
      <c r="AK92" s="112"/>
      <c r="AL92" s="112"/>
      <c r="AM92" s="112"/>
      <c r="AN92" s="112"/>
      <c r="AO92" s="112"/>
      <c r="AP92" s="112"/>
      <c r="AQ92" s="112"/>
      <c r="AR92" s="112"/>
      <c r="AS92" s="112"/>
      <c r="AT92" s="112"/>
      <c r="AU92" s="112"/>
      <c r="AV92" s="112"/>
      <c r="AW92" s="112"/>
    </row>
    <row r="93" spans="1:49">
      <c r="A93" s="308" t="s">
        <v>280</v>
      </c>
      <c r="B93" s="313"/>
      <c r="C93" s="314"/>
      <c r="D93" s="310"/>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706"/>
      <c r="AC93" s="308"/>
      <c r="AD93" s="322"/>
      <c r="AE93" s="112"/>
      <c r="AF93" s="112"/>
      <c r="AG93" s="112"/>
      <c r="AH93" s="112"/>
      <c r="AI93" s="112"/>
      <c r="AJ93" s="112"/>
      <c r="AK93" s="112"/>
      <c r="AL93" s="112"/>
      <c r="AM93" s="112"/>
      <c r="AN93" s="112"/>
      <c r="AO93" s="112"/>
      <c r="AP93" s="112"/>
      <c r="AQ93" s="112"/>
      <c r="AR93" s="112"/>
      <c r="AS93" s="112"/>
      <c r="AT93" s="112"/>
      <c r="AU93" s="112"/>
      <c r="AV93" s="112"/>
      <c r="AW93" s="112"/>
    </row>
    <row r="94" spans="1:49">
      <c r="A94" s="308" t="s">
        <v>281</v>
      </c>
      <c r="B94" s="313"/>
      <c r="C94" s="314"/>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706"/>
      <c r="AC94" s="308"/>
      <c r="AD94" s="322"/>
      <c r="AE94" s="112"/>
      <c r="AF94" s="112"/>
      <c r="AG94" s="112"/>
      <c r="AH94" s="112"/>
      <c r="AI94" s="112"/>
      <c r="AJ94" s="112"/>
      <c r="AK94" s="112"/>
      <c r="AL94" s="112"/>
      <c r="AM94" s="112"/>
      <c r="AN94" s="112"/>
      <c r="AO94" s="112"/>
      <c r="AP94" s="112"/>
      <c r="AQ94" s="112"/>
      <c r="AR94" s="112"/>
      <c r="AS94" s="112"/>
      <c r="AT94" s="112"/>
      <c r="AU94" s="112"/>
      <c r="AV94" s="112"/>
      <c r="AW94" s="112"/>
    </row>
    <row r="95" spans="1:49">
      <c r="A95" s="308"/>
      <c r="B95" s="313"/>
      <c r="C95" s="314"/>
      <c r="D95" s="310"/>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706"/>
      <c r="AC95" s="308"/>
      <c r="AD95" s="322"/>
      <c r="AE95" s="112"/>
      <c r="AF95" s="112"/>
      <c r="AG95" s="112"/>
      <c r="AH95" s="112"/>
      <c r="AI95" s="112"/>
      <c r="AJ95" s="112"/>
      <c r="AK95" s="112"/>
      <c r="AL95" s="112"/>
      <c r="AM95" s="112"/>
      <c r="AN95" s="112"/>
      <c r="AO95" s="112"/>
      <c r="AP95" s="112"/>
      <c r="AQ95" s="112"/>
      <c r="AR95" s="112"/>
      <c r="AS95" s="112"/>
      <c r="AT95" s="112"/>
      <c r="AU95" s="112"/>
      <c r="AV95" s="112"/>
      <c r="AW95" s="112"/>
    </row>
    <row r="96" spans="1:49">
      <c r="A96" s="112"/>
      <c r="B96" s="313"/>
      <c r="C96" s="314"/>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706"/>
      <c r="AC96" s="308"/>
      <c r="AD96" s="322"/>
      <c r="AE96" s="112"/>
      <c r="AF96" s="112"/>
      <c r="AG96" s="112"/>
      <c r="AH96" s="112"/>
      <c r="AI96" s="112"/>
      <c r="AJ96" s="112"/>
      <c r="AK96" s="112"/>
      <c r="AL96" s="112"/>
      <c r="AM96" s="112"/>
      <c r="AN96" s="112"/>
      <c r="AO96" s="112"/>
      <c r="AP96" s="112"/>
      <c r="AQ96" s="112"/>
      <c r="AR96" s="112"/>
      <c r="AS96" s="112"/>
      <c r="AT96" s="112"/>
      <c r="AU96" s="112"/>
      <c r="AV96" s="112"/>
      <c r="AW96" s="112"/>
    </row>
    <row r="97" spans="1:49" ht="15">
      <c r="A97" s="295" t="s">
        <v>241</v>
      </c>
      <c r="B97" s="313"/>
      <c r="C97" s="314"/>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706"/>
      <c r="AC97" s="308"/>
      <c r="AD97" s="322"/>
      <c r="AE97" s="112"/>
      <c r="AF97" s="112"/>
      <c r="AG97" s="112"/>
      <c r="AH97" s="112"/>
      <c r="AI97" s="112"/>
      <c r="AJ97" s="112"/>
      <c r="AK97" s="112"/>
      <c r="AL97" s="112"/>
      <c r="AM97" s="112"/>
      <c r="AN97" s="112"/>
      <c r="AO97" s="112"/>
      <c r="AP97" s="112"/>
      <c r="AQ97" s="112"/>
      <c r="AR97" s="112"/>
      <c r="AS97" s="112"/>
      <c r="AT97" s="112"/>
      <c r="AU97" s="112"/>
      <c r="AV97" s="112"/>
      <c r="AW97" s="112"/>
    </row>
    <row r="98" spans="1:49">
      <c r="A98" s="308" t="s">
        <v>282</v>
      </c>
      <c r="B98" s="313"/>
      <c r="C98" s="314"/>
      <c r="D98" s="310"/>
      <c r="E98" s="310"/>
      <c r="F98" s="310"/>
      <c r="G98" s="310"/>
      <c r="H98" s="310"/>
      <c r="I98" s="310"/>
      <c r="J98" s="310"/>
      <c r="K98" s="310"/>
      <c r="L98" s="310"/>
      <c r="M98" s="310"/>
      <c r="N98" s="310"/>
      <c r="O98" s="310"/>
      <c r="P98" s="310"/>
      <c r="Q98" s="310"/>
      <c r="R98" s="310"/>
      <c r="S98" s="310"/>
      <c r="T98" s="310"/>
      <c r="U98" s="310"/>
      <c r="V98" s="310"/>
      <c r="W98" s="310"/>
      <c r="X98" s="310"/>
      <c r="Y98" s="310"/>
      <c r="Z98" s="310"/>
      <c r="AA98" s="310"/>
      <c r="AB98" s="706"/>
      <c r="AC98" s="308"/>
      <c r="AD98" s="322"/>
      <c r="AE98" s="112"/>
      <c r="AF98" s="112"/>
      <c r="AG98" s="112"/>
      <c r="AH98" s="112"/>
      <c r="AI98" s="112"/>
      <c r="AJ98" s="112"/>
      <c r="AK98" s="112"/>
      <c r="AL98" s="112"/>
      <c r="AM98" s="112"/>
      <c r="AN98" s="112"/>
      <c r="AO98" s="112"/>
      <c r="AP98" s="112"/>
      <c r="AQ98" s="112"/>
      <c r="AR98" s="112"/>
      <c r="AS98" s="112"/>
      <c r="AT98" s="112"/>
      <c r="AU98" s="112"/>
      <c r="AV98" s="112"/>
      <c r="AW98" s="112"/>
    </row>
    <row r="99" spans="1:49">
      <c r="A99" s="308" t="s">
        <v>283</v>
      </c>
      <c r="B99" s="313"/>
      <c r="C99" s="314"/>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c r="AB99" s="706"/>
      <c r="AC99" s="308"/>
      <c r="AD99" s="322"/>
      <c r="AE99" s="112"/>
      <c r="AF99" s="112"/>
      <c r="AG99" s="112"/>
      <c r="AH99" s="112"/>
      <c r="AI99" s="112"/>
      <c r="AJ99" s="112"/>
      <c r="AK99" s="112"/>
      <c r="AL99" s="112"/>
      <c r="AM99" s="112"/>
      <c r="AN99" s="112"/>
      <c r="AO99" s="112"/>
      <c r="AP99" s="112"/>
      <c r="AQ99" s="112"/>
      <c r="AR99" s="112"/>
      <c r="AS99" s="112"/>
      <c r="AT99" s="112"/>
      <c r="AU99" s="112"/>
      <c r="AV99" s="112"/>
      <c r="AW99" s="112"/>
    </row>
    <row r="100" spans="1:49">
      <c r="A100" s="308"/>
      <c r="B100" s="313"/>
      <c r="C100" s="314"/>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706"/>
      <c r="AC100" s="308"/>
      <c r="AD100" s="322"/>
      <c r="AE100" s="112"/>
      <c r="AF100" s="112"/>
      <c r="AG100" s="112"/>
      <c r="AH100" s="112"/>
      <c r="AI100" s="112"/>
      <c r="AJ100" s="112"/>
      <c r="AK100" s="112"/>
      <c r="AL100" s="112"/>
      <c r="AM100" s="112"/>
      <c r="AN100" s="112"/>
      <c r="AO100" s="112"/>
      <c r="AP100" s="112"/>
      <c r="AQ100" s="112"/>
      <c r="AR100" s="112"/>
      <c r="AS100" s="112"/>
      <c r="AT100" s="112"/>
      <c r="AU100" s="112"/>
      <c r="AV100" s="112"/>
      <c r="AW100" s="112"/>
    </row>
    <row r="101" spans="1:49" ht="15">
      <c r="A101" s="295"/>
      <c r="B101" s="296"/>
      <c r="C101" s="314"/>
      <c r="D101" s="310"/>
      <c r="E101" s="310"/>
      <c r="F101" s="310"/>
      <c r="G101" s="310"/>
      <c r="H101" s="310"/>
      <c r="I101" s="310"/>
      <c r="J101" s="310"/>
      <c r="K101" s="310"/>
      <c r="L101" s="310"/>
      <c r="M101" s="310"/>
      <c r="N101" s="310"/>
      <c r="O101" s="310"/>
      <c r="P101" s="310"/>
      <c r="Q101" s="310"/>
      <c r="R101" s="310"/>
      <c r="S101" s="310"/>
      <c r="T101" s="310"/>
      <c r="U101" s="310"/>
      <c r="V101" s="310"/>
      <c r="W101" s="310"/>
      <c r="X101" s="310"/>
      <c r="Y101" s="310"/>
      <c r="Z101" s="310"/>
      <c r="AA101" s="310"/>
      <c r="AB101" s="706"/>
      <c r="AC101" s="308"/>
      <c r="AD101" s="322"/>
      <c r="AE101" s="112"/>
      <c r="AF101" s="112"/>
      <c r="AG101" s="112"/>
      <c r="AH101" s="112"/>
      <c r="AI101" s="112"/>
      <c r="AJ101" s="112"/>
      <c r="AK101" s="112"/>
      <c r="AL101" s="112"/>
      <c r="AM101" s="112"/>
      <c r="AN101" s="112"/>
      <c r="AO101" s="112"/>
      <c r="AP101" s="112"/>
      <c r="AQ101" s="112"/>
      <c r="AR101" s="112"/>
      <c r="AS101" s="112"/>
      <c r="AT101" s="112"/>
      <c r="AU101" s="112"/>
      <c r="AV101" s="112"/>
      <c r="AW101" s="112"/>
    </row>
    <row r="102" spans="1:49">
      <c r="A102" s="308"/>
      <c r="B102" s="313"/>
      <c r="C102" s="314"/>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706"/>
      <c r="AC102" s="308"/>
      <c r="AD102" s="322"/>
      <c r="AE102" s="112"/>
      <c r="AF102" s="112"/>
      <c r="AG102" s="112"/>
      <c r="AH102" s="112"/>
      <c r="AI102" s="112"/>
      <c r="AJ102" s="112"/>
      <c r="AK102" s="112"/>
      <c r="AL102" s="112"/>
      <c r="AM102" s="112"/>
      <c r="AN102" s="112"/>
      <c r="AO102" s="112"/>
      <c r="AP102" s="112"/>
      <c r="AQ102" s="112"/>
      <c r="AR102" s="112"/>
      <c r="AS102" s="112"/>
      <c r="AT102" s="112"/>
      <c r="AU102" s="112"/>
      <c r="AV102" s="112"/>
      <c r="AW102" s="112"/>
    </row>
    <row r="103" spans="1:49">
      <c r="A103" s="308"/>
      <c r="B103" s="313"/>
      <c r="C103" s="314"/>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706"/>
      <c r="AC103" s="29">
        <f>SUM($AC$90:$AC$102)</f>
        <v>0</v>
      </c>
      <c r="AD103" s="133">
        <f>SUM($AD$90:$AD$102)</f>
        <v>0</v>
      </c>
      <c r="AE103" s="112"/>
      <c r="AF103" s="112"/>
      <c r="AG103" s="112"/>
      <c r="AH103" s="112"/>
      <c r="AI103" s="112"/>
      <c r="AJ103" s="112"/>
      <c r="AK103" s="112"/>
      <c r="AL103" s="112"/>
      <c r="AM103" s="112"/>
      <c r="AN103" s="112"/>
      <c r="AO103" s="112"/>
      <c r="AP103" s="112"/>
      <c r="AQ103" s="112"/>
      <c r="AR103" s="112"/>
      <c r="AS103" s="112"/>
      <c r="AT103" s="112"/>
      <c r="AU103" s="112"/>
      <c r="AV103" s="112"/>
      <c r="AW103" s="112"/>
    </row>
    <row r="104" spans="1:49" ht="15">
      <c r="A104" s="317" t="s">
        <v>284</v>
      </c>
      <c r="B104" s="318"/>
      <c r="C104" s="319"/>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705"/>
      <c r="AC104" s="320"/>
      <c r="AD104" s="321"/>
      <c r="AE104" s="112"/>
      <c r="AF104" s="112"/>
      <c r="AG104" s="112"/>
      <c r="AH104" s="112"/>
      <c r="AI104" s="112"/>
      <c r="AJ104" s="112"/>
      <c r="AK104" s="112"/>
      <c r="AL104" s="112"/>
      <c r="AM104" s="112"/>
      <c r="AN104" s="112"/>
      <c r="AO104" s="112"/>
      <c r="AP104" s="112"/>
      <c r="AQ104" s="112"/>
      <c r="AR104" s="112"/>
      <c r="AS104" s="112"/>
      <c r="AT104" s="112"/>
      <c r="AU104" s="112"/>
      <c r="AV104" s="112"/>
      <c r="AW104" s="112"/>
    </row>
    <row r="105" spans="1:49">
      <c r="A105" s="308" t="s">
        <v>285</v>
      </c>
      <c r="B105" s="313"/>
      <c r="C105" s="314"/>
      <c r="D105" s="310"/>
      <c r="E105" s="310"/>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706"/>
      <c r="AC105" s="308"/>
      <c r="AD105" s="322"/>
      <c r="AE105" s="112"/>
      <c r="AF105" s="112"/>
      <c r="AG105" s="112"/>
      <c r="AH105" s="112"/>
      <c r="AI105" s="112"/>
      <c r="AJ105" s="112"/>
      <c r="AK105" s="112"/>
      <c r="AL105" s="112"/>
      <c r="AM105" s="112"/>
      <c r="AN105" s="112"/>
      <c r="AO105" s="112"/>
      <c r="AP105" s="112"/>
      <c r="AQ105" s="112"/>
      <c r="AR105" s="112"/>
      <c r="AS105" s="112"/>
      <c r="AT105" s="112"/>
      <c r="AU105" s="112"/>
      <c r="AV105" s="112"/>
      <c r="AW105" s="112"/>
    </row>
    <row r="106" spans="1:49">
      <c r="A106" s="308" t="s">
        <v>286</v>
      </c>
      <c r="B106" s="313"/>
      <c r="C106" s="314"/>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706"/>
      <c r="AC106" s="308"/>
      <c r="AD106" s="322"/>
      <c r="AE106" s="112"/>
      <c r="AF106" s="112"/>
      <c r="AG106" s="112"/>
      <c r="AH106" s="112"/>
      <c r="AI106" s="112"/>
      <c r="AJ106" s="112"/>
      <c r="AK106" s="112"/>
      <c r="AL106" s="112"/>
      <c r="AM106" s="112"/>
      <c r="AN106" s="112"/>
      <c r="AO106" s="112"/>
      <c r="AP106" s="112"/>
      <c r="AQ106" s="112"/>
      <c r="AR106" s="112"/>
      <c r="AS106" s="112"/>
      <c r="AT106" s="112"/>
      <c r="AU106" s="112"/>
      <c r="AV106" s="112"/>
      <c r="AW106" s="112"/>
    </row>
    <row r="107" spans="1:49">
      <c r="A107" s="308" t="s">
        <v>287</v>
      </c>
      <c r="B107" s="313"/>
      <c r="C107" s="314"/>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706"/>
      <c r="AC107" s="308"/>
      <c r="AD107" s="322"/>
      <c r="AE107" s="112"/>
      <c r="AF107" s="112"/>
      <c r="AG107" s="112"/>
      <c r="AH107" s="112"/>
      <c r="AI107" s="112"/>
      <c r="AJ107" s="112"/>
      <c r="AK107" s="112"/>
      <c r="AL107" s="112"/>
      <c r="AM107" s="112"/>
      <c r="AN107" s="112"/>
      <c r="AO107" s="112"/>
      <c r="AP107" s="112"/>
      <c r="AQ107" s="112"/>
      <c r="AR107" s="112"/>
      <c r="AS107" s="112"/>
      <c r="AT107" s="112"/>
      <c r="AU107" s="112"/>
      <c r="AV107" s="112"/>
      <c r="AW107" s="112"/>
    </row>
    <row r="108" spans="1:49">
      <c r="A108" s="308" t="s">
        <v>288</v>
      </c>
      <c r="B108" s="313"/>
      <c r="C108" s="314"/>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706"/>
      <c r="AC108" s="308"/>
      <c r="AD108" s="322"/>
      <c r="AE108" s="112"/>
      <c r="AF108" s="112"/>
      <c r="AG108" s="112"/>
      <c r="AH108" s="112"/>
      <c r="AI108" s="112"/>
      <c r="AJ108" s="112"/>
      <c r="AK108" s="112"/>
      <c r="AL108" s="112"/>
      <c r="AM108" s="112"/>
      <c r="AN108" s="112"/>
      <c r="AO108" s="112"/>
      <c r="AP108" s="112"/>
      <c r="AQ108" s="112"/>
      <c r="AR108" s="112"/>
      <c r="AS108" s="112"/>
      <c r="AT108" s="112"/>
      <c r="AU108" s="112"/>
      <c r="AV108" s="112"/>
      <c r="AW108" s="112"/>
    </row>
    <row r="109" spans="1:49">
      <c r="A109" s="308"/>
      <c r="B109" s="313"/>
      <c r="C109" s="314"/>
      <c r="D109" s="310"/>
      <c r="E109" s="310"/>
      <c r="F109" s="310"/>
      <c r="G109" s="310"/>
      <c r="H109" s="310"/>
      <c r="I109" s="310"/>
      <c r="J109" s="310"/>
      <c r="K109" s="310"/>
      <c r="L109" s="310"/>
      <c r="M109" s="310"/>
      <c r="N109" s="310"/>
      <c r="O109" s="310"/>
      <c r="P109" s="310"/>
      <c r="Q109" s="310"/>
      <c r="R109" s="310"/>
      <c r="S109" s="310"/>
      <c r="T109" s="310"/>
      <c r="U109" s="310"/>
      <c r="V109" s="310"/>
      <c r="W109" s="310"/>
      <c r="X109" s="310"/>
      <c r="Y109" s="310"/>
      <c r="Z109" s="310"/>
      <c r="AA109" s="310"/>
      <c r="AB109" s="706"/>
      <c r="AC109" s="308"/>
      <c r="AD109" s="322"/>
      <c r="AE109" s="112"/>
      <c r="AF109" s="112"/>
      <c r="AG109" s="112"/>
      <c r="AH109" s="112"/>
      <c r="AI109" s="112"/>
      <c r="AJ109" s="112"/>
      <c r="AK109" s="112"/>
      <c r="AL109" s="112"/>
      <c r="AM109" s="112"/>
      <c r="AN109" s="112"/>
      <c r="AO109" s="112"/>
      <c r="AP109" s="112"/>
      <c r="AQ109" s="112"/>
      <c r="AR109" s="112"/>
      <c r="AS109" s="112"/>
      <c r="AT109" s="112"/>
      <c r="AU109" s="112"/>
      <c r="AV109" s="112"/>
      <c r="AW109" s="112"/>
    </row>
    <row r="110" spans="1:49">
      <c r="A110" s="112"/>
      <c r="B110" s="313"/>
      <c r="C110" s="314"/>
      <c r="D110" s="310"/>
      <c r="E110" s="310"/>
      <c r="F110" s="310"/>
      <c r="G110" s="310"/>
      <c r="H110" s="310"/>
      <c r="I110" s="310"/>
      <c r="J110" s="310"/>
      <c r="K110" s="310"/>
      <c r="L110" s="310"/>
      <c r="M110" s="310"/>
      <c r="N110" s="310"/>
      <c r="O110" s="310"/>
      <c r="P110" s="310"/>
      <c r="Q110" s="310"/>
      <c r="R110" s="310"/>
      <c r="S110" s="310"/>
      <c r="T110" s="310"/>
      <c r="U110" s="310"/>
      <c r="V110" s="310"/>
      <c r="W110" s="310"/>
      <c r="X110" s="310"/>
      <c r="Y110" s="310"/>
      <c r="Z110" s="310"/>
      <c r="AA110" s="310"/>
      <c r="AB110" s="706"/>
      <c r="AC110" s="308"/>
      <c r="AD110" s="322"/>
      <c r="AE110" s="112"/>
      <c r="AF110" s="112"/>
      <c r="AG110" s="112"/>
      <c r="AH110" s="112"/>
      <c r="AI110" s="112"/>
      <c r="AJ110" s="112"/>
      <c r="AK110" s="112"/>
      <c r="AL110" s="112"/>
      <c r="AM110" s="112"/>
      <c r="AN110" s="112"/>
      <c r="AO110" s="112"/>
      <c r="AP110" s="112"/>
      <c r="AQ110" s="112"/>
      <c r="AR110" s="112"/>
      <c r="AS110" s="112"/>
      <c r="AT110" s="112"/>
      <c r="AU110" s="112"/>
      <c r="AV110" s="112"/>
      <c r="AW110" s="112"/>
    </row>
    <row r="111" spans="1:49" ht="15">
      <c r="A111" s="295" t="s">
        <v>241</v>
      </c>
      <c r="B111" s="313"/>
      <c r="C111" s="314"/>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706"/>
      <c r="AC111" s="308"/>
      <c r="AD111" s="322"/>
      <c r="AE111" s="112"/>
      <c r="AF111" s="112"/>
      <c r="AG111" s="112"/>
      <c r="AH111" s="112"/>
      <c r="AI111" s="112"/>
      <c r="AJ111" s="112"/>
      <c r="AK111" s="112"/>
      <c r="AL111" s="112"/>
      <c r="AM111" s="112"/>
      <c r="AN111" s="112"/>
      <c r="AO111" s="112"/>
      <c r="AP111" s="112"/>
      <c r="AQ111" s="112"/>
      <c r="AR111" s="112"/>
      <c r="AS111" s="112"/>
      <c r="AT111" s="112"/>
      <c r="AU111" s="112"/>
      <c r="AV111" s="112"/>
      <c r="AW111" s="112"/>
    </row>
    <row r="112" spans="1:49">
      <c r="A112" s="308" t="s">
        <v>289</v>
      </c>
      <c r="B112" s="313"/>
      <c r="C112" s="314"/>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706"/>
      <c r="AC112" s="308"/>
      <c r="AD112" s="322"/>
      <c r="AE112" s="112"/>
      <c r="AF112" s="112"/>
      <c r="AG112" s="112"/>
      <c r="AH112" s="112"/>
      <c r="AI112" s="112"/>
      <c r="AJ112" s="112"/>
      <c r="AK112" s="112"/>
      <c r="AL112" s="112"/>
      <c r="AM112" s="112"/>
      <c r="AN112" s="112"/>
      <c r="AO112" s="112"/>
      <c r="AP112" s="112"/>
      <c r="AQ112" s="112"/>
      <c r="AR112" s="112"/>
      <c r="AS112" s="112"/>
      <c r="AT112" s="112"/>
      <c r="AU112" s="112"/>
      <c r="AV112" s="112"/>
      <c r="AW112" s="112"/>
    </row>
    <row r="113" spans="1:49">
      <c r="A113" s="308" t="s">
        <v>290</v>
      </c>
      <c r="B113" s="313"/>
      <c r="C113" s="314"/>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706"/>
      <c r="AC113" s="308"/>
      <c r="AD113" s="322"/>
      <c r="AE113" s="112"/>
      <c r="AF113" s="112"/>
      <c r="AG113" s="112"/>
      <c r="AH113" s="112"/>
      <c r="AI113" s="112"/>
      <c r="AJ113" s="112"/>
      <c r="AK113" s="112"/>
      <c r="AL113" s="112"/>
      <c r="AM113" s="112"/>
      <c r="AN113" s="112"/>
      <c r="AO113" s="112"/>
      <c r="AP113" s="112"/>
      <c r="AQ113" s="112"/>
      <c r="AR113" s="112"/>
      <c r="AS113" s="112"/>
      <c r="AT113" s="112"/>
      <c r="AU113" s="112"/>
      <c r="AV113" s="112"/>
      <c r="AW113" s="112"/>
    </row>
    <row r="114" spans="1:49">
      <c r="A114" s="308"/>
      <c r="B114" s="313"/>
      <c r="C114" s="314"/>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706"/>
      <c r="AC114" s="308"/>
      <c r="AD114" s="322"/>
      <c r="AE114" s="112"/>
      <c r="AF114" s="112"/>
      <c r="AG114" s="112"/>
      <c r="AH114" s="112"/>
      <c r="AI114" s="112"/>
      <c r="AJ114" s="112"/>
      <c r="AK114" s="112"/>
      <c r="AL114" s="112"/>
      <c r="AM114" s="112"/>
      <c r="AN114" s="112"/>
      <c r="AO114" s="112"/>
      <c r="AP114" s="112"/>
      <c r="AQ114" s="112"/>
      <c r="AR114" s="112"/>
      <c r="AS114" s="112"/>
      <c r="AT114" s="112"/>
      <c r="AU114" s="112"/>
      <c r="AV114" s="112"/>
      <c r="AW114" s="112"/>
    </row>
    <row r="115" spans="1:49" ht="15">
      <c r="A115" s="295"/>
      <c r="B115" s="296"/>
      <c r="C115" s="314"/>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706"/>
      <c r="AC115" s="308"/>
      <c r="AD115" s="322"/>
      <c r="AE115" s="112"/>
      <c r="AF115" s="112"/>
      <c r="AG115" s="112"/>
      <c r="AH115" s="112"/>
      <c r="AI115" s="112"/>
      <c r="AJ115" s="112"/>
      <c r="AK115" s="112"/>
      <c r="AL115" s="112"/>
      <c r="AM115" s="112"/>
      <c r="AN115" s="112"/>
      <c r="AO115" s="112"/>
      <c r="AP115" s="112"/>
      <c r="AQ115" s="112"/>
      <c r="AR115" s="112"/>
      <c r="AS115" s="112"/>
      <c r="AT115" s="112"/>
      <c r="AU115" s="112"/>
      <c r="AV115" s="112"/>
      <c r="AW115" s="112"/>
    </row>
    <row r="116" spans="1:49">
      <c r="A116" s="308"/>
      <c r="B116" s="313"/>
      <c r="C116" s="314"/>
      <c r="D116" s="310"/>
      <c r="E116" s="310"/>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706"/>
      <c r="AC116" s="308"/>
      <c r="AD116" s="322"/>
      <c r="AE116" s="112"/>
      <c r="AF116" s="112"/>
      <c r="AG116" s="112"/>
      <c r="AH116" s="112"/>
      <c r="AI116" s="112"/>
      <c r="AJ116" s="112"/>
      <c r="AK116" s="112"/>
      <c r="AL116" s="112"/>
      <c r="AM116" s="112"/>
      <c r="AN116" s="112"/>
      <c r="AO116" s="112"/>
      <c r="AP116" s="112"/>
      <c r="AQ116" s="112"/>
      <c r="AR116" s="112"/>
      <c r="AS116" s="112"/>
      <c r="AT116" s="112"/>
      <c r="AU116" s="112"/>
      <c r="AV116" s="112"/>
      <c r="AW116" s="112"/>
    </row>
    <row r="117" spans="1:49">
      <c r="A117" s="308"/>
      <c r="B117" s="313"/>
      <c r="C117" s="314"/>
      <c r="D117" s="310"/>
      <c r="E117" s="310"/>
      <c r="F117" s="310"/>
      <c r="G117" s="310"/>
      <c r="H117" s="310"/>
      <c r="I117" s="310"/>
      <c r="J117" s="310"/>
      <c r="K117" s="310"/>
      <c r="L117" s="310"/>
      <c r="M117" s="310"/>
      <c r="N117" s="310"/>
      <c r="O117" s="310"/>
      <c r="P117" s="310"/>
      <c r="Q117" s="310"/>
      <c r="R117" s="310"/>
      <c r="S117" s="310"/>
      <c r="T117" s="310"/>
      <c r="U117" s="310"/>
      <c r="V117" s="310"/>
      <c r="W117" s="310"/>
      <c r="X117" s="310"/>
      <c r="Y117" s="310"/>
      <c r="Z117" s="310"/>
      <c r="AA117" s="310"/>
      <c r="AB117" s="706"/>
      <c r="AC117" s="29">
        <f>SUM($AC$104:$AC$116)</f>
        <v>0</v>
      </c>
      <c r="AD117" s="133">
        <f>SUM($AD$104:$AD$116)</f>
        <v>0</v>
      </c>
      <c r="AE117" s="112"/>
      <c r="AF117" s="112"/>
      <c r="AG117" s="112"/>
      <c r="AH117" s="112"/>
      <c r="AI117" s="112"/>
      <c r="AJ117" s="112"/>
      <c r="AK117" s="112"/>
      <c r="AL117" s="112"/>
      <c r="AM117" s="112"/>
      <c r="AN117" s="112"/>
      <c r="AO117" s="112"/>
      <c r="AP117" s="112"/>
      <c r="AQ117" s="112"/>
      <c r="AR117" s="112"/>
      <c r="AS117" s="112"/>
      <c r="AT117" s="112"/>
      <c r="AU117" s="112"/>
      <c r="AV117" s="112"/>
      <c r="AW117" s="112"/>
    </row>
    <row r="118" spans="1:49" ht="15">
      <c r="A118" s="317" t="s">
        <v>291</v>
      </c>
      <c r="B118" s="318"/>
      <c r="C118" s="319"/>
      <c r="D118" s="307"/>
      <c r="E118" s="307"/>
      <c r="F118" s="307"/>
      <c r="G118" s="307"/>
      <c r="H118" s="307"/>
      <c r="I118" s="307"/>
      <c r="J118" s="307"/>
      <c r="K118" s="307"/>
      <c r="L118" s="307"/>
      <c r="M118" s="307"/>
      <c r="N118" s="307"/>
      <c r="O118" s="307"/>
      <c r="P118" s="307"/>
      <c r="Q118" s="307"/>
      <c r="R118" s="307"/>
      <c r="S118" s="307"/>
      <c r="T118" s="307"/>
      <c r="U118" s="307"/>
      <c r="V118" s="307"/>
      <c r="W118" s="307"/>
      <c r="X118" s="307"/>
      <c r="Y118" s="307"/>
      <c r="Z118" s="307"/>
      <c r="AA118" s="307"/>
      <c r="AB118" s="705"/>
      <c r="AC118" s="320"/>
      <c r="AD118" s="321"/>
      <c r="AE118" s="112"/>
      <c r="AF118" s="112"/>
      <c r="AG118" s="112"/>
      <c r="AH118" s="112"/>
      <c r="AI118" s="112"/>
      <c r="AJ118" s="112"/>
      <c r="AK118" s="112"/>
      <c r="AL118" s="112"/>
      <c r="AM118" s="112"/>
      <c r="AN118" s="112"/>
      <c r="AO118" s="112"/>
      <c r="AP118" s="112"/>
      <c r="AQ118" s="112"/>
      <c r="AR118" s="112"/>
      <c r="AS118" s="112"/>
      <c r="AT118" s="112"/>
      <c r="AU118" s="112"/>
      <c r="AV118" s="112"/>
      <c r="AW118" s="112"/>
    </row>
    <row r="119" spans="1:49">
      <c r="A119" s="308" t="s">
        <v>292</v>
      </c>
      <c r="B119" s="313"/>
      <c r="C119" s="314"/>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0"/>
      <c r="AB119" s="706"/>
      <c r="AC119" s="308"/>
      <c r="AD119" s="322"/>
      <c r="AE119" s="112"/>
      <c r="AF119" s="112"/>
      <c r="AG119" s="112"/>
      <c r="AH119" s="112"/>
      <c r="AI119" s="112"/>
      <c r="AJ119" s="112"/>
      <c r="AK119" s="112"/>
      <c r="AL119" s="112"/>
      <c r="AM119" s="112"/>
      <c r="AN119" s="112"/>
      <c r="AO119" s="112"/>
      <c r="AP119" s="112"/>
      <c r="AQ119" s="112"/>
      <c r="AR119" s="112"/>
      <c r="AS119" s="112"/>
      <c r="AT119" s="112"/>
      <c r="AU119" s="112"/>
      <c r="AV119" s="112"/>
      <c r="AW119" s="112"/>
    </row>
    <row r="120" spans="1:49">
      <c r="A120" s="308" t="s">
        <v>293</v>
      </c>
      <c r="B120" s="313"/>
      <c r="C120" s="314"/>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706"/>
      <c r="AC120" s="308"/>
      <c r="AD120" s="322"/>
      <c r="AE120" s="112"/>
      <c r="AF120" s="112"/>
      <c r="AG120" s="112"/>
      <c r="AH120" s="112"/>
      <c r="AI120" s="112"/>
      <c r="AJ120" s="112"/>
      <c r="AK120" s="112"/>
      <c r="AL120" s="112"/>
      <c r="AM120" s="112"/>
      <c r="AN120" s="112"/>
      <c r="AO120" s="112"/>
      <c r="AP120" s="112"/>
      <c r="AQ120" s="112"/>
      <c r="AR120" s="112"/>
      <c r="AS120" s="112"/>
      <c r="AT120" s="112"/>
      <c r="AU120" s="112"/>
      <c r="AV120" s="112"/>
      <c r="AW120" s="112"/>
    </row>
    <row r="121" spans="1:49">
      <c r="A121" s="308" t="s">
        <v>294</v>
      </c>
      <c r="B121" s="313"/>
      <c r="C121" s="314"/>
      <c r="D121" s="310"/>
      <c r="E121" s="310"/>
      <c r="F121" s="310"/>
      <c r="G121" s="310"/>
      <c r="H121" s="310"/>
      <c r="I121" s="310"/>
      <c r="J121" s="310"/>
      <c r="K121" s="310"/>
      <c r="L121" s="310"/>
      <c r="M121" s="310"/>
      <c r="N121" s="310"/>
      <c r="O121" s="310"/>
      <c r="P121" s="310"/>
      <c r="Q121" s="310"/>
      <c r="R121" s="310"/>
      <c r="S121" s="310"/>
      <c r="T121" s="310"/>
      <c r="U121" s="310"/>
      <c r="V121" s="310"/>
      <c r="W121" s="310"/>
      <c r="X121" s="310"/>
      <c r="Y121" s="310"/>
      <c r="Z121" s="310"/>
      <c r="AA121" s="310"/>
      <c r="AB121" s="706"/>
      <c r="AC121" s="308"/>
      <c r="AD121" s="322"/>
      <c r="AE121" s="112"/>
      <c r="AF121" s="112"/>
      <c r="AG121" s="112"/>
      <c r="AH121" s="112"/>
      <c r="AI121" s="112"/>
      <c r="AJ121" s="112"/>
      <c r="AK121" s="112"/>
      <c r="AL121" s="112"/>
      <c r="AM121" s="112"/>
      <c r="AN121" s="112"/>
      <c r="AO121" s="112"/>
      <c r="AP121" s="112"/>
      <c r="AQ121" s="112"/>
      <c r="AR121" s="112"/>
      <c r="AS121" s="112"/>
      <c r="AT121" s="112"/>
      <c r="AU121" s="112"/>
      <c r="AV121" s="112"/>
      <c r="AW121" s="112"/>
    </row>
    <row r="122" spans="1:49">
      <c r="A122" s="308" t="s">
        <v>295</v>
      </c>
      <c r="B122" s="313"/>
      <c r="C122" s="314"/>
      <c r="D122" s="310"/>
      <c r="E122" s="310"/>
      <c r="F122" s="310"/>
      <c r="G122" s="310"/>
      <c r="H122" s="310"/>
      <c r="I122" s="310"/>
      <c r="J122" s="310"/>
      <c r="K122" s="310"/>
      <c r="L122" s="310"/>
      <c r="M122" s="310"/>
      <c r="N122" s="310"/>
      <c r="O122" s="310"/>
      <c r="P122" s="310"/>
      <c r="Q122" s="310"/>
      <c r="R122" s="310"/>
      <c r="S122" s="310"/>
      <c r="T122" s="310"/>
      <c r="U122" s="310"/>
      <c r="V122" s="310"/>
      <c r="W122" s="310"/>
      <c r="X122" s="310"/>
      <c r="Y122" s="310"/>
      <c r="Z122" s="310"/>
      <c r="AA122" s="310"/>
      <c r="AB122" s="706"/>
      <c r="AC122" s="308"/>
      <c r="AD122" s="322"/>
      <c r="AE122" s="112"/>
      <c r="AF122" s="112"/>
      <c r="AG122" s="112"/>
      <c r="AH122" s="112"/>
      <c r="AI122" s="112"/>
      <c r="AJ122" s="112"/>
      <c r="AK122" s="112"/>
      <c r="AL122" s="112"/>
      <c r="AM122" s="112"/>
      <c r="AN122" s="112"/>
      <c r="AO122" s="112"/>
      <c r="AP122" s="112"/>
      <c r="AQ122" s="112"/>
      <c r="AR122" s="112"/>
      <c r="AS122" s="112"/>
      <c r="AT122" s="112"/>
      <c r="AU122" s="112"/>
      <c r="AV122" s="112"/>
      <c r="AW122" s="112"/>
    </row>
    <row r="123" spans="1:49">
      <c r="A123" s="308"/>
      <c r="B123" s="313"/>
      <c r="C123" s="314"/>
      <c r="D123" s="310"/>
      <c r="E123" s="310"/>
      <c r="F123" s="310"/>
      <c r="G123" s="310"/>
      <c r="H123" s="310"/>
      <c r="I123" s="310"/>
      <c r="J123" s="310"/>
      <c r="K123" s="310"/>
      <c r="L123" s="310"/>
      <c r="M123" s="310"/>
      <c r="N123" s="310"/>
      <c r="O123" s="310"/>
      <c r="P123" s="310"/>
      <c r="Q123" s="310"/>
      <c r="R123" s="310"/>
      <c r="S123" s="310"/>
      <c r="T123" s="310"/>
      <c r="U123" s="310"/>
      <c r="V123" s="310"/>
      <c r="W123" s="310"/>
      <c r="X123" s="310"/>
      <c r="Y123" s="310"/>
      <c r="Z123" s="310"/>
      <c r="AA123" s="310"/>
      <c r="AB123" s="706"/>
      <c r="AC123" s="308"/>
      <c r="AD123" s="322"/>
      <c r="AE123" s="112"/>
      <c r="AF123" s="112"/>
      <c r="AG123" s="112"/>
      <c r="AH123" s="112"/>
      <c r="AI123" s="112"/>
      <c r="AJ123" s="112"/>
      <c r="AK123" s="112"/>
      <c r="AL123" s="112"/>
      <c r="AM123" s="112"/>
      <c r="AN123" s="112"/>
      <c r="AO123" s="112"/>
      <c r="AP123" s="112"/>
      <c r="AQ123" s="112"/>
      <c r="AR123" s="112"/>
      <c r="AS123" s="112"/>
      <c r="AT123" s="112"/>
      <c r="AU123" s="112"/>
      <c r="AV123" s="112"/>
      <c r="AW123" s="112"/>
    </row>
    <row r="124" spans="1:49">
      <c r="A124" s="112"/>
      <c r="B124" s="313"/>
      <c r="C124" s="314"/>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706"/>
      <c r="AC124" s="308"/>
      <c r="AD124" s="322"/>
      <c r="AE124" s="112"/>
      <c r="AF124" s="112"/>
      <c r="AG124" s="112"/>
      <c r="AH124" s="112"/>
      <c r="AI124" s="112"/>
      <c r="AJ124" s="112"/>
      <c r="AK124" s="112"/>
      <c r="AL124" s="112"/>
      <c r="AM124" s="112"/>
      <c r="AN124" s="112"/>
      <c r="AO124" s="112"/>
      <c r="AP124" s="112"/>
      <c r="AQ124" s="112"/>
      <c r="AR124" s="112"/>
      <c r="AS124" s="112"/>
      <c r="AT124" s="112"/>
      <c r="AU124" s="112"/>
      <c r="AV124" s="112"/>
      <c r="AW124" s="112"/>
    </row>
    <row r="125" spans="1:49" ht="15">
      <c r="A125" s="295" t="s">
        <v>241</v>
      </c>
      <c r="B125" s="313"/>
      <c r="C125" s="314"/>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706"/>
      <c r="AC125" s="308"/>
      <c r="AD125" s="322"/>
      <c r="AE125" s="112"/>
      <c r="AF125" s="112"/>
      <c r="AG125" s="112"/>
      <c r="AH125" s="112"/>
      <c r="AI125" s="112"/>
      <c r="AJ125" s="112"/>
      <c r="AK125" s="112"/>
      <c r="AL125" s="112"/>
      <c r="AM125" s="112"/>
      <c r="AN125" s="112"/>
      <c r="AO125" s="112"/>
      <c r="AP125" s="112"/>
      <c r="AQ125" s="112"/>
      <c r="AR125" s="112"/>
      <c r="AS125" s="112"/>
      <c r="AT125" s="112"/>
      <c r="AU125" s="112"/>
      <c r="AV125" s="112"/>
      <c r="AW125" s="112"/>
    </row>
    <row r="126" spans="1:49">
      <c r="A126" s="308" t="s">
        <v>296</v>
      </c>
      <c r="B126" s="313"/>
      <c r="C126" s="314"/>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0"/>
      <c r="AB126" s="706"/>
      <c r="AC126" s="308"/>
      <c r="AD126" s="322"/>
      <c r="AE126" s="112"/>
      <c r="AF126" s="112"/>
      <c r="AG126" s="112"/>
      <c r="AH126" s="112"/>
      <c r="AI126" s="112"/>
      <c r="AJ126" s="112"/>
      <c r="AK126" s="112"/>
      <c r="AL126" s="112"/>
      <c r="AM126" s="112"/>
      <c r="AN126" s="112"/>
      <c r="AO126" s="112"/>
      <c r="AP126" s="112"/>
      <c r="AQ126" s="112"/>
      <c r="AR126" s="112"/>
      <c r="AS126" s="112"/>
      <c r="AT126" s="112"/>
      <c r="AU126" s="112"/>
      <c r="AV126" s="112"/>
      <c r="AW126" s="112"/>
    </row>
    <row r="127" spans="1:49">
      <c r="A127" s="308" t="s">
        <v>297</v>
      </c>
      <c r="B127" s="313"/>
      <c r="C127" s="314"/>
      <c r="D127" s="310"/>
      <c r="E127" s="310"/>
      <c r="F127" s="310"/>
      <c r="G127" s="310"/>
      <c r="H127" s="310"/>
      <c r="I127" s="310"/>
      <c r="J127" s="310"/>
      <c r="K127" s="310"/>
      <c r="L127" s="310"/>
      <c r="M127" s="310"/>
      <c r="N127" s="310"/>
      <c r="O127" s="310"/>
      <c r="P127" s="310"/>
      <c r="Q127" s="310"/>
      <c r="R127" s="310"/>
      <c r="S127" s="310"/>
      <c r="T127" s="310"/>
      <c r="U127" s="310"/>
      <c r="V127" s="310"/>
      <c r="W127" s="310"/>
      <c r="X127" s="310"/>
      <c r="Y127" s="310"/>
      <c r="Z127" s="310"/>
      <c r="AA127" s="310"/>
      <c r="AB127" s="706"/>
      <c r="AC127" s="308"/>
      <c r="AD127" s="322"/>
      <c r="AE127" s="112"/>
      <c r="AF127" s="112"/>
      <c r="AG127" s="112"/>
      <c r="AH127" s="112"/>
      <c r="AI127" s="112"/>
      <c r="AJ127" s="112"/>
      <c r="AK127" s="112"/>
      <c r="AL127" s="112"/>
      <c r="AM127" s="112"/>
      <c r="AN127" s="112"/>
      <c r="AO127" s="112"/>
      <c r="AP127" s="112"/>
      <c r="AQ127" s="112"/>
      <c r="AR127" s="112"/>
      <c r="AS127" s="112"/>
      <c r="AT127" s="112"/>
      <c r="AU127" s="112"/>
      <c r="AV127" s="112"/>
      <c r="AW127" s="112"/>
    </row>
    <row r="128" spans="1:49">
      <c r="A128" s="308"/>
      <c r="B128" s="313"/>
      <c r="C128" s="314"/>
      <c r="D128" s="310"/>
      <c r="E128" s="310"/>
      <c r="F128" s="310"/>
      <c r="G128" s="310"/>
      <c r="H128" s="310"/>
      <c r="I128" s="310"/>
      <c r="J128" s="310"/>
      <c r="K128" s="310"/>
      <c r="L128" s="310"/>
      <c r="M128" s="310"/>
      <c r="N128" s="310"/>
      <c r="O128" s="310"/>
      <c r="P128" s="310"/>
      <c r="Q128" s="310"/>
      <c r="R128" s="310"/>
      <c r="S128" s="310"/>
      <c r="T128" s="310"/>
      <c r="U128" s="310"/>
      <c r="V128" s="310"/>
      <c r="W128" s="310"/>
      <c r="X128" s="310"/>
      <c r="Y128" s="310"/>
      <c r="Z128" s="310"/>
      <c r="AA128" s="310"/>
      <c r="AB128" s="706"/>
      <c r="AC128" s="308"/>
      <c r="AD128" s="322"/>
      <c r="AE128" s="112"/>
      <c r="AF128" s="112"/>
      <c r="AG128" s="112"/>
      <c r="AH128" s="112"/>
      <c r="AI128" s="112"/>
      <c r="AJ128" s="112"/>
      <c r="AK128" s="112"/>
      <c r="AL128" s="112"/>
      <c r="AM128" s="112"/>
      <c r="AN128" s="112"/>
      <c r="AO128" s="112"/>
      <c r="AP128" s="112"/>
      <c r="AQ128" s="112"/>
      <c r="AR128" s="112"/>
      <c r="AS128" s="112"/>
      <c r="AT128" s="112"/>
      <c r="AU128" s="112"/>
      <c r="AV128" s="112"/>
      <c r="AW128" s="112"/>
    </row>
    <row r="129" spans="1:49" ht="15">
      <c r="A129" s="295"/>
      <c r="B129" s="296"/>
      <c r="C129" s="314"/>
      <c r="D129" s="310"/>
      <c r="E129" s="310"/>
      <c r="F129" s="310"/>
      <c r="G129" s="310"/>
      <c r="H129" s="310"/>
      <c r="I129" s="310"/>
      <c r="J129" s="310"/>
      <c r="K129" s="310"/>
      <c r="L129" s="310"/>
      <c r="M129" s="310"/>
      <c r="N129" s="310"/>
      <c r="O129" s="310"/>
      <c r="P129" s="310"/>
      <c r="Q129" s="310"/>
      <c r="R129" s="310"/>
      <c r="S129" s="310"/>
      <c r="T129" s="310"/>
      <c r="U129" s="310"/>
      <c r="V129" s="310"/>
      <c r="W129" s="310"/>
      <c r="X129" s="310"/>
      <c r="Y129" s="310"/>
      <c r="Z129" s="310"/>
      <c r="AA129" s="310"/>
      <c r="AB129" s="706"/>
      <c r="AC129" s="308"/>
      <c r="AD129" s="322"/>
      <c r="AE129" s="112"/>
      <c r="AF129" s="112"/>
      <c r="AG129" s="112"/>
      <c r="AH129" s="112"/>
      <c r="AI129" s="112"/>
      <c r="AJ129" s="112"/>
      <c r="AK129" s="112"/>
      <c r="AL129" s="112"/>
      <c r="AM129" s="112"/>
      <c r="AN129" s="112"/>
      <c r="AO129" s="112"/>
      <c r="AP129" s="112"/>
      <c r="AQ129" s="112"/>
      <c r="AR129" s="112"/>
      <c r="AS129" s="112"/>
      <c r="AT129" s="112"/>
      <c r="AU129" s="112"/>
      <c r="AV129" s="112"/>
      <c r="AW129" s="112"/>
    </row>
    <row r="130" spans="1:49">
      <c r="A130" s="308"/>
      <c r="B130" s="313"/>
      <c r="C130" s="314"/>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706"/>
      <c r="AC130" s="308"/>
      <c r="AD130" s="322"/>
      <c r="AE130" s="112"/>
      <c r="AF130" s="112"/>
      <c r="AG130" s="112"/>
      <c r="AH130" s="112"/>
      <c r="AI130" s="112"/>
      <c r="AJ130" s="112"/>
      <c r="AK130" s="112"/>
      <c r="AL130" s="112"/>
      <c r="AM130" s="112"/>
      <c r="AN130" s="112"/>
      <c r="AO130" s="112"/>
      <c r="AP130" s="112"/>
      <c r="AQ130" s="112"/>
      <c r="AR130" s="112"/>
      <c r="AS130" s="112"/>
      <c r="AT130" s="112"/>
      <c r="AU130" s="112"/>
      <c r="AV130" s="112"/>
      <c r="AW130" s="112"/>
    </row>
    <row r="131" spans="1:49">
      <c r="A131" s="308"/>
      <c r="B131" s="313"/>
      <c r="C131" s="314"/>
      <c r="D131" s="310"/>
      <c r="E131" s="310"/>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706"/>
      <c r="AC131" s="29">
        <f>SUM($AC$118:$AC$130)</f>
        <v>0</v>
      </c>
      <c r="AD131" s="133">
        <f>SUM($AD$118:$AD$130)</f>
        <v>0</v>
      </c>
      <c r="AE131" s="112"/>
      <c r="AF131" s="112"/>
      <c r="AG131" s="112"/>
      <c r="AH131" s="112"/>
      <c r="AI131" s="112"/>
      <c r="AJ131" s="112"/>
      <c r="AK131" s="112"/>
      <c r="AL131" s="112"/>
      <c r="AM131" s="112"/>
      <c r="AN131" s="112"/>
      <c r="AO131" s="112"/>
      <c r="AP131" s="112"/>
      <c r="AQ131" s="112"/>
      <c r="AR131" s="112"/>
      <c r="AS131" s="112"/>
      <c r="AT131" s="112"/>
      <c r="AU131" s="112"/>
      <c r="AV131" s="112"/>
      <c r="AW131" s="112"/>
    </row>
    <row r="132" spans="1:49" ht="15">
      <c r="A132" s="317" t="s">
        <v>298</v>
      </c>
      <c r="B132" s="318"/>
      <c r="C132" s="319"/>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c r="AB132" s="705"/>
      <c r="AC132" s="320"/>
      <c r="AD132" s="321"/>
      <c r="AE132" s="112"/>
      <c r="AF132" s="112"/>
      <c r="AG132" s="112"/>
      <c r="AH132" s="112"/>
      <c r="AI132" s="112"/>
      <c r="AJ132" s="112"/>
      <c r="AK132" s="112"/>
      <c r="AL132" s="112"/>
      <c r="AM132" s="112"/>
      <c r="AN132" s="112"/>
      <c r="AO132" s="112"/>
      <c r="AP132" s="112"/>
      <c r="AQ132" s="112"/>
      <c r="AR132" s="112"/>
      <c r="AS132" s="112"/>
      <c r="AT132" s="112"/>
      <c r="AU132" s="112"/>
      <c r="AV132" s="112"/>
      <c r="AW132" s="112"/>
    </row>
    <row r="133" spans="1:49">
      <c r="A133" s="308" t="s">
        <v>299</v>
      </c>
      <c r="B133" s="313"/>
      <c r="C133" s="314"/>
      <c r="D133" s="310"/>
      <c r="E133" s="310"/>
      <c r="F133" s="310"/>
      <c r="G133" s="310"/>
      <c r="H133" s="310"/>
      <c r="I133" s="310"/>
      <c r="J133" s="310"/>
      <c r="K133" s="310"/>
      <c r="L133" s="310"/>
      <c r="M133" s="310"/>
      <c r="N133" s="310"/>
      <c r="O133" s="310"/>
      <c r="P133" s="310"/>
      <c r="Q133" s="310"/>
      <c r="R133" s="310"/>
      <c r="S133" s="310"/>
      <c r="T133" s="310"/>
      <c r="U133" s="310"/>
      <c r="V133" s="310"/>
      <c r="W133" s="310"/>
      <c r="X133" s="310"/>
      <c r="Y133" s="310"/>
      <c r="Z133" s="310"/>
      <c r="AA133" s="310"/>
      <c r="AB133" s="706"/>
      <c r="AC133" s="308"/>
      <c r="AD133" s="322"/>
      <c r="AE133" s="112"/>
      <c r="AF133" s="112"/>
      <c r="AG133" s="112"/>
      <c r="AH133" s="112"/>
      <c r="AI133" s="112"/>
      <c r="AJ133" s="112"/>
      <c r="AK133" s="112"/>
      <c r="AL133" s="112"/>
      <c r="AM133" s="112"/>
      <c r="AN133" s="112"/>
      <c r="AO133" s="112"/>
      <c r="AP133" s="112"/>
      <c r="AQ133" s="112"/>
      <c r="AR133" s="112"/>
      <c r="AS133" s="112"/>
      <c r="AT133" s="112"/>
      <c r="AU133" s="112"/>
      <c r="AV133" s="112"/>
      <c r="AW133" s="112"/>
    </row>
    <row r="134" spans="1:49">
      <c r="A134" s="308" t="s">
        <v>300</v>
      </c>
      <c r="B134" s="313"/>
      <c r="C134" s="314"/>
      <c r="D134" s="310"/>
      <c r="E134" s="310"/>
      <c r="F134" s="310"/>
      <c r="G134" s="310"/>
      <c r="H134" s="310"/>
      <c r="I134" s="310"/>
      <c r="J134" s="310"/>
      <c r="K134" s="310"/>
      <c r="L134" s="310"/>
      <c r="M134" s="310"/>
      <c r="N134" s="310"/>
      <c r="O134" s="310"/>
      <c r="P134" s="310"/>
      <c r="Q134" s="310"/>
      <c r="R134" s="310"/>
      <c r="S134" s="310"/>
      <c r="T134" s="310"/>
      <c r="U134" s="310"/>
      <c r="V134" s="310"/>
      <c r="W134" s="310"/>
      <c r="X134" s="310"/>
      <c r="Y134" s="310"/>
      <c r="Z134" s="310"/>
      <c r="AA134" s="310"/>
      <c r="AB134" s="706"/>
      <c r="AC134" s="308"/>
      <c r="AD134" s="322"/>
      <c r="AE134" s="112"/>
      <c r="AF134" s="112"/>
      <c r="AG134" s="112"/>
      <c r="AH134" s="112"/>
      <c r="AI134" s="112"/>
      <c r="AJ134" s="112"/>
      <c r="AK134" s="112"/>
      <c r="AL134" s="112"/>
      <c r="AM134" s="112"/>
      <c r="AN134" s="112"/>
      <c r="AO134" s="112"/>
      <c r="AP134" s="112"/>
      <c r="AQ134" s="112"/>
      <c r="AR134" s="112"/>
      <c r="AS134" s="112"/>
      <c r="AT134" s="112"/>
      <c r="AU134" s="112"/>
      <c r="AV134" s="112"/>
      <c r="AW134" s="112"/>
    </row>
    <row r="135" spans="1:49">
      <c r="A135" s="308" t="s">
        <v>301</v>
      </c>
      <c r="B135" s="313"/>
      <c r="C135" s="314"/>
      <c r="D135" s="310"/>
      <c r="E135" s="310"/>
      <c r="F135" s="310"/>
      <c r="G135" s="310"/>
      <c r="H135" s="310"/>
      <c r="I135" s="310"/>
      <c r="J135" s="310"/>
      <c r="K135" s="310"/>
      <c r="L135" s="310"/>
      <c r="M135" s="310"/>
      <c r="N135" s="310"/>
      <c r="O135" s="310"/>
      <c r="P135" s="310"/>
      <c r="Q135" s="310"/>
      <c r="R135" s="310"/>
      <c r="S135" s="310"/>
      <c r="T135" s="310"/>
      <c r="U135" s="310"/>
      <c r="V135" s="310"/>
      <c r="W135" s="310"/>
      <c r="X135" s="310"/>
      <c r="Y135" s="310"/>
      <c r="Z135" s="310"/>
      <c r="AA135" s="310"/>
      <c r="AB135" s="706"/>
      <c r="AC135" s="308"/>
      <c r="AD135" s="322"/>
      <c r="AE135" s="112"/>
      <c r="AF135" s="112"/>
      <c r="AG135" s="112"/>
      <c r="AH135" s="112"/>
      <c r="AI135" s="112"/>
      <c r="AJ135" s="112"/>
      <c r="AK135" s="112"/>
      <c r="AL135" s="112"/>
      <c r="AM135" s="112"/>
      <c r="AN135" s="112"/>
      <c r="AO135" s="112"/>
      <c r="AP135" s="112"/>
      <c r="AQ135" s="112"/>
      <c r="AR135" s="112"/>
      <c r="AS135" s="112"/>
      <c r="AT135" s="112"/>
      <c r="AU135" s="112"/>
      <c r="AV135" s="112"/>
      <c r="AW135" s="112"/>
    </row>
    <row r="136" spans="1:49">
      <c r="A136" s="308" t="s">
        <v>302</v>
      </c>
      <c r="B136" s="313"/>
      <c r="C136" s="314"/>
      <c r="D136" s="310"/>
      <c r="E136" s="310"/>
      <c r="F136" s="310"/>
      <c r="G136" s="310"/>
      <c r="H136" s="310"/>
      <c r="I136" s="310"/>
      <c r="J136" s="310"/>
      <c r="K136" s="310"/>
      <c r="L136" s="310"/>
      <c r="M136" s="310"/>
      <c r="N136" s="310"/>
      <c r="O136" s="310"/>
      <c r="P136" s="310"/>
      <c r="Q136" s="310"/>
      <c r="R136" s="310"/>
      <c r="S136" s="310"/>
      <c r="T136" s="310"/>
      <c r="U136" s="310"/>
      <c r="V136" s="310"/>
      <c r="W136" s="310"/>
      <c r="X136" s="310"/>
      <c r="Y136" s="310"/>
      <c r="Z136" s="310"/>
      <c r="AA136" s="310"/>
      <c r="AB136" s="706"/>
      <c r="AC136" s="308"/>
      <c r="AD136" s="322"/>
      <c r="AE136" s="112"/>
      <c r="AF136" s="112"/>
      <c r="AG136" s="112"/>
      <c r="AH136" s="112"/>
      <c r="AI136" s="112"/>
      <c r="AJ136" s="112"/>
      <c r="AK136" s="112"/>
      <c r="AL136" s="112"/>
      <c r="AM136" s="112"/>
      <c r="AN136" s="112"/>
      <c r="AO136" s="112"/>
      <c r="AP136" s="112"/>
      <c r="AQ136" s="112"/>
      <c r="AR136" s="112"/>
      <c r="AS136" s="112"/>
      <c r="AT136" s="112"/>
      <c r="AU136" s="112"/>
      <c r="AV136" s="112"/>
      <c r="AW136" s="112"/>
    </row>
    <row r="137" spans="1:49">
      <c r="A137" s="308"/>
      <c r="B137" s="313"/>
      <c r="C137" s="314"/>
      <c r="D137" s="310"/>
      <c r="E137" s="310"/>
      <c r="F137" s="310"/>
      <c r="G137" s="310"/>
      <c r="H137" s="310"/>
      <c r="I137" s="310"/>
      <c r="J137" s="310"/>
      <c r="K137" s="310"/>
      <c r="L137" s="310"/>
      <c r="M137" s="310"/>
      <c r="N137" s="310"/>
      <c r="O137" s="310"/>
      <c r="P137" s="310"/>
      <c r="Q137" s="310"/>
      <c r="R137" s="310"/>
      <c r="S137" s="310"/>
      <c r="T137" s="310"/>
      <c r="U137" s="310"/>
      <c r="V137" s="310"/>
      <c r="W137" s="310"/>
      <c r="X137" s="310"/>
      <c r="Y137" s="310"/>
      <c r="Z137" s="310"/>
      <c r="AA137" s="310"/>
      <c r="AB137" s="706"/>
      <c r="AC137" s="308"/>
      <c r="AD137" s="322"/>
      <c r="AE137" s="112"/>
      <c r="AF137" s="112"/>
      <c r="AG137" s="112"/>
      <c r="AH137" s="112"/>
      <c r="AI137" s="112"/>
      <c r="AJ137" s="112"/>
      <c r="AK137" s="112"/>
      <c r="AL137" s="112"/>
      <c r="AM137" s="112"/>
      <c r="AN137" s="112"/>
      <c r="AO137" s="112"/>
      <c r="AP137" s="112"/>
      <c r="AQ137" s="112"/>
      <c r="AR137" s="112"/>
      <c r="AS137" s="112"/>
      <c r="AT137" s="112"/>
      <c r="AU137" s="112"/>
      <c r="AV137" s="112"/>
      <c r="AW137" s="112"/>
    </row>
    <row r="138" spans="1:49">
      <c r="A138" s="112"/>
      <c r="B138" s="313"/>
      <c r="C138" s="314"/>
      <c r="D138" s="310"/>
      <c r="E138" s="310"/>
      <c r="F138" s="310"/>
      <c r="G138" s="310"/>
      <c r="H138" s="310"/>
      <c r="I138" s="310"/>
      <c r="J138" s="310"/>
      <c r="K138" s="310"/>
      <c r="L138" s="310"/>
      <c r="M138" s="310"/>
      <c r="N138" s="310"/>
      <c r="O138" s="310"/>
      <c r="P138" s="310"/>
      <c r="Q138" s="310"/>
      <c r="R138" s="310"/>
      <c r="S138" s="310"/>
      <c r="T138" s="310"/>
      <c r="U138" s="310"/>
      <c r="V138" s="310"/>
      <c r="W138" s="310"/>
      <c r="X138" s="310"/>
      <c r="Y138" s="310"/>
      <c r="Z138" s="310"/>
      <c r="AA138" s="310"/>
      <c r="AB138" s="706"/>
      <c r="AC138" s="308"/>
      <c r="AD138" s="322"/>
      <c r="AE138" s="112"/>
      <c r="AF138" s="112"/>
      <c r="AG138" s="112"/>
      <c r="AH138" s="112"/>
      <c r="AI138" s="112"/>
      <c r="AJ138" s="112"/>
      <c r="AK138" s="112"/>
      <c r="AL138" s="112"/>
      <c r="AM138" s="112"/>
      <c r="AN138" s="112"/>
      <c r="AO138" s="112"/>
      <c r="AP138" s="112"/>
      <c r="AQ138" s="112"/>
      <c r="AR138" s="112"/>
      <c r="AS138" s="112"/>
      <c r="AT138" s="112"/>
      <c r="AU138" s="112"/>
      <c r="AV138" s="112"/>
      <c r="AW138" s="112"/>
    </row>
    <row r="139" spans="1:49" ht="15">
      <c r="A139" s="295" t="s">
        <v>241</v>
      </c>
      <c r="B139" s="313"/>
      <c r="C139" s="314"/>
      <c r="D139" s="310"/>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706"/>
      <c r="AC139" s="308"/>
      <c r="AD139" s="322"/>
      <c r="AE139" s="112"/>
      <c r="AF139" s="112"/>
      <c r="AG139" s="112"/>
      <c r="AH139" s="112"/>
      <c r="AI139" s="112"/>
      <c r="AJ139" s="112"/>
      <c r="AK139" s="112"/>
      <c r="AL139" s="112"/>
      <c r="AM139" s="112"/>
      <c r="AN139" s="112"/>
      <c r="AO139" s="112"/>
      <c r="AP139" s="112"/>
      <c r="AQ139" s="112"/>
      <c r="AR139" s="112"/>
      <c r="AS139" s="112"/>
      <c r="AT139" s="112"/>
      <c r="AU139" s="112"/>
      <c r="AV139" s="112"/>
      <c r="AW139" s="112"/>
    </row>
    <row r="140" spans="1:49">
      <c r="A140" s="308" t="s">
        <v>303</v>
      </c>
      <c r="B140" s="313"/>
      <c r="C140" s="314"/>
      <c r="D140" s="310"/>
      <c r="E140" s="310"/>
      <c r="F140" s="310"/>
      <c r="G140" s="310"/>
      <c r="H140" s="310"/>
      <c r="I140" s="310"/>
      <c r="J140" s="310"/>
      <c r="K140" s="310"/>
      <c r="L140" s="310"/>
      <c r="M140" s="310"/>
      <c r="N140" s="310"/>
      <c r="O140" s="310"/>
      <c r="P140" s="310"/>
      <c r="Q140" s="310"/>
      <c r="R140" s="310"/>
      <c r="S140" s="310"/>
      <c r="T140" s="310"/>
      <c r="U140" s="310"/>
      <c r="V140" s="310"/>
      <c r="W140" s="310"/>
      <c r="X140" s="310"/>
      <c r="Y140" s="310"/>
      <c r="Z140" s="310"/>
      <c r="AA140" s="310"/>
      <c r="AB140" s="706"/>
      <c r="AC140" s="308"/>
      <c r="AD140" s="322"/>
      <c r="AE140" s="112"/>
      <c r="AF140" s="112"/>
      <c r="AG140" s="112"/>
      <c r="AH140" s="112"/>
      <c r="AI140" s="112"/>
      <c r="AJ140" s="112"/>
      <c r="AK140" s="112"/>
      <c r="AL140" s="112"/>
      <c r="AM140" s="112"/>
      <c r="AN140" s="112"/>
      <c r="AO140" s="112"/>
      <c r="AP140" s="112"/>
      <c r="AQ140" s="112"/>
      <c r="AR140" s="112"/>
      <c r="AS140" s="112"/>
      <c r="AT140" s="112"/>
      <c r="AU140" s="112"/>
      <c r="AV140" s="112"/>
      <c r="AW140" s="112"/>
    </row>
    <row r="141" spans="1:49">
      <c r="A141" s="308" t="s">
        <v>304</v>
      </c>
      <c r="B141" s="313"/>
      <c r="C141" s="314"/>
      <c r="D141" s="310"/>
      <c r="E141" s="310"/>
      <c r="F141" s="310"/>
      <c r="G141" s="310"/>
      <c r="H141" s="310"/>
      <c r="I141" s="310"/>
      <c r="J141" s="310"/>
      <c r="K141" s="310"/>
      <c r="L141" s="310"/>
      <c r="M141" s="310"/>
      <c r="N141" s="310"/>
      <c r="O141" s="310"/>
      <c r="P141" s="310"/>
      <c r="Q141" s="310"/>
      <c r="R141" s="310"/>
      <c r="S141" s="310"/>
      <c r="T141" s="310"/>
      <c r="U141" s="310"/>
      <c r="V141" s="310"/>
      <c r="W141" s="310"/>
      <c r="X141" s="310"/>
      <c r="Y141" s="310"/>
      <c r="Z141" s="310"/>
      <c r="AA141" s="310"/>
      <c r="AB141" s="706"/>
      <c r="AC141" s="308"/>
      <c r="AD141" s="322"/>
      <c r="AE141" s="112"/>
      <c r="AF141" s="112"/>
      <c r="AG141" s="112"/>
      <c r="AH141" s="112"/>
      <c r="AI141" s="112"/>
      <c r="AJ141" s="112"/>
      <c r="AK141" s="112"/>
      <c r="AL141" s="112"/>
      <c r="AM141" s="112"/>
      <c r="AN141" s="112"/>
      <c r="AO141" s="112"/>
      <c r="AP141" s="112"/>
      <c r="AQ141" s="112"/>
      <c r="AR141" s="112"/>
      <c r="AS141" s="112"/>
      <c r="AT141" s="112"/>
      <c r="AU141" s="112"/>
      <c r="AV141" s="112"/>
      <c r="AW141" s="112"/>
    </row>
    <row r="142" spans="1:49">
      <c r="A142" s="308"/>
      <c r="B142" s="313"/>
      <c r="C142" s="314"/>
      <c r="D142" s="310"/>
      <c r="E142" s="310"/>
      <c r="F142" s="310"/>
      <c r="G142" s="310"/>
      <c r="H142" s="310"/>
      <c r="I142" s="310"/>
      <c r="J142" s="310"/>
      <c r="K142" s="310"/>
      <c r="L142" s="310"/>
      <c r="M142" s="310"/>
      <c r="N142" s="310"/>
      <c r="O142" s="310"/>
      <c r="P142" s="310"/>
      <c r="Q142" s="310"/>
      <c r="R142" s="310"/>
      <c r="S142" s="310"/>
      <c r="T142" s="310"/>
      <c r="U142" s="310"/>
      <c r="V142" s="310"/>
      <c r="W142" s="310"/>
      <c r="X142" s="310"/>
      <c r="Y142" s="310"/>
      <c r="Z142" s="310"/>
      <c r="AA142" s="310"/>
      <c r="AB142" s="706"/>
      <c r="AC142" s="308"/>
      <c r="AD142" s="322"/>
      <c r="AE142" s="112"/>
      <c r="AF142" s="112"/>
      <c r="AG142" s="112"/>
      <c r="AH142" s="112"/>
      <c r="AI142" s="112"/>
      <c r="AJ142" s="112"/>
      <c r="AK142" s="112"/>
      <c r="AL142" s="112"/>
      <c r="AM142" s="112"/>
      <c r="AN142" s="112"/>
      <c r="AO142" s="112"/>
      <c r="AP142" s="112"/>
      <c r="AQ142" s="112"/>
      <c r="AR142" s="112"/>
      <c r="AS142" s="112"/>
      <c r="AT142" s="112"/>
      <c r="AU142" s="112"/>
      <c r="AV142" s="112"/>
      <c r="AW142" s="112"/>
    </row>
    <row r="143" spans="1:49" ht="15">
      <c r="A143" s="295"/>
      <c r="B143" s="296"/>
      <c r="C143" s="314"/>
      <c r="D143" s="310"/>
      <c r="E143" s="310"/>
      <c r="F143" s="310"/>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706"/>
      <c r="AC143" s="308"/>
      <c r="AD143" s="322"/>
      <c r="AE143" s="112"/>
      <c r="AF143" s="112"/>
      <c r="AG143" s="112"/>
      <c r="AH143" s="112"/>
      <c r="AI143" s="112"/>
      <c r="AJ143" s="112"/>
      <c r="AK143" s="112"/>
      <c r="AL143" s="112"/>
      <c r="AM143" s="112"/>
      <c r="AN143" s="112"/>
      <c r="AO143" s="112"/>
      <c r="AP143" s="112"/>
      <c r="AQ143" s="112"/>
      <c r="AR143" s="112"/>
      <c r="AS143" s="112"/>
      <c r="AT143" s="112"/>
      <c r="AU143" s="112"/>
      <c r="AV143" s="112"/>
      <c r="AW143" s="112"/>
    </row>
    <row r="144" spans="1:49">
      <c r="A144" s="308"/>
      <c r="B144" s="313"/>
      <c r="C144" s="314"/>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706"/>
      <c r="AC144" s="308"/>
      <c r="AD144" s="322"/>
      <c r="AE144" s="112"/>
      <c r="AF144" s="112"/>
      <c r="AG144" s="112"/>
      <c r="AH144" s="112"/>
      <c r="AI144" s="112"/>
      <c r="AJ144" s="112"/>
      <c r="AK144" s="112"/>
      <c r="AL144" s="112"/>
      <c r="AM144" s="112"/>
      <c r="AN144" s="112"/>
      <c r="AO144" s="112"/>
      <c r="AP144" s="112"/>
      <c r="AQ144" s="112"/>
      <c r="AR144" s="112"/>
      <c r="AS144" s="112"/>
      <c r="AT144" s="112"/>
      <c r="AU144" s="112"/>
      <c r="AV144" s="112"/>
      <c r="AW144" s="112"/>
    </row>
    <row r="145" spans="1:49">
      <c r="A145" s="308"/>
      <c r="B145" s="313"/>
      <c r="C145" s="314"/>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706"/>
      <c r="AC145" s="29">
        <f>SUM($AC$132:$AC$144)</f>
        <v>0</v>
      </c>
      <c r="AD145" s="133">
        <f>SUM($AD$132:$AD$144)</f>
        <v>0</v>
      </c>
      <c r="AE145" s="112"/>
      <c r="AF145" s="112"/>
      <c r="AG145" s="112"/>
      <c r="AH145" s="112"/>
      <c r="AI145" s="112"/>
      <c r="AJ145" s="112"/>
      <c r="AK145" s="112"/>
      <c r="AL145" s="112"/>
      <c r="AM145" s="112"/>
      <c r="AN145" s="112"/>
      <c r="AO145" s="112"/>
      <c r="AP145" s="112"/>
      <c r="AQ145" s="112"/>
      <c r="AR145" s="112"/>
      <c r="AS145" s="112"/>
      <c r="AT145" s="112"/>
      <c r="AU145" s="112"/>
      <c r="AV145" s="112"/>
      <c r="AW145" s="112"/>
    </row>
    <row r="146" spans="1:49" ht="15">
      <c r="A146" s="317" t="s">
        <v>305</v>
      </c>
      <c r="B146" s="318"/>
      <c r="C146" s="319"/>
      <c r="D146" s="307"/>
      <c r="E146" s="307"/>
      <c r="F146" s="307"/>
      <c r="G146" s="307"/>
      <c r="H146" s="307"/>
      <c r="I146" s="307"/>
      <c r="J146" s="307"/>
      <c r="K146" s="307"/>
      <c r="L146" s="307"/>
      <c r="M146" s="307"/>
      <c r="N146" s="307"/>
      <c r="O146" s="307"/>
      <c r="P146" s="307"/>
      <c r="Q146" s="307"/>
      <c r="R146" s="307"/>
      <c r="S146" s="307"/>
      <c r="T146" s="307"/>
      <c r="U146" s="307"/>
      <c r="V146" s="307"/>
      <c r="W146" s="307"/>
      <c r="X146" s="307"/>
      <c r="Y146" s="307"/>
      <c r="Z146" s="307"/>
      <c r="AA146" s="307"/>
      <c r="AB146" s="705"/>
      <c r="AC146" s="320"/>
      <c r="AD146" s="321"/>
      <c r="AE146" s="112"/>
      <c r="AF146" s="112"/>
      <c r="AG146" s="112"/>
      <c r="AH146" s="112"/>
      <c r="AI146" s="112"/>
      <c r="AJ146" s="112"/>
      <c r="AK146" s="112"/>
      <c r="AL146" s="112"/>
      <c r="AM146" s="112"/>
      <c r="AN146" s="112"/>
      <c r="AO146" s="112"/>
      <c r="AP146" s="112"/>
      <c r="AQ146" s="112"/>
      <c r="AR146" s="112"/>
      <c r="AS146" s="112"/>
      <c r="AT146" s="112"/>
      <c r="AU146" s="112"/>
      <c r="AV146" s="112"/>
      <c r="AW146" s="112"/>
    </row>
    <row r="147" spans="1:49">
      <c r="A147" s="308" t="s">
        <v>306</v>
      </c>
      <c r="B147" s="313"/>
      <c r="C147" s="314"/>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706"/>
      <c r="AC147" s="308"/>
      <c r="AD147" s="322"/>
      <c r="AE147" s="112"/>
      <c r="AF147" s="112"/>
      <c r="AG147" s="112"/>
      <c r="AH147" s="112"/>
      <c r="AI147" s="112"/>
      <c r="AJ147" s="112"/>
      <c r="AK147" s="112"/>
      <c r="AL147" s="112"/>
      <c r="AM147" s="112"/>
      <c r="AN147" s="112"/>
      <c r="AO147" s="112"/>
      <c r="AP147" s="112"/>
      <c r="AQ147" s="112"/>
      <c r="AR147" s="112"/>
      <c r="AS147" s="112"/>
      <c r="AT147" s="112"/>
      <c r="AU147" s="112"/>
      <c r="AV147" s="112"/>
      <c r="AW147" s="112"/>
    </row>
    <row r="148" spans="1:49">
      <c r="A148" s="308" t="s">
        <v>307</v>
      </c>
      <c r="B148" s="313"/>
      <c r="C148" s="314"/>
      <c r="D148" s="310"/>
      <c r="E148" s="310"/>
      <c r="F148" s="310"/>
      <c r="G148" s="310"/>
      <c r="H148" s="310"/>
      <c r="I148" s="310"/>
      <c r="J148" s="310"/>
      <c r="K148" s="310"/>
      <c r="L148" s="310"/>
      <c r="M148" s="310"/>
      <c r="N148" s="310"/>
      <c r="O148" s="310"/>
      <c r="P148" s="310"/>
      <c r="Q148" s="310"/>
      <c r="R148" s="310"/>
      <c r="S148" s="310"/>
      <c r="T148" s="310"/>
      <c r="U148" s="310"/>
      <c r="V148" s="310"/>
      <c r="W148" s="310"/>
      <c r="X148" s="310"/>
      <c r="Y148" s="310"/>
      <c r="Z148" s="310"/>
      <c r="AA148" s="310"/>
      <c r="AB148" s="706"/>
      <c r="AC148" s="308"/>
      <c r="AD148" s="322"/>
      <c r="AE148" s="112"/>
      <c r="AF148" s="112"/>
      <c r="AG148" s="112"/>
      <c r="AH148" s="112"/>
      <c r="AI148" s="112"/>
      <c r="AJ148" s="112"/>
      <c r="AK148" s="112"/>
      <c r="AL148" s="112"/>
      <c r="AM148" s="112"/>
      <c r="AN148" s="112"/>
      <c r="AO148" s="112"/>
      <c r="AP148" s="112"/>
      <c r="AQ148" s="112"/>
      <c r="AR148" s="112"/>
      <c r="AS148" s="112"/>
      <c r="AT148" s="112"/>
      <c r="AU148" s="112"/>
      <c r="AV148" s="112"/>
      <c r="AW148" s="112"/>
    </row>
    <row r="149" spans="1:49">
      <c r="A149" s="308" t="s">
        <v>308</v>
      </c>
      <c r="B149" s="313"/>
      <c r="C149" s="314"/>
      <c r="D149" s="310"/>
      <c r="E149" s="310"/>
      <c r="F149" s="310"/>
      <c r="G149" s="310"/>
      <c r="H149" s="310"/>
      <c r="I149" s="310"/>
      <c r="J149" s="310"/>
      <c r="K149" s="310"/>
      <c r="L149" s="310"/>
      <c r="M149" s="310"/>
      <c r="N149" s="310"/>
      <c r="O149" s="310"/>
      <c r="P149" s="310"/>
      <c r="Q149" s="310"/>
      <c r="R149" s="310"/>
      <c r="S149" s="310"/>
      <c r="T149" s="310"/>
      <c r="U149" s="310"/>
      <c r="V149" s="310"/>
      <c r="W149" s="310"/>
      <c r="X149" s="310"/>
      <c r="Y149" s="310"/>
      <c r="Z149" s="310"/>
      <c r="AA149" s="310"/>
      <c r="AB149" s="706"/>
      <c r="AC149" s="308"/>
      <c r="AD149" s="322"/>
      <c r="AE149" s="112"/>
      <c r="AF149" s="112"/>
      <c r="AG149" s="112"/>
      <c r="AH149" s="112"/>
      <c r="AI149" s="112"/>
      <c r="AJ149" s="112"/>
      <c r="AK149" s="112"/>
      <c r="AL149" s="112"/>
      <c r="AM149" s="112"/>
      <c r="AN149" s="112"/>
      <c r="AO149" s="112"/>
      <c r="AP149" s="112"/>
      <c r="AQ149" s="112"/>
      <c r="AR149" s="112"/>
      <c r="AS149" s="112"/>
      <c r="AT149" s="112"/>
      <c r="AU149" s="112"/>
      <c r="AV149" s="112"/>
      <c r="AW149" s="112"/>
    </row>
    <row r="150" spans="1:49">
      <c r="A150" s="308" t="s">
        <v>309</v>
      </c>
      <c r="B150" s="313"/>
      <c r="C150" s="314"/>
      <c r="D150" s="310"/>
      <c r="E150" s="310"/>
      <c r="F150" s="310"/>
      <c r="G150" s="310"/>
      <c r="H150" s="310"/>
      <c r="I150" s="310"/>
      <c r="J150" s="310"/>
      <c r="K150" s="310"/>
      <c r="L150" s="310"/>
      <c r="M150" s="310"/>
      <c r="N150" s="310"/>
      <c r="O150" s="310"/>
      <c r="P150" s="310"/>
      <c r="Q150" s="310"/>
      <c r="R150" s="310"/>
      <c r="S150" s="310"/>
      <c r="T150" s="310"/>
      <c r="U150" s="310"/>
      <c r="V150" s="310"/>
      <c r="W150" s="310"/>
      <c r="X150" s="310"/>
      <c r="Y150" s="310"/>
      <c r="Z150" s="310"/>
      <c r="AA150" s="310"/>
      <c r="AB150" s="706"/>
      <c r="AC150" s="308"/>
      <c r="AD150" s="322"/>
      <c r="AE150" s="112"/>
      <c r="AF150" s="112"/>
      <c r="AG150" s="112"/>
      <c r="AH150" s="112"/>
      <c r="AI150" s="112"/>
      <c r="AJ150" s="112"/>
      <c r="AK150" s="112"/>
      <c r="AL150" s="112"/>
      <c r="AM150" s="112"/>
      <c r="AN150" s="112"/>
      <c r="AO150" s="112"/>
      <c r="AP150" s="112"/>
      <c r="AQ150" s="112"/>
      <c r="AR150" s="112"/>
      <c r="AS150" s="112"/>
      <c r="AT150" s="112"/>
      <c r="AU150" s="112"/>
      <c r="AV150" s="112"/>
      <c r="AW150" s="112"/>
    </row>
    <row r="151" spans="1:49">
      <c r="A151" s="308"/>
      <c r="B151" s="313"/>
      <c r="C151" s="314"/>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706"/>
      <c r="AC151" s="308"/>
      <c r="AD151" s="322"/>
      <c r="AE151" s="112"/>
      <c r="AF151" s="112"/>
      <c r="AG151" s="112"/>
      <c r="AH151" s="112"/>
      <c r="AI151" s="112"/>
      <c r="AJ151" s="112"/>
      <c r="AK151" s="112"/>
      <c r="AL151" s="112"/>
      <c r="AM151" s="112"/>
      <c r="AN151" s="112"/>
      <c r="AO151" s="112"/>
      <c r="AP151" s="112"/>
      <c r="AQ151" s="112"/>
      <c r="AR151" s="112"/>
      <c r="AS151" s="112"/>
      <c r="AT151" s="112"/>
      <c r="AU151" s="112"/>
      <c r="AV151" s="112"/>
      <c r="AW151" s="112"/>
    </row>
    <row r="152" spans="1:49">
      <c r="A152" s="112"/>
      <c r="B152" s="313"/>
      <c r="C152" s="314"/>
      <c r="D152" s="310"/>
      <c r="E152" s="310"/>
      <c r="F152" s="310"/>
      <c r="G152" s="310"/>
      <c r="H152" s="310"/>
      <c r="I152" s="310"/>
      <c r="J152" s="310"/>
      <c r="K152" s="310"/>
      <c r="L152" s="310"/>
      <c r="M152" s="310"/>
      <c r="N152" s="310"/>
      <c r="O152" s="310"/>
      <c r="P152" s="310"/>
      <c r="Q152" s="310"/>
      <c r="R152" s="310"/>
      <c r="S152" s="310"/>
      <c r="T152" s="310"/>
      <c r="U152" s="310"/>
      <c r="V152" s="310"/>
      <c r="W152" s="310"/>
      <c r="X152" s="310"/>
      <c r="Y152" s="310"/>
      <c r="Z152" s="310"/>
      <c r="AA152" s="310"/>
      <c r="AB152" s="706"/>
      <c r="AC152" s="308"/>
      <c r="AD152" s="322"/>
      <c r="AE152" s="112"/>
      <c r="AF152" s="112"/>
      <c r="AG152" s="112"/>
      <c r="AH152" s="112"/>
      <c r="AI152" s="112"/>
      <c r="AJ152" s="112"/>
      <c r="AK152" s="112"/>
      <c r="AL152" s="112"/>
      <c r="AM152" s="112"/>
      <c r="AN152" s="112"/>
      <c r="AO152" s="112"/>
      <c r="AP152" s="112"/>
      <c r="AQ152" s="112"/>
      <c r="AR152" s="112"/>
      <c r="AS152" s="112"/>
      <c r="AT152" s="112"/>
      <c r="AU152" s="112"/>
      <c r="AV152" s="112"/>
      <c r="AW152" s="112"/>
    </row>
    <row r="153" spans="1:49" ht="15">
      <c r="A153" s="295" t="s">
        <v>241</v>
      </c>
      <c r="B153" s="313"/>
      <c r="C153" s="314"/>
      <c r="D153" s="310"/>
      <c r="E153" s="310"/>
      <c r="F153" s="310"/>
      <c r="G153" s="310"/>
      <c r="H153" s="310"/>
      <c r="I153" s="310"/>
      <c r="J153" s="310"/>
      <c r="K153" s="310"/>
      <c r="L153" s="310"/>
      <c r="M153" s="310"/>
      <c r="N153" s="310"/>
      <c r="O153" s="310"/>
      <c r="P153" s="310"/>
      <c r="Q153" s="310"/>
      <c r="R153" s="310"/>
      <c r="S153" s="310"/>
      <c r="T153" s="310"/>
      <c r="U153" s="310"/>
      <c r="V153" s="310"/>
      <c r="W153" s="310"/>
      <c r="X153" s="310"/>
      <c r="Y153" s="310"/>
      <c r="Z153" s="310"/>
      <c r="AA153" s="310"/>
      <c r="AB153" s="706"/>
      <c r="AC153" s="308"/>
      <c r="AD153" s="322"/>
      <c r="AE153" s="112"/>
      <c r="AF153" s="112"/>
      <c r="AG153" s="112"/>
      <c r="AH153" s="112"/>
      <c r="AI153" s="112"/>
      <c r="AJ153" s="112"/>
      <c r="AK153" s="112"/>
      <c r="AL153" s="112"/>
      <c r="AM153" s="112"/>
      <c r="AN153" s="112"/>
      <c r="AO153" s="112"/>
      <c r="AP153" s="112"/>
      <c r="AQ153" s="112"/>
      <c r="AR153" s="112"/>
      <c r="AS153" s="112"/>
      <c r="AT153" s="112"/>
      <c r="AU153" s="112"/>
      <c r="AV153" s="112"/>
      <c r="AW153" s="112"/>
    </row>
    <row r="154" spans="1:49">
      <c r="A154" s="308" t="s">
        <v>310</v>
      </c>
      <c r="B154" s="313"/>
      <c r="C154" s="314"/>
      <c r="D154" s="310"/>
      <c r="E154" s="310"/>
      <c r="F154" s="310"/>
      <c r="G154" s="310"/>
      <c r="H154" s="310"/>
      <c r="I154" s="310"/>
      <c r="J154" s="310"/>
      <c r="K154" s="310"/>
      <c r="L154" s="310"/>
      <c r="M154" s="310"/>
      <c r="N154" s="310"/>
      <c r="O154" s="310"/>
      <c r="P154" s="310"/>
      <c r="Q154" s="310"/>
      <c r="R154" s="310"/>
      <c r="S154" s="310"/>
      <c r="T154" s="310"/>
      <c r="U154" s="310"/>
      <c r="V154" s="310"/>
      <c r="W154" s="310"/>
      <c r="X154" s="310"/>
      <c r="Y154" s="310"/>
      <c r="Z154" s="310"/>
      <c r="AA154" s="310"/>
      <c r="AB154" s="706"/>
      <c r="AC154" s="308"/>
      <c r="AD154" s="322"/>
      <c r="AE154" s="112"/>
      <c r="AF154" s="112"/>
      <c r="AG154" s="112"/>
      <c r="AH154" s="112"/>
      <c r="AI154" s="112"/>
      <c r="AJ154" s="112"/>
      <c r="AK154" s="112"/>
      <c r="AL154" s="112"/>
      <c r="AM154" s="112"/>
      <c r="AN154" s="112"/>
      <c r="AO154" s="112"/>
      <c r="AP154" s="112"/>
      <c r="AQ154" s="112"/>
      <c r="AR154" s="112"/>
      <c r="AS154" s="112"/>
      <c r="AT154" s="112"/>
      <c r="AU154" s="112"/>
      <c r="AV154" s="112"/>
      <c r="AW154" s="112"/>
    </row>
    <row r="155" spans="1:49">
      <c r="A155" s="308" t="s">
        <v>311</v>
      </c>
      <c r="B155" s="313"/>
      <c r="C155" s="314"/>
      <c r="D155" s="310"/>
      <c r="E155" s="310"/>
      <c r="F155" s="310"/>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706"/>
      <c r="AC155" s="308"/>
      <c r="AD155" s="322"/>
      <c r="AE155" s="112"/>
      <c r="AF155" s="112"/>
      <c r="AG155" s="112"/>
      <c r="AH155" s="112"/>
      <c r="AI155" s="112"/>
      <c r="AJ155" s="112"/>
      <c r="AK155" s="112"/>
      <c r="AL155" s="112"/>
      <c r="AM155" s="112"/>
      <c r="AN155" s="112"/>
      <c r="AO155" s="112"/>
      <c r="AP155" s="112"/>
      <c r="AQ155" s="112"/>
      <c r="AR155" s="112"/>
      <c r="AS155" s="112"/>
      <c r="AT155" s="112"/>
      <c r="AU155" s="112"/>
      <c r="AV155" s="112"/>
      <c r="AW155" s="112"/>
    </row>
    <row r="156" spans="1:49">
      <c r="A156" s="308"/>
      <c r="B156" s="313"/>
      <c r="C156" s="314"/>
      <c r="D156" s="310"/>
      <c r="E156" s="310"/>
      <c r="F156" s="310"/>
      <c r="G156" s="310"/>
      <c r="H156" s="310"/>
      <c r="I156" s="310"/>
      <c r="J156" s="310"/>
      <c r="K156" s="310"/>
      <c r="L156" s="310"/>
      <c r="M156" s="310"/>
      <c r="N156" s="310"/>
      <c r="O156" s="310"/>
      <c r="P156" s="310"/>
      <c r="Q156" s="310"/>
      <c r="R156" s="310"/>
      <c r="S156" s="310"/>
      <c r="T156" s="310"/>
      <c r="U156" s="310"/>
      <c r="V156" s="310"/>
      <c r="W156" s="310"/>
      <c r="X156" s="310"/>
      <c r="Y156" s="310"/>
      <c r="Z156" s="310"/>
      <c r="AA156" s="310"/>
      <c r="AB156" s="706"/>
      <c r="AC156" s="308"/>
      <c r="AD156" s="322"/>
      <c r="AE156" s="112"/>
      <c r="AF156" s="112"/>
      <c r="AG156" s="112"/>
      <c r="AH156" s="112"/>
      <c r="AI156" s="112"/>
      <c r="AJ156" s="112"/>
      <c r="AK156" s="112"/>
      <c r="AL156" s="112"/>
      <c r="AM156" s="112"/>
      <c r="AN156" s="112"/>
      <c r="AO156" s="112"/>
      <c r="AP156" s="112"/>
      <c r="AQ156" s="112"/>
      <c r="AR156" s="112"/>
      <c r="AS156" s="112"/>
      <c r="AT156" s="112"/>
      <c r="AU156" s="112"/>
      <c r="AV156" s="112"/>
      <c r="AW156" s="112"/>
    </row>
    <row r="157" spans="1:49" ht="15">
      <c r="A157" s="295"/>
      <c r="B157" s="296"/>
      <c r="C157" s="314"/>
      <c r="D157" s="310"/>
      <c r="E157" s="310"/>
      <c r="F157" s="310"/>
      <c r="G157" s="310"/>
      <c r="H157" s="310"/>
      <c r="I157" s="310"/>
      <c r="J157" s="310"/>
      <c r="K157" s="310"/>
      <c r="L157" s="310"/>
      <c r="M157" s="310"/>
      <c r="N157" s="310"/>
      <c r="O157" s="310"/>
      <c r="P157" s="310"/>
      <c r="Q157" s="310"/>
      <c r="R157" s="310"/>
      <c r="S157" s="310"/>
      <c r="T157" s="310"/>
      <c r="U157" s="310"/>
      <c r="V157" s="310"/>
      <c r="W157" s="310"/>
      <c r="X157" s="310"/>
      <c r="Y157" s="310"/>
      <c r="Z157" s="310"/>
      <c r="AA157" s="310"/>
      <c r="AB157" s="706"/>
      <c r="AC157" s="308"/>
      <c r="AD157" s="322"/>
      <c r="AE157" s="112"/>
      <c r="AF157" s="112"/>
      <c r="AG157" s="112"/>
      <c r="AH157" s="112"/>
      <c r="AI157" s="112"/>
      <c r="AJ157" s="112"/>
      <c r="AK157" s="112"/>
      <c r="AL157" s="112"/>
      <c r="AM157" s="112"/>
      <c r="AN157" s="112"/>
      <c r="AO157" s="112"/>
      <c r="AP157" s="112"/>
      <c r="AQ157" s="112"/>
      <c r="AR157" s="112"/>
      <c r="AS157" s="112"/>
      <c r="AT157" s="112"/>
      <c r="AU157" s="112"/>
      <c r="AV157" s="112"/>
      <c r="AW157" s="112"/>
    </row>
    <row r="158" spans="1:49">
      <c r="A158" s="308"/>
      <c r="B158" s="313"/>
      <c r="C158" s="314"/>
      <c r="D158" s="310"/>
      <c r="E158" s="310"/>
      <c r="F158" s="310"/>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706"/>
      <c r="AC158" s="308"/>
      <c r="AD158" s="322"/>
      <c r="AE158" s="112"/>
      <c r="AF158" s="112"/>
      <c r="AG158" s="112"/>
      <c r="AH158" s="112"/>
      <c r="AI158" s="112"/>
      <c r="AJ158" s="112"/>
      <c r="AK158" s="112"/>
      <c r="AL158" s="112"/>
      <c r="AM158" s="112"/>
      <c r="AN158" s="112"/>
      <c r="AO158" s="112"/>
      <c r="AP158" s="112"/>
      <c r="AQ158" s="112"/>
      <c r="AR158" s="112"/>
      <c r="AS158" s="112"/>
      <c r="AT158" s="112"/>
      <c r="AU158" s="112"/>
      <c r="AV158" s="112"/>
      <c r="AW158" s="112"/>
    </row>
    <row r="159" spans="1:49">
      <c r="A159" s="308"/>
      <c r="B159" s="313"/>
      <c r="C159" s="314"/>
      <c r="D159" s="310"/>
      <c r="E159" s="310"/>
      <c r="F159" s="310"/>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706"/>
      <c r="AC159" s="29">
        <f>SUM($AC$146:$AC$158)</f>
        <v>0</v>
      </c>
      <c r="AD159" s="133">
        <f>SUM($AD$146:$AD$158)</f>
        <v>0</v>
      </c>
      <c r="AE159" s="112"/>
      <c r="AF159" s="112"/>
      <c r="AG159" s="112"/>
      <c r="AH159" s="112"/>
      <c r="AI159" s="112"/>
      <c r="AJ159" s="112"/>
      <c r="AK159" s="112"/>
      <c r="AL159" s="112"/>
      <c r="AM159" s="112"/>
      <c r="AN159" s="112"/>
      <c r="AO159" s="112"/>
      <c r="AP159" s="112"/>
      <c r="AQ159" s="112"/>
      <c r="AR159" s="112"/>
      <c r="AS159" s="112"/>
      <c r="AT159" s="112"/>
      <c r="AU159" s="112"/>
      <c r="AV159" s="112"/>
      <c r="AW159" s="112"/>
    </row>
    <row r="160" spans="1:49" ht="15">
      <c r="A160" s="317" t="s">
        <v>312</v>
      </c>
      <c r="B160" s="318"/>
      <c r="C160" s="319"/>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705"/>
      <c r="AC160" s="320"/>
      <c r="AD160" s="321"/>
      <c r="AE160" s="112"/>
      <c r="AF160" s="112"/>
      <c r="AG160" s="112"/>
      <c r="AH160" s="112"/>
      <c r="AI160" s="112"/>
      <c r="AJ160" s="112"/>
      <c r="AK160" s="112"/>
      <c r="AL160" s="112"/>
      <c r="AM160" s="112"/>
      <c r="AN160" s="112"/>
      <c r="AO160" s="112"/>
      <c r="AP160" s="112"/>
      <c r="AQ160" s="112"/>
      <c r="AR160" s="112"/>
      <c r="AS160" s="112"/>
      <c r="AT160" s="112"/>
      <c r="AU160" s="112"/>
      <c r="AV160" s="112"/>
      <c r="AW160" s="112"/>
    </row>
    <row r="161" spans="1:49">
      <c r="A161" s="308" t="s">
        <v>313</v>
      </c>
      <c r="B161" s="313"/>
      <c r="C161" s="314"/>
      <c r="D161" s="310"/>
      <c r="E161" s="310"/>
      <c r="F161" s="310"/>
      <c r="G161" s="310"/>
      <c r="H161" s="310"/>
      <c r="I161" s="310"/>
      <c r="J161" s="310"/>
      <c r="K161" s="310"/>
      <c r="L161" s="310"/>
      <c r="M161" s="310"/>
      <c r="N161" s="310"/>
      <c r="O161" s="310"/>
      <c r="P161" s="310"/>
      <c r="Q161" s="310"/>
      <c r="R161" s="310"/>
      <c r="S161" s="310"/>
      <c r="T161" s="310"/>
      <c r="U161" s="310"/>
      <c r="V161" s="310"/>
      <c r="W161" s="310"/>
      <c r="X161" s="310"/>
      <c r="Y161" s="310"/>
      <c r="Z161" s="310"/>
      <c r="AA161" s="310"/>
      <c r="AB161" s="706"/>
      <c r="AC161" s="308"/>
      <c r="AD161" s="322"/>
      <c r="AE161" s="112"/>
      <c r="AF161" s="112"/>
      <c r="AG161" s="112"/>
      <c r="AH161" s="112"/>
      <c r="AI161" s="112"/>
      <c r="AJ161" s="112"/>
      <c r="AK161" s="112"/>
      <c r="AL161" s="112"/>
      <c r="AM161" s="112"/>
      <c r="AN161" s="112"/>
      <c r="AO161" s="112"/>
      <c r="AP161" s="112"/>
      <c r="AQ161" s="112"/>
      <c r="AR161" s="112"/>
      <c r="AS161" s="112"/>
      <c r="AT161" s="112"/>
      <c r="AU161" s="112"/>
      <c r="AV161" s="112"/>
      <c r="AW161" s="112"/>
    </row>
    <row r="162" spans="1:49">
      <c r="A162" s="308" t="s">
        <v>314</v>
      </c>
      <c r="B162" s="313"/>
      <c r="C162" s="314"/>
      <c r="D162" s="310"/>
      <c r="E162" s="310"/>
      <c r="F162" s="310"/>
      <c r="G162" s="310"/>
      <c r="H162" s="310"/>
      <c r="I162" s="310"/>
      <c r="J162" s="310"/>
      <c r="K162" s="310"/>
      <c r="L162" s="310"/>
      <c r="M162" s="310"/>
      <c r="N162" s="310"/>
      <c r="O162" s="310"/>
      <c r="P162" s="310"/>
      <c r="Q162" s="310"/>
      <c r="R162" s="310"/>
      <c r="S162" s="310"/>
      <c r="T162" s="310"/>
      <c r="U162" s="310"/>
      <c r="V162" s="310"/>
      <c r="W162" s="310"/>
      <c r="X162" s="310"/>
      <c r="Y162" s="310"/>
      <c r="Z162" s="310"/>
      <c r="AA162" s="310"/>
      <c r="AB162" s="706"/>
      <c r="AC162" s="308"/>
      <c r="AD162" s="322"/>
      <c r="AE162" s="112"/>
      <c r="AF162" s="112"/>
      <c r="AG162" s="112"/>
      <c r="AH162" s="112"/>
      <c r="AI162" s="112"/>
      <c r="AJ162" s="112"/>
      <c r="AK162" s="112"/>
      <c r="AL162" s="112"/>
      <c r="AM162" s="112"/>
      <c r="AN162" s="112"/>
      <c r="AO162" s="112"/>
      <c r="AP162" s="112"/>
      <c r="AQ162" s="112"/>
      <c r="AR162" s="112"/>
      <c r="AS162" s="112"/>
      <c r="AT162" s="112"/>
      <c r="AU162" s="112"/>
      <c r="AV162" s="112"/>
      <c r="AW162" s="112"/>
    </row>
    <row r="163" spans="1:49">
      <c r="A163" s="308" t="s">
        <v>315</v>
      </c>
      <c r="B163" s="313"/>
      <c r="C163" s="314"/>
      <c r="D163" s="310"/>
      <c r="E163" s="310"/>
      <c r="F163" s="310"/>
      <c r="G163" s="310"/>
      <c r="H163" s="310"/>
      <c r="I163" s="310"/>
      <c r="J163" s="310"/>
      <c r="K163" s="310"/>
      <c r="L163" s="310"/>
      <c r="M163" s="310"/>
      <c r="N163" s="310"/>
      <c r="O163" s="310"/>
      <c r="P163" s="310"/>
      <c r="Q163" s="310"/>
      <c r="R163" s="310"/>
      <c r="S163" s="310"/>
      <c r="T163" s="310"/>
      <c r="U163" s="310"/>
      <c r="V163" s="310"/>
      <c r="W163" s="310"/>
      <c r="X163" s="310"/>
      <c r="Y163" s="310"/>
      <c r="Z163" s="310"/>
      <c r="AA163" s="310"/>
      <c r="AB163" s="706"/>
      <c r="AC163" s="308"/>
      <c r="AD163" s="322"/>
      <c r="AE163" s="112"/>
      <c r="AF163" s="112"/>
      <c r="AG163" s="112"/>
      <c r="AH163" s="112"/>
      <c r="AI163" s="112"/>
      <c r="AJ163" s="112"/>
      <c r="AK163" s="112"/>
      <c r="AL163" s="112"/>
      <c r="AM163" s="112"/>
      <c r="AN163" s="112"/>
      <c r="AO163" s="112"/>
      <c r="AP163" s="112"/>
      <c r="AQ163" s="112"/>
      <c r="AR163" s="112"/>
      <c r="AS163" s="112"/>
      <c r="AT163" s="112"/>
      <c r="AU163" s="112"/>
      <c r="AV163" s="112"/>
      <c r="AW163" s="112"/>
    </row>
    <row r="164" spans="1:49">
      <c r="A164" s="308" t="s">
        <v>316</v>
      </c>
      <c r="B164" s="313"/>
      <c r="C164" s="314"/>
      <c r="D164" s="310"/>
      <c r="E164" s="310"/>
      <c r="F164" s="310"/>
      <c r="G164" s="310"/>
      <c r="H164" s="310"/>
      <c r="I164" s="310"/>
      <c r="J164" s="310"/>
      <c r="K164" s="310"/>
      <c r="L164" s="310"/>
      <c r="M164" s="310"/>
      <c r="N164" s="310"/>
      <c r="O164" s="310"/>
      <c r="P164" s="310"/>
      <c r="Q164" s="310"/>
      <c r="R164" s="310"/>
      <c r="S164" s="310"/>
      <c r="T164" s="310"/>
      <c r="U164" s="310"/>
      <c r="V164" s="310"/>
      <c r="W164" s="310"/>
      <c r="X164" s="310"/>
      <c r="Y164" s="310"/>
      <c r="Z164" s="310"/>
      <c r="AA164" s="310"/>
      <c r="AB164" s="706"/>
      <c r="AC164" s="308"/>
      <c r="AD164" s="322"/>
      <c r="AE164" s="112"/>
      <c r="AF164" s="112"/>
      <c r="AG164" s="112"/>
      <c r="AH164" s="112"/>
      <c r="AI164" s="112"/>
      <c r="AJ164" s="112"/>
      <c r="AK164" s="112"/>
      <c r="AL164" s="112"/>
      <c r="AM164" s="112"/>
      <c r="AN164" s="112"/>
      <c r="AO164" s="112"/>
      <c r="AP164" s="112"/>
      <c r="AQ164" s="112"/>
      <c r="AR164" s="112"/>
      <c r="AS164" s="112"/>
      <c r="AT164" s="112"/>
      <c r="AU164" s="112"/>
      <c r="AV164" s="112"/>
      <c r="AW164" s="112"/>
    </row>
    <row r="165" spans="1:49">
      <c r="A165" s="308"/>
      <c r="B165" s="313"/>
      <c r="C165" s="314"/>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706"/>
      <c r="AC165" s="308"/>
      <c r="AD165" s="322"/>
      <c r="AE165" s="112"/>
      <c r="AF165" s="112"/>
      <c r="AG165" s="112"/>
      <c r="AH165" s="112"/>
      <c r="AI165" s="112"/>
      <c r="AJ165" s="112"/>
      <c r="AK165" s="112"/>
      <c r="AL165" s="112"/>
      <c r="AM165" s="112"/>
      <c r="AN165" s="112"/>
      <c r="AO165" s="112"/>
      <c r="AP165" s="112"/>
      <c r="AQ165" s="112"/>
      <c r="AR165" s="112"/>
      <c r="AS165" s="112"/>
      <c r="AT165" s="112"/>
      <c r="AU165" s="112"/>
      <c r="AV165" s="112"/>
      <c r="AW165" s="112"/>
    </row>
    <row r="166" spans="1:49">
      <c r="A166" s="112"/>
      <c r="B166" s="313"/>
      <c r="C166" s="314"/>
      <c r="D166" s="310"/>
      <c r="E166" s="310"/>
      <c r="F166" s="310"/>
      <c r="G166" s="310"/>
      <c r="H166" s="310"/>
      <c r="I166" s="310"/>
      <c r="J166" s="310"/>
      <c r="K166" s="310"/>
      <c r="L166" s="310"/>
      <c r="M166" s="310"/>
      <c r="N166" s="310"/>
      <c r="O166" s="310"/>
      <c r="P166" s="310"/>
      <c r="Q166" s="310"/>
      <c r="R166" s="310"/>
      <c r="S166" s="310"/>
      <c r="T166" s="310"/>
      <c r="U166" s="310"/>
      <c r="V166" s="310"/>
      <c r="W166" s="310"/>
      <c r="X166" s="310"/>
      <c r="Y166" s="310"/>
      <c r="Z166" s="310"/>
      <c r="AA166" s="310"/>
      <c r="AB166" s="706"/>
      <c r="AC166" s="308"/>
      <c r="AD166" s="322"/>
      <c r="AE166" s="112"/>
      <c r="AF166" s="112"/>
      <c r="AG166" s="112"/>
      <c r="AH166" s="112"/>
      <c r="AI166" s="112"/>
      <c r="AJ166" s="112"/>
      <c r="AK166" s="112"/>
      <c r="AL166" s="112"/>
      <c r="AM166" s="112"/>
      <c r="AN166" s="112"/>
      <c r="AO166" s="112"/>
      <c r="AP166" s="112"/>
      <c r="AQ166" s="112"/>
      <c r="AR166" s="112"/>
      <c r="AS166" s="112"/>
      <c r="AT166" s="112"/>
      <c r="AU166" s="112"/>
      <c r="AV166" s="112"/>
      <c r="AW166" s="112"/>
    </row>
    <row r="167" spans="1:49" ht="15">
      <c r="A167" s="295" t="s">
        <v>241</v>
      </c>
      <c r="B167" s="313"/>
      <c r="C167" s="314"/>
      <c r="D167" s="310"/>
      <c r="E167" s="310"/>
      <c r="F167" s="310"/>
      <c r="G167" s="310"/>
      <c r="H167" s="310"/>
      <c r="I167" s="310"/>
      <c r="J167" s="310"/>
      <c r="K167" s="310"/>
      <c r="L167" s="310"/>
      <c r="M167" s="310"/>
      <c r="N167" s="310"/>
      <c r="O167" s="310"/>
      <c r="P167" s="310"/>
      <c r="Q167" s="310"/>
      <c r="R167" s="310"/>
      <c r="S167" s="310"/>
      <c r="T167" s="310"/>
      <c r="U167" s="310"/>
      <c r="V167" s="310"/>
      <c r="W167" s="310"/>
      <c r="X167" s="310"/>
      <c r="Y167" s="310"/>
      <c r="Z167" s="310"/>
      <c r="AA167" s="310"/>
      <c r="AB167" s="706"/>
      <c r="AC167" s="308"/>
      <c r="AD167" s="322"/>
      <c r="AE167" s="112"/>
      <c r="AF167" s="112"/>
      <c r="AG167" s="112"/>
      <c r="AH167" s="112"/>
      <c r="AI167" s="112"/>
      <c r="AJ167" s="112"/>
      <c r="AK167" s="112"/>
      <c r="AL167" s="112"/>
      <c r="AM167" s="112"/>
      <c r="AN167" s="112"/>
      <c r="AO167" s="112"/>
      <c r="AP167" s="112"/>
      <c r="AQ167" s="112"/>
      <c r="AR167" s="112"/>
      <c r="AS167" s="112"/>
      <c r="AT167" s="112"/>
      <c r="AU167" s="112"/>
      <c r="AV167" s="112"/>
      <c r="AW167" s="112"/>
    </row>
    <row r="168" spans="1:49">
      <c r="A168" s="308" t="s">
        <v>317</v>
      </c>
      <c r="B168" s="313"/>
      <c r="C168" s="314"/>
      <c r="D168" s="310"/>
      <c r="E168" s="310"/>
      <c r="F168" s="310"/>
      <c r="G168" s="310"/>
      <c r="H168" s="310"/>
      <c r="I168" s="310"/>
      <c r="J168" s="310"/>
      <c r="K168" s="310"/>
      <c r="L168" s="310"/>
      <c r="M168" s="310"/>
      <c r="N168" s="310"/>
      <c r="O168" s="310"/>
      <c r="P168" s="310"/>
      <c r="Q168" s="310"/>
      <c r="R168" s="310"/>
      <c r="S168" s="310"/>
      <c r="T168" s="310"/>
      <c r="U168" s="310"/>
      <c r="V168" s="310"/>
      <c r="W168" s="310"/>
      <c r="X168" s="310"/>
      <c r="Y168" s="310"/>
      <c r="Z168" s="310"/>
      <c r="AA168" s="310"/>
      <c r="AB168" s="706"/>
      <c r="AC168" s="308"/>
      <c r="AD168" s="322"/>
      <c r="AE168" s="112"/>
      <c r="AF168" s="112"/>
      <c r="AG168" s="112"/>
      <c r="AH168" s="112"/>
      <c r="AI168" s="112"/>
      <c r="AJ168" s="112"/>
      <c r="AK168" s="112"/>
      <c r="AL168" s="112"/>
      <c r="AM168" s="112"/>
      <c r="AN168" s="112"/>
      <c r="AO168" s="112"/>
      <c r="AP168" s="112"/>
      <c r="AQ168" s="112"/>
      <c r="AR168" s="112"/>
      <c r="AS168" s="112"/>
      <c r="AT168" s="112"/>
      <c r="AU168" s="112"/>
      <c r="AV168" s="112"/>
      <c r="AW168" s="112"/>
    </row>
    <row r="169" spans="1:49">
      <c r="A169" s="308" t="s">
        <v>318</v>
      </c>
      <c r="B169" s="313"/>
      <c r="C169" s="314"/>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706"/>
      <c r="AC169" s="308"/>
      <c r="AD169" s="322"/>
      <c r="AE169" s="112"/>
      <c r="AF169" s="112"/>
      <c r="AG169" s="112"/>
      <c r="AH169" s="112"/>
      <c r="AI169" s="112"/>
      <c r="AJ169" s="112"/>
      <c r="AK169" s="112"/>
      <c r="AL169" s="112"/>
      <c r="AM169" s="112"/>
      <c r="AN169" s="112"/>
      <c r="AO169" s="112"/>
      <c r="AP169" s="112"/>
      <c r="AQ169" s="112"/>
      <c r="AR169" s="112"/>
      <c r="AS169" s="112"/>
      <c r="AT169" s="112"/>
      <c r="AU169" s="112"/>
      <c r="AV169" s="112"/>
      <c r="AW169" s="112"/>
    </row>
    <row r="170" spans="1:49">
      <c r="A170" s="308"/>
      <c r="B170" s="313"/>
      <c r="C170" s="314"/>
      <c r="D170" s="310"/>
      <c r="E170" s="310"/>
      <c r="F170" s="310"/>
      <c r="G170" s="310"/>
      <c r="H170" s="310"/>
      <c r="I170" s="310"/>
      <c r="J170" s="310"/>
      <c r="K170" s="310"/>
      <c r="L170" s="310"/>
      <c r="M170" s="310"/>
      <c r="N170" s="310"/>
      <c r="O170" s="310"/>
      <c r="P170" s="310"/>
      <c r="Q170" s="310"/>
      <c r="R170" s="310"/>
      <c r="S170" s="310"/>
      <c r="T170" s="310"/>
      <c r="U170" s="310"/>
      <c r="V170" s="310"/>
      <c r="W170" s="310"/>
      <c r="X170" s="310"/>
      <c r="Y170" s="310"/>
      <c r="Z170" s="310"/>
      <c r="AA170" s="310"/>
      <c r="AB170" s="706"/>
      <c r="AC170" s="308"/>
      <c r="AD170" s="322"/>
      <c r="AE170" s="112"/>
      <c r="AF170" s="112"/>
      <c r="AG170" s="112"/>
      <c r="AH170" s="112"/>
      <c r="AI170" s="112"/>
      <c r="AJ170" s="112"/>
      <c r="AK170" s="112"/>
      <c r="AL170" s="112"/>
      <c r="AM170" s="112"/>
      <c r="AN170" s="112"/>
      <c r="AO170" s="112"/>
      <c r="AP170" s="112"/>
      <c r="AQ170" s="112"/>
      <c r="AR170" s="112"/>
      <c r="AS170" s="112"/>
      <c r="AT170" s="112"/>
      <c r="AU170" s="112"/>
      <c r="AV170" s="112"/>
      <c r="AW170" s="112"/>
    </row>
    <row r="171" spans="1:49" ht="15">
      <c r="A171" s="295"/>
      <c r="B171" s="296"/>
      <c r="C171" s="314"/>
      <c r="D171" s="310"/>
      <c r="E171" s="310"/>
      <c r="F171" s="310"/>
      <c r="G171" s="310"/>
      <c r="H171" s="310"/>
      <c r="I171" s="310"/>
      <c r="J171" s="310"/>
      <c r="K171" s="310"/>
      <c r="L171" s="310"/>
      <c r="M171" s="310"/>
      <c r="N171" s="310"/>
      <c r="O171" s="310"/>
      <c r="P171" s="310"/>
      <c r="Q171" s="310"/>
      <c r="R171" s="310"/>
      <c r="S171" s="310"/>
      <c r="T171" s="310"/>
      <c r="U171" s="310"/>
      <c r="V171" s="310"/>
      <c r="W171" s="310"/>
      <c r="X171" s="310"/>
      <c r="Y171" s="310"/>
      <c r="Z171" s="310"/>
      <c r="AA171" s="310"/>
      <c r="AB171" s="706"/>
      <c r="AC171" s="308"/>
      <c r="AD171" s="322"/>
      <c r="AE171" s="112"/>
      <c r="AF171" s="112"/>
      <c r="AG171" s="112"/>
      <c r="AH171" s="112"/>
      <c r="AI171" s="112"/>
      <c r="AJ171" s="112"/>
      <c r="AK171" s="112"/>
      <c r="AL171" s="112"/>
      <c r="AM171" s="112"/>
      <c r="AN171" s="112"/>
      <c r="AO171" s="112"/>
      <c r="AP171" s="112"/>
      <c r="AQ171" s="112"/>
      <c r="AR171" s="112"/>
      <c r="AS171" s="112"/>
      <c r="AT171" s="112"/>
      <c r="AU171" s="112"/>
      <c r="AV171" s="112"/>
      <c r="AW171" s="112"/>
    </row>
    <row r="172" spans="1:49">
      <c r="A172" s="308"/>
      <c r="B172" s="313"/>
      <c r="C172" s="314"/>
      <c r="D172" s="310"/>
      <c r="E172" s="310"/>
      <c r="F172" s="310"/>
      <c r="G172" s="310"/>
      <c r="H172" s="310"/>
      <c r="I172" s="310"/>
      <c r="J172" s="310"/>
      <c r="K172" s="310"/>
      <c r="L172" s="310"/>
      <c r="M172" s="310"/>
      <c r="N172" s="310"/>
      <c r="O172" s="310"/>
      <c r="P172" s="310"/>
      <c r="Q172" s="310"/>
      <c r="R172" s="310"/>
      <c r="S172" s="310"/>
      <c r="T172" s="310"/>
      <c r="U172" s="310"/>
      <c r="V172" s="310"/>
      <c r="W172" s="310"/>
      <c r="X172" s="310"/>
      <c r="Y172" s="310"/>
      <c r="Z172" s="310"/>
      <c r="AA172" s="310"/>
      <c r="AB172" s="706"/>
      <c r="AC172" s="308"/>
      <c r="AD172" s="322"/>
      <c r="AE172" s="112"/>
      <c r="AF172" s="112"/>
      <c r="AG172" s="112"/>
      <c r="AH172" s="112"/>
      <c r="AI172" s="112"/>
      <c r="AJ172" s="112"/>
      <c r="AK172" s="112"/>
      <c r="AL172" s="112"/>
      <c r="AM172" s="112"/>
      <c r="AN172" s="112"/>
      <c r="AO172" s="112"/>
      <c r="AP172" s="112"/>
      <c r="AQ172" s="112"/>
      <c r="AR172" s="112"/>
      <c r="AS172" s="112"/>
      <c r="AT172" s="112"/>
      <c r="AU172" s="112"/>
      <c r="AV172" s="112"/>
      <c r="AW172" s="112"/>
    </row>
    <row r="173" spans="1:49">
      <c r="A173" s="308"/>
      <c r="B173" s="313"/>
      <c r="C173" s="314"/>
      <c r="D173" s="310"/>
      <c r="E173" s="310"/>
      <c r="F173" s="310"/>
      <c r="G173" s="310"/>
      <c r="H173" s="310"/>
      <c r="I173" s="310"/>
      <c r="J173" s="310"/>
      <c r="K173" s="310"/>
      <c r="L173" s="310"/>
      <c r="M173" s="310"/>
      <c r="N173" s="310"/>
      <c r="O173" s="310"/>
      <c r="P173" s="310"/>
      <c r="Q173" s="310"/>
      <c r="R173" s="310"/>
      <c r="S173" s="310"/>
      <c r="T173" s="310"/>
      <c r="U173" s="310"/>
      <c r="V173" s="310"/>
      <c r="W173" s="310"/>
      <c r="X173" s="310"/>
      <c r="Y173" s="310"/>
      <c r="Z173" s="310"/>
      <c r="AA173" s="310"/>
      <c r="AB173" s="706"/>
      <c r="AC173" s="29">
        <f>SUM($AC$160:$AC$172)</f>
        <v>0</v>
      </c>
      <c r="AD173" s="133">
        <f>SUM($AD$160:$AD$172)</f>
        <v>0</v>
      </c>
      <c r="AE173" s="112"/>
      <c r="AF173" s="112"/>
      <c r="AG173" s="112"/>
      <c r="AH173" s="112"/>
      <c r="AI173" s="112"/>
      <c r="AJ173" s="112"/>
      <c r="AK173" s="112"/>
      <c r="AL173" s="112"/>
      <c r="AM173" s="112"/>
      <c r="AN173" s="112"/>
      <c r="AO173" s="112"/>
      <c r="AP173" s="112"/>
      <c r="AQ173" s="112"/>
      <c r="AR173" s="112"/>
      <c r="AS173" s="112"/>
      <c r="AT173" s="112"/>
      <c r="AU173" s="112"/>
      <c r="AV173" s="112"/>
      <c r="AW173" s="112"/>
    </row>
    <row r="174" spans="1:49" ht="15">
      <c r="A174" s="317" t="s">
        <v>319</v>
      </c>
      <c r="B174" s="318"/>
      <c r="C174" s="319"/>
      <c r="D174" s="307"/>
      <c r="E174" s="307"/>
      <c r="F174" s="307"/>
      <c r="G174" s="307"/>
      <c r="H174" s="307"/>
      <c r="I174" s="307"/>
      <c r="J174" s="307"/>
      <c r="K174" s="307"/>
      <c r="L174" s="307"/>
      <c r="M174" s="307"/>
      <c r="N174" s="307"/>
      <c r="O174" s="307"/>
      <c r="P174" s="307"/>
      <c r="Q174" s="307"/>
      <c r="R174" s="307"/>
      <c r="S174" s="307"/>
      <c r="T174" s="307"/>
      <c r="U174" s="307"/>
      <c r="V174" s="307"/>
      <c r="W174" s="307"/>
      <c r="X174" s="307"/>
      <c r="Y174" s="307"/>
      <c r="Z174" s="307"/>
      <c r="AA174" s="307"/>
      <c r="AB174" s="705"/>
      <c r="AC174" s="320"/>
      <c r="AD174" s="321"/>
      <c r="AE174" s="112"/>
      <c r="AF174" s="112"/>
      <c r="AG174" s="112"/>
      <c r="AH174" s="112"/>
      <c r="AI174" s="112"/>
      <c r="AJ174" s="112"/>
      <c r="AK174" s="112"/>
      <c r="AL174" s="112"/>
      <c r="AM174" s="112"/>
      <c r="AN174" s="112"/>
      <c r="AO174" s="112"/>
      <c r="AP174" s="112"/>
      <c r="AQ174" s="112"/>
      <c r="AR174" s="112"/>
      <c r="AS174" s="112"/>
      <c r="AT174" s="112"/>
      <c r="AU174" s="112"/>
      <c r="AV174" s="112"/>
      <c r="AW174" s="112"/>
    </row>
    <row r="175" spans="1:49">
      <c r="A175" s="308" t="s">
        <v>320</v>
      </c>
      <c r="B175" s="313"/>
      <c r="C175" s="314"/>
      <c r="D175" s="310"/>
      <c r="E175" s="310"/>
      <c r="F175" s="310"/>
      <c r="G175" s="310"/>
      <c r="H175" s="310"/>
      <c r="I175" s="310"/>
      <c r="J175" s="310"/>
      <c r="K175" s="310"/>
      <c r="L175" s="310"/>
      <c r="M175" s="310"/>
      <c r="N175" s="310"/>
      <c r="O175" s="310"/>
      <c r="P175" s="310"/>
      <c r="Q175" s="310"/>
      <c r="R175" s="310"/>
      <c r="S175" s="310"/>
      <c r="T175" s="310"/>
      <c r="U175" s="310"/>
      <c r="V175" s="310"/>
      <c r="W175" s="310"/>
      <c r="X175" s="310"/>
      <c r="Y175" s="310"/>
      <c r="Z175" s="310"/>
      <c r="AA175" s="310"/>
      <c r="AB175" s="706"/>
      <c r="AC175" s="308"/>
      <c r="AD175" s="322"/>
      <c r="AE175" s="112"/>
      <c r="AF175" s="112"/>
      <c r="AG175" s="112"/>
      <c r="AH175" s="112"/>
      <c r="AI175" s="112"/>
      <c r="AJ175" s="112"/>
      <c r="AK175" s="112"/>
      <c r="AL175" s="112"/>
      <c r="AM175" s="112"/>
      <c r="AN175" s="112"/>
      <c r="AO175" s="112"/>
      <c r="AP175" s="112"/>
      <c r="AQ175" s="112"/>
      <c r="AR175" s="112"/>
      <c r="AS175" s="112"/>
      <c r="AT175" s="112"/>
      <c r="AU175" s="112"/>
      <c r="AV175" s="112"/>
      <c r="AW175" s="112"/>
    </row>
    <row r="176" spans="1:49">
      <c r="A176" s="308" t="s">
        <v>321</v>
      </c>
      <c r="B176" s="313"/>
      <c r="C176" s="314"/>
      <c r="D176" s="310"/>
      <c r="E176" s="310"/>
      <c r="F176" s="310"/>
      <c r="G176" s="310"/>
      <c r="H176" s="310"/>
      <c r="I176" s="310"/>
      <c r="J176" s="310"/>
      <c r="K176" s="310"/>
      <c r="L176" s="310"/>
      <c r="M176" s="310"/>
      <c r="N176" s="310"/>
      <c r="O176" s="310"/>
      <c r="P176" s="310"/>
      <c r="Q176" s="310"/>
      <c r="R176" s="310"/>
      <c r="S176" s="310"/>
      <c r="T176" s="310"/>
      <c r="U176" s="310"/>
      <c r="V176" s="310"/>
      <c r="W176" s="310"/>
      <c r="X176" s="310"/>
      <c r="Y176" s="310"/>
      <c r="Z176" s="310"/>
      <c r="AA176" s="310"/>
      <c r="AB176" s="706"/>
      <c r="AC176" s="308"/>
      <c r="AD176" s="322"/>
      <c r="AE176" s="112"/>
      <c r="AF176" s="112"/>
      <c r="AG176" s="112"/>
      <c r="AH176" s="112"/>
      <c r="AI176" s="112"/>
      <c r="AJ176" s="112"/>
      <c r="AK176" s="112"/>
      <c r="AL176" s="112"/>
      <c r="AM176" s="112"/>
      <c r="AN176" s="112"/>
      <c r="AO176" s="112"/>
      <c r="AP176" s="112"/>
      <c r="AQ176" s="112"/>
      <c r="AR176" s="112"/>
      <c r="AS176" s="112"/>
      <c r="AT176" s="112"/>
      <c r="AU176" s="112"/>
      <c r="AV176" s="112"/>
      <c r="AW176" s="112"/>
    </row>
    <row r="177" spans="1:49">
      <c r="A177" s="308" t="s">
        <v>322</v>
      </c>
      <c r="B177" s="313"/>
      <c r="C177" s="314"/>
      <c r="D177" s="310"/>
      <c r="E177" s="310"/>
      <c r="F177" s="310"/>
      <c r="G177" s="310"/>
      <c r="H177" s="310"/>
      <c r="I177" s="310"/>
      <c r="J177" s="310"/>
      <c r="K177" s="310"/>
      <c r="L177" s="310"/>
      <c r="M177" s="310"/>
      <c r="N177" s="310"/>
      <c r="O177" s="310"/>
      <c r="P177" s="310"/>
      <c r="Q177" s="310"/>
      <c r="R177" s="310"/>
      <c r="S177" s="310"/>
      <c r="T177" s="310"/>
      <c r="U177" s="310"/>
      <c r="V177" s="310"/>
      <c r="W177" s="310"/>
      <c r="X177" s="310"/>
      <c r="Y177" s="310"/>
      <c r="Z177" s="310"/>
      <c r="AA177" s="310"/>
      <c r="AB177" s="706"/>
      <c r="AC177" s="308"/>
      <c r="AD177" s="322"/>
      <c r="AE177" s="112"/>
      <c r="AF177" s="112"/>
      <c r="AG177" s="112"/>
      <c r="AH177" s="112"/>
      <c r="AI177" s="112"/>
      <c r="AJ177" s="112"/>
      <c r="AK177" s="112"/>
      <c r="AL177" s="112"/>
      <c r="AM177" s="112"/>
      <c r="AN177" s="112"/>
      <c r="AO177" s="112"/>
      <c r="AP177" s="112"/>
      <c r="AQ177" s="112"/>
      <c r="AR177" s="112"/>
      <c r="AS177" s="112"/>
      <c r="AT177" s="112"/>
      <c r="AU177" s="112"/>
      <c r="AV177" s="112"/>
      <c r="AW177" s="112"/>
    </row>
    <row r="178" spans="1:49">
      <c r="A178" s="308" t="s">
        <v>323</v>
      </c>
      <c r="B178" s="313"/>
      <c r="C178" s="314"/>
      <c r="D178" s="310"/>
      <c r="E178" s="310"/>
      <c r="F178" s="310"/>
      <c r="G178" s="310"/>
      <c r="H178" s="310"/>
      <c r="I178" s="310"/>
      <c r="J178" s="310"/>
      <c r="K178" s="310"/>
      <c r="L178" s="310"/>
      <c r="M178" s="310"/>
      <c r="N178" s="310"/>
      <c r="O178" s="310"/>
      <c r="P178" s="310"/>
      <c r="Q178" s="310"/>
      <c r="R178" s="310"/>
      <c r="S178" s="310"/>
      <c r="T178" s="310"/>
      <c r="U178" s="310"/>
      <c r="V178" s="310"/>
      <c r="W178" s="310"/>
      <c r="X178" s="310"/>
      <c r="Y178" s="310"/>
      <c r="Z178" s="310"/>
      <c r="AA178" s="310"/>
      <c r="AB178" s="706"/>
      <c r="AC178" s="308"/>
      <c r="AD178" s="322"/>
      <c r="AE178" s="112"/>
      <c r="AF178" s="112"/>
      <c r="AG178" s="112"/>
      <c r="AH178" s="112"/>
      <c r="AI178" s="112"/>
      <c r="AJ178" s="112"/>
      <c r="AK178" s="112"/>
      <c r="AL178" s="112"/>
      <c r="AM178" s="112"/>
      <c r="AN178" s="112"/>
      <c r="AO178" s="112"/>
      <c r="AP178" s="112"/>
      <c r="AQ178" s="112"/>
      <c r="AR178" s="112"/>
      <c r="AS178" s="112"/>
      <c r="AT178" s="112"/>
      <c r="AU178" s="112"/>
      <c r="AV178" s="112"/>
      <c r="AW178" s="112"/>
    </row>
    <row r="179" spans="1:49">
      <c r="A179" s="308"/>
      <c r="B179" s="313"/>
      <c r="C179" s="314"/>
      <c r="D179" s="310"/>
      <c r="E179" s="310"/>
      <c r="F179" s="310"/>
      <c r="G179" s="310"/>
      <c r="H179" s="310"/>
      <c r="I179" s="310"/>
      <c r="J179" s="310"/>
      <c r="K179" s="310"/>
      <c r="L179" s="310"/>
      <c r="M179" s="310"/>
      <c r="N179" s="310"/>
      <c r="O179" s="310"/>
      <c r="P179" s="310"/>
      <c r="Q179" s="310"/>
      <c r="R179" s="310"/>
      <c r="S179" s="310"/>
      <c r="T179" s="310"/>
      <c r="U179" s="310"/>
      <c r="V179" s="310"/>
      <c r="W179" s="310"/>
      <c r="X179" s="310"/>
      <c r="Y179" s="310"/>
      <c r="Z179" s="310"/>
      <c r="AA179" s="310"/>
      <c r="AB179" s="706"/>
      <c r="AC179" s="308"/>
      <c r="AD179" s="322"/>
      <c r="AE179" s="112"/>
      <c r="AF179" s="112"/>
      <c r="AG179" s="112"/>
      <c r="AH179" s="112"/>
      <c r="AI179" s="112"/>
      <c r="AJ179" s="112"/>
      <c r="AK179" s="112"/>
      <c r="AL179" s="112"/>
      <c r="AM179" s="112"/>
      <c r="AN179" s="112"/>
      <c r="AO179" s="112"/>
      <c r="AP179" s="112"/>
      <c r="AQ179" s="112"/>
      <c r="AR179" s="112"/>
      <c r="AS179" s="112"/>
      <c r="AT179" s="112"/>
      <c r="AU179" s="112"/>
      <c r="AV179" s="112"/>
      <c r="AW179" s="112"/>
    </row>
    <row r="180" spans="1:49">
      <c r="A180" s="112"/>
      <c r="B180" s="313"/>
      <c r="C180" s="314"/>
      <c r="D180" s="310"/>
      <c r="E180" s="310"/>
      <c r="F180" s="310"/>
      <c r="G180" s="310"/>
      <c r="H180" s="310"/>
      <c r="I180" s="310"/>
      <c r="J180" s="310"/>
      <c r="K180" s="310"/>
      <c r="L180" s="310"/>
      <c r="M180" s="310"/>
      <c r="N180" s="310"/>
      <c r="O180" s="310"/>
      <c r="P180" s="310"/>
      <c r="Q180" s="310"/>
      <c r="R180" s="310"/>
      <c r="S180" s="310"/>
      <c r="T180" s="310"/>
      <c r="U180" s="310"/>
      <c r="V180" s="310"/>
      <c r="W180" s="310"/>
      <c r="X180" s="310"/>
      <c r="Y180" s="310"/>
      <c r="Z180" s="310"/>
      <c r="AA180" s="310"/>
      <c r="AB180" s="706"/>
      <c r="AC180" s="308"/>
      <c r="AD180" s="322"/>
      <c r="AE180" s="112"/>
      <c r="AF180" s="112"/>
      <c r="AG180" s="112"/>
      <c r="AH180" s="112"/>
      <c r="AI180" s="112"/>
      <c r="AJ180" s="112"/>
      <c r="AK180" s="112"/>
      <c r="AL180" s="112"/>
      <c r="AM180" s="112"/>
      <c r="AN180" s="112"/>
      <c r="AO180" s="112"/>
      <c r="AP180" s="112"/>
      <c r="AQ180" s="112"/>
      <c r="AR180" s="112"/>
      <c r="AS180" s="112"/>
      <c r="AT180" s="112"/>
      <c r="AU180" s="112"/>
      <c r="AV180" s="112"/>
      <c r="AW180" s="112"/>
    </row>
    <row r="181" spans="1:49" ht="15">
      <c r="A181" s="295" t="s">
        <v>241</v>
      </c>
      <c r="B181" s="313"/>
      <c r="C181" s="314"/>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706"/>
      <c r="AC181" s="308"/>
      <c r="AD181" s="322"/>
      <c r="AE181" s="112"/>
      <c r="AF181" s="112"/>
      <c r="AG181" s="112"/>
      <c r="AH181" s="112"/>
      <c r="AI181" s="112"/>
      <c r="AJ181" s="112"/>
      <c r="AK181" s="112"/>
      <c r="AL181" s="112"/>
      <c r="AM181" s="112"/>
      <c r="AN181" s="112"/>
      <c r="AO181" s="112"/>
      <c r="AP181" s="112"/>
      <c r="AQ181" s="112"/>
      <c r="AR181" s="112"/>
      <c r="AS181" s="112"/>
      <c r="AT181" s="112"/>
      <c r="AU181" s="112"/>
      <c r="AV181" s="112"/>
      <c r="AW181" s="112"/>
    </row>
    <row r="182" spans="1:49">
      <c r="A182" s="308" t="s">
        <v>324</v>
      </c>
      <c r="B182" s="313"/>
      <c r="C182" s="314"/>
      <c r="D182" s="310"/>
      <c r="E182" s="310"/>
      <c r="F182" s="310"/>
      <c r="G182" s="310"/>
      <c r="H182" s="310"/>
      <c r="I182" s="310"/>
      <c r="J182" s="310"/>
      <c r="K182" s="310"/>
      <c r="L182" s="310"/>
      <c r="M182" s="310"/>
      <c r="N182" s="310"/>
      <c r="O182" s="310"/>
      <c r="P182" s="310"/>
      <c r="Q182" s="310"/>
      <c r="R182" s="310"/>
      <c r="S182" s="310"/>
      <c r="T182" s="310"/>
      <c r="U182" s="310"/>
      <c r="V182" s="310"/>
      <c r="W182" s="310"/>
      <c r="X182" s="310"/>
      <c r="Y182" s="310"/>
      <c r="Z182" s="310"/>
      <c r="AA182" s="310"/>
      <c r="AB182" s="706"/>
      <c r="AC182" s="308"/>
      <c r="AD182" s="322"/>
      <c r="AE182" s="112"/>
      <c r="AF182" s="112"/>
      <c r="AG182" s="112"/>
      <c r="AH182" s="112"/>
      <c r="AI182" s="112"/>
      <c r="AJ182" s="112"/>
      <c r="AK182" s="112"/>
      <c r="AL182" s="112"/>
      <c r="AM182" s="112"/>
      <c r="AN182" s="112"/>
      <c r="AO182" s="112"/>
      <c r="AP182" s="112"/>
      <c r="AQ182" s="112"/>
      <c r="AR182" s="112"/>
      <c r="AS182" s="112"/>
      <c r="AT182" s="112"/>
      <c r="AU182" s="112"/>
      <c r="AV182" s="112"/>
      <c r="AW182" s="112"/>
    </row>
    <row r="183" spans="1:49">
      <c r="A183" s="308" t="s">
        <v>325</v>
      </c>
      <c r="B183" s="313"/>
      <c r="C183" s="314"/>
      <c r="D183" s="310"/>
      <c r="E183" s="310"/>
      <c r="F183" s="310"/>
      <c r="G183" s="310"/>
      <c r="H183" s="310"/>
      <c r="I183" s="310"/>
      <c r="J183" s="310"/>
      <c r="K183" s="310"/>
      <c r="L183" s="310"/>
      <c r="M183" s="310"/>
      <c r="N183" s="310"/>
      <c r="O183" s="310"/>
      <c r="P183" s="310"/>
      <c r="Q183" s="310"/>
      <c r="R183" s="310"/>
      <c r="S183" s="310"/>
      <c r="T183" s="310"/>
      <c r="U183" s="310"/>
      <c r="V183" s="310"/>
      <c r="W183" s="310"/>
      <c r="X183" s="310"/>
      <c r="Y183" s="310"/>
      <c r="Z183" s="310"/>
      <c r="AA183" s="310"/>
      <c r="AB183" s="706"/>
      <c r="AC183" s="308"/>
      <c r="AD183" s="322"/>
      <c r="AE183" s="112"/>
      <c r="AF183" s="112"/>
      <c r="AG183" s="112"/>
      <c r="AH183" s="112"/>
      <c r="AI183" s="112"/>
      <c r="AJ183" s="112"/>
      <c r="AK183" s="112"/>
      <c r="AL183" s="112"/>
      <c r="AM183" s="112"/>
      <c r="AN183" s="112"/>
      <c r="AO183" s="112"/>
      <c r="AP183" s="112"/>
      <c r="AQ183" s="112"/>
      <c r="AR183" s="112"/>
      <c r="AS183" s="112"/>
      <c r="AT183" s="112"/>
      <c r="AU183" s="112"/>
      <c r="AV183" s="112"/>
      <c r="AW183" s="112"/>
    </row>
    <row r="184" spans="1:49">
      <c r="A184" s="308"/>
      <c r="B184" s="313"/>
      <c r="C184" s="314"/>
      <c r="D184" s="310"/>
      <c r="E184" s="310"/>
      <c r="F184" s="310"/>
      <c r="G184" s="310"/>
      <c r="H184" s="310"/>
      <c r="I184" s="310"/>
      <c r="J184" s="310"/>
      <c r="K184" s="310"/>
      <c r="L184" s="310"/>
      <c r="M184" s="310"/>
      <c r="N184" s="310"/>
      <c r="O184" s="310"/>
      <c r="P184" s="310"/>
      <c r="Q184" s="310"/>
      <c r="R184" s="310"/>
      <c r="S184" s="310"/>
      <c r="T184" s="310"/>
      <c r="U184" s="310"/>
      <c r="V184" s="310"/>
      <c r="W184" s="310"/>
      <c r="X184" s="310"/>
      <c r="Y184" s="310"/>
      <c r="Z184" s="310"/>
      <c r="AA184" s="310"/>
      <c r="AB184" s="706"/>
      <c r="AC184" s="308"/>
      <c r="AD184" s="322"/>
      <c r="AE184" s="112"/>
      <c r="AF184" s="112"/>
      <c r="AG184" s="112"/>
      <c r="AH184" s="112"/>
      <c r="AI184" s="112"/>
      <c r="AJ184" s="112"/>
      <c r="AK184" s="112"/>
      <c r="AL184" s="112"/>
      <c r="AM184" s="112"/>
      <c r="AN184" s="112"/>
      <c r="AO184" s="112"/>
      <c r="AP184" s="112"/>
      <c r="AQ184" s="112"/>
      <c r="AR184" s="112"/>
      <c r="AS184" s="112"/>
      <c r="AT184" s="112"/>
      <c r="AU184" s="112"/>
      <c r="AV184" s="112"/>
      <c r="AW184" s="112"/>
    </row>
    <row r="185" spans="1:49" ht="15">
      <c r="A185" s="295"/>
      <c r="B185" s="296"/>
      <c r="C185" s="314"/>
      <c r="D185" s="310"/>
      <c r="E185" s="310"/>
      <c r="F185" s="310"/>
      <c r="G185" s="310"/>
      <c r="H185" s="310"/>
      <c r="I185" s="310"/>
      <c r="J185" s="310"/>
      <c r="K185" s="310"/>
      <c r="L185" s="310"/>
      <c r="M185" s="310"/>
      <c r="N185" s="310"/>
      <c r="O185" s="310"/>
      <c r="P185" s="310"/>
      <c r="Q185" s="310"/>
      <c r="R185" s="310"/>
      <c r="S185" s="310"/>
      <c r="T185" s="310"/>
      <c r="U185" s="310"/>
      <c r="V185" s="310"/>
      <c r="W185" s="310"/>
      <c r="X185" s="310"/>
      <c r="Y185" s="310"/>
      <c r="Z185" s="310"/>
      <c r="AA185" s="310"/>
      <c r="AB185" s="706"/>
      <c r="AC185" s="308"/>
      <c r="AD185" s="322"/>
      <c r="AE185" s="112"/>
      <c r="AF185" s="112"/>
      <c r="AG185" s="112"/>
      <c r="AH185" s="112"/>
      <c r="AI185" s="112"/>
      <c r="AJ185" s="112"/>
      <c r="AK185" s="112"/>
      <c r="AL185" s="112"/>
      <c r="AM185" s="112"/>
      <c r="AN185" s="112"/>
      <c r="AO185" s="112"/>
      <c r="AP185" s="112"/>
      <c r="AQ185" s="112"/>
      <c r="AR185" s="112"/>
      <c r="AS185" s="112"/>
      <c r="AT185" s="112"/>
      <c r="AU185" s="112"/>
      <c r="AV185" s="112"/>
      <c r="AW185" s="112"/>
    </row>
    <row r="186" spans="1:49">
      <c r="A186" s="308"/>
      <c r="B186" s="313"/>
      <c r="C186" s="314"/>
      <c r="D186" s="310"/>
      <c r="E186" s="310"/>
      <c r="F186" s="310"/>
      <c r="G186" s="310"/>
      <c r="H186" s="310"/>
      <c r="I186" s="310"/>
      <c r="J186" s="310"/>
      <c r="K186" s="310"/>
      <c r="L186" s="310"/>
      <c r="M186" s="310"/>
      <c r="N186" s="310"/>
      <c r="O186" s="310"/>
      <c r="P186" s="310"/>
      <c r="Q186" s="310"/>
      <c r="R186" s="310"/>
      <c r="S186" s="310"/>
      <c r="T186" s="310"/>
      <c r="U186" s="310"/>
      <c r="V186" s="310"/>
      <c r="W186" s="310"/>
      <c r="X186" s="310"/>
      <c r="Y186" s="310"/>
      <c r="Z186" s="310"/>
      <c r="AA186" s="310"/>
      <c r="AB186" s="706"/>
      <c r="AC186" s="308"/>
      <c r="AD186" s="322"/>
      <c r="AE186" s="112"/>
      <c r="AF186" s="112"/>
      <c r="AG186" s="112"/>
      <c r="AH186" s="112"/>
      <c r="AI186" s="112"/>
      <c r="AJ186" s="112"/>
      <c r="AK186" s="112"/>
      <c r="AL186" s="112"/>
      <c r="AM186" s="112"/>
      <c r="AN186" s="112"/>
      <c r="AO186" s="112"/>
      <c r="AP186" s="112"/>
      <c r="AQ186" s="112"/>
      <c r="AR186" s="112"/>
      <c r="AS186" s="112"/>
      <c r="AT186" s="112"/>
      <c r="AU186" s="112"/>
      <c r="AV186" s="112"/>
      <c r="AW186" s="112"/>
    </row>
    <row r="187" spans="1:49">
      <c r="A187" s="308"/>
      <c r="B187" s="313"/>
      <c r="C187" s="314"/>
      <c r="D187" s="310"/>
      <c r="E187" s="310"/>
      <c r="F187" s="310"/>
      <c r="G187" s="310"/>
      <c r="H187" s="310"/>
      <c r="I187" s="310"/>
      <c r="J187" s="310"/>
      <c r="K187" s="310"/>
      <c r="L187" s="310"/>
      <c r="M187" s="310"/>
      <c r="N187" s="310"/>
      <c r="O187" s="310"/>
      <c r="P187" s="310"/>
      <c r="Q187" s="310"/>
      <c r="R187" s="310"/>
      <c r="S187" s="310"/>
      <c r="T187" s="310"/>
      <c r="U187" s="310"/>
      <c r="V187" s="310"/>
      <c r="W187" s="310"/>
      <c r="X187" s="310"/>
      <c r="Y187" s="310"/>
      <c r="Z187" s="310"/>
      <c r="AA187" s="310"/>
      <c r="AB187" s="706"/>
      <c r="AC187" s="29">
        <f>SUM($AC$174:$AC$186)</f>
        <v>0</v>
      </c>
      <c r="AD187" s="133">
        <f>SUM($AD$174:$AD$186)</f>
        <v>0</v>
      </c>
      <c r="AE187" s="112"/>
      <c r="AF187" s="112"/>
      <c r="AG187" s="112"/>
      <c r="AH187" s="112"/>
      <c r="AI187" s="112"/>
      <c r="AJ187" s="112"/>
      <c r="AK187" s="112"/>
      <c r="AL187" s="112"/>
      <c r="AM187" s="112"/>
      <c r="AN187" s="112"/>
      <c r="AO187" s="112"/>
      <c r="AP187" s="112"/>
      <c r="AQ187" s="112"/>
      <c r="AR187" s="112"/>
      <c r="AS187" s="112"/>
      <c r="AT187" s="112"/>
      <c r="AU187" s="112"/>
      <c r="AV187" s="112"/>
      <c r="AW187" s="112"/>
    </row>
    <row r="188" spans="1:49" ht="15">
      <c r="A188" s="317" t="s">
        <v>326</v>
      </c>
      <c r="B188" s="318"/>
      <c r="C188" s="319"/>
      <c r="D188" s="307"/>
      <c r="E188" s="307"/>
      <c r="F188" s="307"/>
      <c r="G188" s="307"/>
      <c r="H188" s="307"/>
      <c r="I188" s="307"/>
      <c r="J188" s="307"/>
      <c r="K188" s="307"/>
      <c r="L188" s="307"/>
      <c r="M188" s="307"/>
      <c r="N188" s="307"/>
      <c r="O188" s="307"/>
      <c r="P188" s="307"/>
      <c r="Q188" s="307"/>
      <c r="R188" s="307"/>
      <c r="S188" s="307"/>
      <c r="T188" s="307"/>
      <c r="U188" s="307"/>
      <c r="V188" s="307"/>
      <c r="W188" s="307"/>
      <c r="X188" s="307"/>
      <c r="Y188" s="307"/>
      <c r="Z188" s="307"/>
      <c r="AA188" s="307"/>
      <c r="AB188" s="705"/>
      <c r="AC188" s="320"/>
      <c r="AD188" s="321"/>
      <c r="AE188" s="112"/>
      <c r="AF188" s="112"/>
      <c r="AG188" s="112"/>
      <c r="AH188" s="112"/>
      <c r="AI188" s="112"/>
      <c r="AJ188" s="112"/>
      <c r="AK188" s="112"/>
      <c r="AL188" s="112"/>
      <c r="AM188" s="112"/>
      <c r="AN188" s="112"/>
      <c r="AO188" s="112"/>
      <c r="AP188" s="112"/>
      <c r="AQ188" s="112"/>
      <c r="AR188" s="112"/>
      <c r="AS188" s="112"/>
      <c r="AT188" s="112"/>
      <c r="AU188" s="112"/>
      <c r="AV188" s="112"/>
      <c r="AW188" s="112"/>
    </row>
    <row r="189" spans="1:49">
      <c r="A189" s="308" t="s">
        <v>327</v>
      </c>
      <c r="B189" s="313"/>
      <c r="C189" s="314"/>
      <c r="D189" s="310"/>
      <c r="E189" s="310"/>
      <c r="F189" s="310"/>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706"/>
      <c r="AC189" s="308"/>
      <c r="AD189" s="322"/>
      <c r="AE189" s="112"/>
      <c r="AF189" s="112"/>
      <c r="AG189" s="112"/>
      <c r="AH189" s="112"/>
      <c r="AI189" s="112"/>
      <c r="AJ189" s="112"/>
      <c r="AK189" s="112"/>
      <c r="AL189" s="112"/>
      <c r="AM189" s="112"/>
      <c r="AN189" s="112"/>
      <c r="AO189" s="112"/>
      <c r="AP189" s="112"/>
      <c r="AQ189" s="112"/>
      <c r="AR189" s="112"/>
      <c r="AS189" s="112"/>
      <c r="AT189" s="112"/>
      <c r="AU189" s="112"/>
      <c r="AV189" s="112"/>
      <c r="AW189" s="112"/>
    </row>
    <row r="190" spans="1:49">
      <c r="A190" s="308" t="s">
        <v>328</v>
      </c>
      <c r="B190" s="313"/>
      <c r="C190" s="314"/>
      <c r="D190" s="310"/>
      <c r="E190" s="310"/>
      <c r="F190" s="310"/>
      <c r="G190" s="310"/>
      <c r="H190" s="310"/>
      <c r="I190" s="310"/>
      <c r="J190" s="310"/>
      <c r="K190" s="310"/>
      <c r="L190" s="310"/>
      <c r="M190" s="310"/>
      <c r="N190" s="310"/>
      <c r="O190" s="310"/>
      <c r="P190" s="310"/>
      <c r="Q190" s="310"/>
      <c r="R190" s="310"/>
      <c r="S190" s="310"/>
      <c r="T190" s="310"/>
      <c r="U190" s="310"/>
      <c r="V190" s="310"/>
      <c r="W190" s="310"/>
      <c r="X190" s="310"/>
      <c r="Y190" s="310"/>
      <c r="Z190" s="310"/>
      <c r="AA190" s="310"/>
      <c r="AB190" s="706"/>
      <c r="AC190" s="308"/>
      <c r="AD190" s="322"/>
      <c r="AE190" s="112"/>
      <c r="AF190" s="112"/>
      <c r="AG190" s="112"/>
      <c r="AH190" s="112"/>
      <c r="AI190" s="112"/>
      <c r="AJ190" s="112"/>
      <c r="AK190" s="112"/>
      <c r="AL190" s="112"/>
      <c r="AM190" s="112"/>
      <c r="AN190" s="112"/>
      <c r="AO190" s="112"/>
      <c r="AP190" s="112"/>
      <c r="AQ190" s="112"/>
      <c r="AR190" s="112"/>
      <c r="AS190" s="112"/>
      <c r="AT190" s="112"/>
      <c r="AU190" s="112"/>
      <c r="AV190" s="112"/>
      <c r="AW190" s="112"/>
    </row>
    <row r="191" spans="1:49">
      <c r="A191" s="308" t="s">
        <v>329</v>
      </c>
      <c r="B191" s="313"/>
      <c r="C191" s="314"/>
      <c r="D191" s="310"/>
      <c r="E191" s="310"/>
      <c r="F191" s="310"/>
      <c r="G191" s="310"/>
      <c r="H191" s="310"/>
      <c r="I191" s="310"/>
      <c r="J191" s="310"/>
      <c r="K191" s="310"/>
      <c r="L191" s="310"/>
      <c r="M191" s="310"/>
      <c r="N191" s="310"/>
      <c r="O191" s="310"/>
      <c r="P191" s="310"/>
      <c r="Q191" s="310"/>
      <c r="R191" s="310"/>
      <c r="S191" s="310"/>
      <c r="T191" s="310"/>
      <c r="U191" s="310"/>
      <c r="V191" s="310"/>
      <c r="W191" s="310"/>
      <c r="X191" s="310"/>
      <c r="Y191" s="310"/>
      <c r="Z191" s="310"/>
      <c r="AA191" s="310"/>
      <c r="AB191" s="706"/>
      <c r="AC191" s="308"/>
      <c r="AD191" s="322"/>
      <c r="AE191" s="112"/>
      <c r="AF191" s="112"/>
      <c r="AG191" s="112"/>
      <c r="AH191" s="112"/>
      <c r="AI191" s="112"/>
      <c r="AJ191" s="112"/>
      <c r="AK191" s="112"/>
      <c r="AL191" s="112"/>
      <c r="AM191" s="112"/>
      <c r="AN191" s="112"/>
      <c r="AO191" s="112"/>
      <c r="AP191" s="112"/>
      <c r="AQ191" s="112"/>
      <c r="AR191" s="112"/>
      <c r="AS191" s="112"/>
      <c r="AT191" s="112"/>
      <c r="AU191" s="112"/>
      <c r="AV191" s="112"/>
      <c r="AW191" s="112"/>
    </row>
    <row r="192" spans="1:49">
      <c r="A192" s="308" t="s">
        <v>330</v>
      </c>
      <c r="B192" s="313"/>
      <c r="C192" s="314"/>
      <c r="D192" s="310"/>
      <c r="E192" s="310"/>
      <c r="F192" s="310"/>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706"/>
      <c r="AC192" s="308"/>
      <c r="AD192" s="322"/>
      <c r="AE192" s="112"/>
      <c r="AF192" s="112"/>
      <c r="AG192" s="112"/>
      <c r="AH192" s="112"/>
      <c r="AI192" s="112"/>
      <c r="AJ192" s="112"/>
      <c r="AK192" s="112"/>
      <c r="AL192" s="112"/>
      <c r="AM192" s="112"/>
      <c r="AN192" s="112"/>
      <c r="AO192" s="112"/>
      <c r="AP192" s="112"/>
      <c r="AQ192" s="112"/>
      <c r="AR192" s="112"/>
      <c r="AS192" s="112"/>
      <c r="AT192" s="112"/>
      <c r="AU192" s="112"/>
      <c r="AV192" s="112"/>
      <c r="AW192" s="112"/>
    </row>
    <row r="193" spans="1:49">
      <c r="A193" s="308"/>
      <c r="B193" s="313"/>
      <c r="C193" s="314"/>
      <c r="D193" s="310"/>
      <c r="E193" s="310"/>
      <c r="F193" s="310"/>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706"/>
      <c r="AC193" s="308"/>
      <c r="AD193" s="322"/>
      <c r="AE193" s="112"/>
      <c r="AF193" s="112"/>
      <c r="AG193" s="112"/>
      <c r="AH193" s="112"/>
      <c r="AI193" s="112"/>
      <c r="AJ193" s="112"/>
      <c r="AK193" s="112"/>
      <c r="AL193" s="112"/>
      <c r="AM193" s="112"/>
      <c r="AN193" s="112"/>
      <c r="AO193" s="112"/>
      <c r="AP193" s="112"/>
      <c r="AQ193" s="112"/>
      <c r="AR193" s="112"/>
      <c r="AS193" s="112"/>
      <c r="AT193" s="112"/>
      <c r="AU193" s="112"/>
      <c r="AV193" s="112"/>
      <c r="AW193" s="112"/>
    </row>
    <row r="194" spans="1:49">
      <c r="A194" s="112"/>
      <c r="B194" s="313"/>
      <c r="C194" s="314"/>
      <c r="D194" s="310"/>
      <c r="E194" s="310"/>
      <c r="F194" s="310"/>
      <c r="G194" s="310"/>
      <c r="H194" s="310"/>
      <c r="I194" s="310"/>
      <c r="J194" s="310"/>
      <c r="K194" s="310"/>
      <c r="L194" s="310"/>
      <c r="M194" s="310"/>
      <c r="N194" s="310"/>
      <c r="O194" s="310"/>
      <c r="P194" s="310"/>
      <c r="Q194" s="310"/>
      <c r="R194" s="310"/>
      <c r="S194" s="310"/>
      <c r="T194" s="310"/>
      <c r="U194" s="310"/>
      <c r="V194" s="310"/>
      <c r="W194" s="310"/>
      <c r="X194" s="310"/>
      <c r="Y194" s="310"/>
      <c r="Z194" s="310"/>
      <c r="AA194" s="310"/>
      <c r="AB194" s="706"/>
      <c r="AC194" s="308"/>
      <c r="AD194" s="322"/>
      <c r="AE194" s="112"/>
      <c r="AF194" s="112"/>
      <c r="AG194" s="112"/>
      <c r="AH194" s="112"/>
      <c r="AI194" s="112"/>
      <c r="AJ194" s="112"/>
      <c r="AK194" s="112"/>
      <c r="AL194" s="112"/>
      <c r="AM194" s="112"/>
      <c r="AN194" s="112"/>
      <c r="AO194" s="112"/>
      <c r="AP194" s="112"/>
      <c r="AQ194" s="112"/>
      <c r="AR194" s="112"/>
      <c r="AS194" s="112"/>
      <c r="AT194" s="112"/>
      <c r="AU194" s="112"/>
      <c r="AV194" s="112"/>
      <c r="AW194" s="112"/>
    </row>
    <row r="195" spans="1:49" ht="15">
      <c r="A195" s="295" t="s">
        <v>241</v>
      </c>
      <c r="B195" s="313"/>
      <c r="C195" s="314"/>
      <c r="D195" s="310"/>
      <c r="E195" s="310"/>
      <c r="F195" s="310"/>
      <c r="G195" s="310"/>
      <c r="H195" s="310"/>
      <c r="I195" s="310"/>
      <c r="J195" s="310"/>
      <c r="K195" s="310"/>
      <c r="L195" s="310"/>
      <c r="M195" s="310"/>
      <c r="N195" s="310"/>
      <c r="O195" s="310"/>
      <c r="P195" s="310"/>
      <c r="Q195" s="310"/>
      <c r="R195" s="310"/>
      <c r="S195" s="310"/>
      <c r="T195" s="310"/>
      <c r="U195" s="310"/>
      <c r="V195" s="310"/>
      <c r="W195" s="310"/>
      <c r="X195" s="310"/>
      <c r="Y195" s="310"/>
      <c r="Z195" s="310"/>
      <c r="AA195" s="310"/>
      <c r="AB195" s="706"/>
      <c r="AC195" s="308"/>
      <c r="AD195" s="322"/>
      <c r="AE195" s="112"/>
      <c r="AF195" s="112"/>
      <c r="AG195" s="112"/>
      <c r="AH195" s="112"/>
      <c r="AI195" s="112"/>
      <c r="AJ195" s="112"/>
      <c r="AK195" s="112"/>
      <c r="AL195" s="112"/>
      <c r="AM195" s="112"/>
      <c r="AN195" s="112"/>
      <c r="AO195" s="112"/>
      <c r="AP195" s="112"/>
      <c r="AQ195" s="112"/>
      <c r="AR195" s="112"/>
      <c r="AS195" s="112"/>
      <c r="AT195" s="112"/>
      <c r="AU195" s="112"/>
      <c r="AV195" s="112"/>
      <c r="AW195" s="112"/>
    </row>
    <row r="196" spans="1:49">
      <c r="A196" s="308" t="s">
        <v>331</v>
      </c>
      <c r="B196" s="313"/>
      <c r="C196" s="314"/>
      <c r="D196" s="310"/>
      <c r="E196" s="310"/>
      <c r="F196" s="310"/>
      <c r="G196" s="310"/>
      <c r="H196" s="310"/>
      <c r="I196" s="310"/>
      <c r="J196" s="310"/>
      <c r="K196" s="310"/>
      <c r="L196" s="310"/>
      <c r="M196" s="310"/>
      <c r="N196" s="310"/>
      <c r="O196" s="310"/>
      <c r="P196" s="310"/>
      <c r="Q196" s="310"/>
      <c r="R196" s="310"/>
      <c r="S196" s="310"/>
      <c r="T196" s="310"/>
      <c r="U196" s="310"/>
      <c r="V196" s="310"/>
      <c r="W196" s="310"/>
      <c r="X196" s="310"/>
      <c r="Y196" s="310"/>
      <c r="Z196" s="310"/>
      <c r="AA196" s="310"/>
      <c r="AB196" s="706"/>
      <c r="AC196" s="308"/>
      <c r="AD196" s="322"/>
      <c r="AE196" s="112"/>
      <c r="AF196" s="112"/>
      <c r="AG196" s="112"/>
      <c r="AH196" s="112"/>
      <c r="AI196" s="112"/>
      <c r="AJ196" s="112"/>
      <c r="AK196" s="112"/>
      <c r="AL196" s="112"/>
      <c r="AM196" s="112"/>
      <c r="AN196" s="112"/>
      <c r="AO196" s="112"/>
      <c r="AP196" s="112"/>
      <c r="AQ196" s="112"/>
      <c r="AR196" s="112"/>
      <c r="AS196" s="112"/>
      <c r="AT196" s="112"/>
      <c r="AU196" s="112"/>
      <c r="AV196" s="112"/>
      <c r="AW196" s="112"/>
    </row>
    <row r="197" spans="1:49">
      <c r="A197" s="308" t="s">
        <v>332</v>
      </c>
      <c r="B197" s="313"/>
      <c r="C197" s="314"/>
      <c r="D197" s="310"/>
      <c r="E197" s="310"/>
      <c r="F197" s="310"/>
      <c r="G197" s="310"/>
      <c r="H197" s="310"/>
      <c r="I197" s="310"/>
      <c r="J197" s="310"/>
      <c r="K197" s="310"/>
      <c r="L197" s="310"/>
      <c r="M197" s="310"/>
      <c r="N197" s="310"/>
      <c r="O197" s="310"/>
      <c r="P197" s="310"/>
      <c r="Q197" s="310"/>
      <c r="R197" s="310"/>
      <c r="S197" s="310"/>
      <c r="T197" s="310"/>
      <c r="U197" s="310"/>
      <c r="V197" s="310"/>
      <c r="W197" s="310"/>
      <c r="X197" s="310"/>
      <c r="Y197" s="310"/>
      <c r="Z197" s="310"/>
      <c r="AA197" s="310"/>
      <c r="AB197" s="706"/>
      <c r="AC197" s="308"/>
      <c r="AD197" s="322"/>
      <c r="AE197" s="112"/>
      <c r="AF197" s="112"/>
      <c r="AG197" s="112"/>
      <c r="AH197" s="112"/>
      <c r="AI197" s="112"/>
      <c r="AJ197" s="112"/>
      <c r="AK197" s="112"/>
      <c r="AL197" s="112"/>
      <c r="AM197" s="112"/>
      <c r="AN197" s="112"/>
      <c r="AO197" s="112"/>
      <c r="AP197" s="112"/>
      <c r="AQ197" s="112"/>
      <c r="AR197" s="112"/>
      <c r="AS197" s="112"/>
      <c r="AT197" s="112"/>
      <c r="AU197" s="112"/>
      <c r="AV197" s="112"/>
      <c r="AW197" s="112"/>
    </row>
    <row r="198" spans="1:49">
      <c r="A198" s="308"/>
      <c r="B198" s="313"/>
      <c r="C198" s="314"/>
      <c r="D198" s="310"/>
      <c r="E198" s="310"/>
      <c r="F198" s="310"/>
      <c r="G198" s="310"/>
      <c r="H198" s="310"/>
      <c r="I198" s="310"/>
      <c r="J198" s="310"/>
      <c r="K198" s="310"/>
      <c r="L198" s="310"/>
      <c r="M198" s="310"/>
      <c r="N198" s="310"/>
      <c r="O198" s="310"/>
      <c r="P198" s="310"/>
      <c r="Q198" s="310"/>
      <c r="R198" s="310"/>
      <c r="S198" s="310"/>
      <c r="T198" s="310"/>
      <c r="U198" s="310"/>
      <c r="V198" s="310"/>
      <c r="W198" s="310"/>
      <c r="X198" s="310"/>
      <c r="Y198" s="310"/>
      <c r="Z198" s="310"/>
      <c r="AA198" s="310"/>
      <c r="AB198" s="706"/>
      <c r="AC198" s="308"/>
      <c r="AD198" s="322"/>
      <c r="AE198" s="112"/>
      <c r="AF198" s="112"/>
      <c r="AG198" s="112"/>
      <c r="AH198" s="112"/>
      <c r="AI198" s="112"/>
      <c r="AJ198" s="112"/>
      <c r="AK198" s="112"/>
      <c r="AL198" s="112"/>
      <c r="AM198" s="112"/>
      <c r="AN198" s="112"/>
      <c r="AO198" s="112"/>
      <c r="AP198" s="112"/>
      <c r="AQ198" s="112"/>
      <c r="AR198" s="112"/>
      <c r="AS198" s="112"/>
      <c r="AT198" s="112"/>
      <c r="AU198" s="112"/>
      <c r="AV198" s="112"/>
      <c r="AW198" s="112"/>
    </row>
    <row r="199" spans="1:49" ht="15">
      <c r="A199" s="295"/>
      <c r="B199" s="296"/>
      <c r="C199" s="314"/>
      <c r="D199" s="310"/>
      <c r="E199" s="310"/>
      <c r="F199" s="310"/>
      <c r="G199" s="310"/>
      <c r="H199" s="310"/>
      <c r="I199" s="310"/>
      <c r="J199" s="310"/>
      <c r="K199" s="310"/>
      <c r="L199" s="310"/>
      <c r="M199" s="310"/>
      <c r="N199" s="310"/>
      <c r="O199" s="310"/>
      <c r="P199" s="310"/>
      <c r="Q199" s="310"/>
      <c r="R199" s="310"/>
      <c r="S199" s="310"/>
      <c r="T199" s="310"/>
      <c r="U199" s="310"/>
      <c r="V199" s="310"/>
      <c r="W199" s="310"/>
      <c r="X199" s="310"/>
      <c r="Y199" s="310"/>
      <c r="Z199" s="310"/>
      <c r="AA199" s="310"/>
      <c r="AB199" s="706"/>
      <c r="AC199" s="308"/>
      <c r="AD199" s="322"/>
      <c r="AE199" s="112"/>
      <c r="AF199" s="112"/>
      <c r="AG199" s="112"/>
      <c r="AH199" s="112"/>
      <c r="AI199" s="112"/>
      <c r="AJ199" s="112"/>
      <c r="AK199" s="112"/>
      <c r="AL199" s="112"/>
      <c r="AM199" s="112"/>
      <c r="AN199" s="112"/>
      <c r="AO199" s="112"/>
      <c r="AP199" s="112"/>
      <c r="AQ199" s="112"/>
      <c r="AR199" s="112"/>
      <c r="AS199" s="112"/>
      <c r="AT199" s="112"/>
      <c r="AU199" s="112"/>
      <c r="AV199" s="112"/>
      <c r="AW199" s="112"/>
    </row>
    <row r="200" spans="1:49">
      <c r="A200" s="308"/>
      <c r="B200" s="313"/>
      <c r="C200" s="314"/>
      <c r="D200" s="310"/>
      <c r="E200" s="310"/>
      <c r="F200" s="310"/>
      <c r="G200" s="310"/>
      <c r="H200" s="310"/>
      <c r="I200" s="310"/>
      <c r="J200" s="310"/>
      <c r="K200" s="310"/>
      <c r="L200" s="310"/>
      <c r="M200" s="310"/>
      <c r="N200" s="310"/>
      <c r="O200" s="310"/>
      <c r="P200" s="310"/>
      <c r="Q200" s="310"/>
      <c r="R200" s="310"/>
      <c r="S200" s="310"/>
      <c r="T200" s="310"/>
      <c r="U200" s="310"/>
      <c r="V200" s="310"/>
      <c r="W200" s="310"/>
      <c r="X200" s="310"/>
      <c r="Y200" s="310"/>
      <c r="Z200" s="310"/>
      <c r="AA200" s="310"/>
      <c r="AB200" s="706"/>
      <c r="AC200" s="308"/>
      <c r="AD200" s="322"/>
      <c r="AE200" s="112"/>
      <c r="AF200" s="112"/>
      <c r="AG200" s="112"/>
      <c r="AH200" s="112"/>
      <c r="AI200" s="112"/>
      <c r="AJ200" s="112"/>
      <c r="AK200" s="112"/>
      <c r="AL200" s="112"/>
      <c r="AM200" s="112"/>
      <c r="AN200" s="112"/>
      <c r="AO200" s="112"/>
      <c r="AP200" s="112"/>
      <c r="AQ200" s="112"/>
      <c r="AR200" s="112"/>
      <c r="AS200" s="112"/>
      <c r="AT200" s="112"/>
      <c r="AU200" s="112"/>
      <c r="AV200" s="112"/>
      <c r="AW200" s="112"/>
    </row>
    <row r="201" spans="1:49">
      <c r="A201" s="308"/>
      <c r="B201" s="313"/>
      <c r="C201" s="314"/>
      <c r="D201" s="310"/>
      <c r="E201" s="310"/>
      <c r="F201" s="310"/>
      <c r="G201" s="310"/>
      <c r="H201" s="310"/>
      <c r="I201" s="310"/>
      <c r="J201" s="310"/>
      <c r="K201" s="310"/>
      <c r="L201" s="310"/>
      <c r="M201" s="310"/>
      <c r="N201" s="310"/>
      <c r="O201" s="310"/>
      <c r="P201" s="310"/>
      <c r="Q201" s="310"/>
      <c r="R201" s="310"/>
      <c r="S201" s="310"/>
      <c r="T201" s="310"/>
      <c r="U201" s="310"/>
      <c r="V201" s="310"/>
      <c r="W201" s="310"/>
      <c r="X201" s="310"/>
      <c r="Y201" s="310"/>
      <c r="Z201" s="310"/>
      <c r="AA201" s="310"/>
      <c r="AB201" s="706"/>
      <c r="AC201" s="29">
        <f>SUM($AC$188:$AC$200)</f>
        <v>0</v>
      </c>
      <c r="AD201" s="133">
        <f>SUM($AD$188:$AD$200)</f>
        <v>0</v>
      </c>
      <c r="AE201" s="112"/>
      <c r="AF201" s="112"/>
      <c r="AG201" s="112"/>
      <c r="AH201" s="112"/>
      <c r="AI201" s="112"/>
      <c r="AJ201" s="112"/>
      <c r="AK201" s="112"/>
      <c r="AL201" s="112"/>
      <c r="AM201" s="112"/>
      <c r="AN201" s="112"/>
      <c r="AO201" s="112"/>
      <c r="AP201" s="112"/>
      <c r="AQ201" s="112"/>
      <c r="AR201" s="112"/>
      <c r="AS201" s="112"/>
      <c r="AT201" s="112"/>
      <c r="AU201" s="112"/>
      <c r="AV201" s="112"/>
      <c r="AW201" s="112"/>
    </row>
    <row r="202" spans="1:49" ht="15">
      <c r="A202" s="317" t="s">
        <v>333</v>
      </c>
      <c r="B202" s="318"/>
      <c r="C202" s="319"/>
      <c r="D202" s="307"/>
      <c r="E202" s="307"/>
      <c r="F202" s="307"/>
      <c r="G202" s="307"/>
      <c r="H202" s="307"/>
      <c r="I202" s="307"/>
      <c r="J202" s="307"/>
      <c r="K202" s="307"/>
      <c r="L202" s="307"/>
      <c r="M202" s="307"/>
      <c r="N202" s="307"/>
      <c r="O202" s="307"/>
      <c r="P202" s="307"/>
      <c r="Q202" s="307"/>
      <c r="R202" s="307"/>
      <c r="S202" s="307"/>
      <c r="T202" s="307"/>
      <c r="U202" s="307"/>
      <c r="V202" s="307"/>
      <c r="W202" s="307"/>
      <c r="X202" s="307"/>
      <c r="Y202" s="307"/>
      <c r="Z202" s="307"/>
      <c r="AA202" s="307"/>
      <c r="AB202" s="705"/>
      <c r="AC202" s="320"/>
      <c r="AD202" s="321"/>
      <c r="AE202" s="112"/>
      <c r="AF202" s="112"/>
      <c r="AG202" s="112"/>
      <c r="AH202" s="112"/>
      <c r="AI202" s="112"/>
      <c r="AJ202" s="112"/>
      <c r="AK202" s="112"/>
      <c r="AL202" s="112"/>
      <c r="AM202" s="112"/>
      <c r="AN202" s="112"/>
      <c r="AO202" s="112"/>
      <c r="AP202" s="112"/>
      <c r="AQ202" s="112"/>
      <c r="AR202" s="112"/>
      <c r="AS202" s="112"/>
      <c r="AT202" s="112"/>
      <c r="AU202" s="112"/>
      <c r="AV202" s="112"/>
      <c r="AW202" s="112"/>
    </row>
    <row r="203" spans="1:49">
      <c r="A203" s="308" t="s">
        <v>334</v>
      </c>
      <c r="B203" s="313"/>
      <c r="C203" s="314"/>
      <c r="D203" s="310"/>
      <c r="E203" s="310"/>
      <c r="F203" s="310"/>
      <c r="G203" s="310"/>
      <c r="H203" s="310"/>
      <c r="I203" s="310"/>
      <c r="J203" s="310"/>
      <c r="K203" s="310"/>
      <c r="L203" s="310"/>
      <c r="M203" s="310"/>
      <c r="N203" s="310"/>
      <c r="O203" s="310"/>
      <c r="P203" s="310"/>
      <c r="Q203" s="310"/>
      <c r="R203" s="310"/>
      <c r="S203" s="310"/>
      <c r="T203" s="310"/>
      <c r="U203" s="310"/>
      <c r="V203" s="310"/>
      <c r="W203" s="310"/>
      <c r="X203" s="310"/>
      <c r="Y203" s="310"/>
      <c r="Z203" s="310"/>
      <c r="AA203" s="310"/>
      <c r="AB203" s="706"/>
      <c r="AC203" s="308"/>
      <c r="AD203" s="322"/>
      <c r="AE203" s="112"/>
      <c r="AF203" s="112"/>
      <c r="AG203" s="112"/>
      <c r="AH203" s="112"/>
      <c r="AI203" s="112"/>
      <c r="AJ203" s="112"/>
      <c r="AK203" s="112"/>
      <c r="AL203" s="112"/>
      <c r="AM203" s="112"/>
      <c r="AN203" s="112"/>
      <c r="AO203" s="112"/>
      <c r="AP203" s="112"/>
      <c r="AQ203" s="112"/>
      <c r="AR203" s="112"/>
      <c r="AS203" s="112"/>
      <c r="AT203" s="112"/>
      <c r="AU203" s="112"/>
      <c r="AV203" s="112"/>
      <c r="AW203" s="112"/>
    </row>
    <row r="204" spans="1:49">
      <c r="A204" s="308" t="s">
        <v>335</v>
      </c>
      <c r="B204" s="313"/>
      <c r="C204" s="314"/>
      <c r="D204" s="310"/>
      <c r="E204" s="310"/>
      <c r="F204" s="310"/>
      <c r="G204" s="310"/>
      <c r="H204" s="310"/>
      <c r="I204" s="310"/>
      <c r="J204" s="310"/>
      <c r="K204" s="310"/>
      <c r="L204" s="310"/>
      <c r="M204" s="310"/>
      <c r="N204" s="310"/>
      <c r="O204" s="310"/>
      <c r="P204" s="310"/>
      <c r="Q204" s="310"/>
      <c r="R204" s="310"/>
      <c r="S204" s="310"/>
      <c r="T204" s="310"/>
      <c r="U204" s="310"/>
      <c r="V204" s="310"/>
      <c r="W204" s="310"/>
      <c r="X204" s="310"/>
      <c r="Y204" s="310"/>
      <c r="Z204" s="310"/>
      <c r="AA204" s="310"/>
      <c r="AB204" s="706"/>
      <c r="AC204" s="308"/>
      <c r="AD204" s="322"/>
      <c r="AE204" s="112"/>
      <c r="AF204" s="112"/>
      <c r="AG204" s="112"/>
      <c r="AH204" s="112"/>
      <c r="AI204" s="112"/>
      <c r="AJ204" s="112"/>
      <c r="AK204" s="112"/>
      <c r="AL204" s="112"/>
      <c r="AM204" s="112"/>
      <c r="AN204" s="112"/>
      <c r="AO204" s="112"/>
      <c r="AP204" s="112"/>
      <c r="AQ204" s="112"/>
      <c r="AR204" s="112"/>
      <c r="AS204" s="112"/>
      <c r="AT204" s="112"/>
      <c r="AU204" s="112"/>
      <c r="AV204" s="112"/>
      <c r="AW204" s="112"/>
    </row>
    <row r="205" spans="1:49">
      <c r="A205" s="308" t="s">
        <v>336</v>
      </c>
      <c r="B205" s="313"/>
      <c r="C205" s="314"/>
      <c r="D205" s="310"/>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c r="AA205" s="310"/>
      <c r="AB205" s="706"/>
      <c r="AC205" s="308"/>
      <c r="AD205" s="322"/>
      <c r="AE205" s="112"/>
      <c r="AF205" s="112"/>
      <c r="AG205" s="112"/>
      <c r="AH205" s="112"/>
      <c r="AI205" s="112"/>
      <c r="AJ205" s="112"/>
      <c r="AK205" s="112"/>
      <c r="AL205" s="112"/>
      <c r="AM205" s="112"/>
      <c r="AN205" s="112"/>
      <c r="AO205" s="112"/>
      <c r="AP205" s="112"/>
      <c r="AQ205" s="112"/>
      <c r="AR205" s="112"/>
      <c r="AS205" s="112"/>
      <c r="AT205" s="112"/>
      <c r="AU205" s="112"/>
      <c r="AV205" s="112"/>
      <c r="AW205" s="112"/>
    </row>
    <row r="206" spans="1:49">
      <c r="A206" s="308" t="s">
        <v>337</v>
      </c>
      <c r="B206" s="313"/>
      <c r="C206" s="314"/>
      <c r="D206" s="310"/>
      <c r="E206" s="310"/>
      <c r="F206" s="310"/>
      <c r="G206" s="310"/>
      <c r="H206" s="310"/>
      <c r="I206" s="310"/>
      <c r="J206" s="310"/>
      <c r="K206" s="310"/>
      <c r="L206" s="310"/>
      <c r="M206" s="310"/>
      <c r="N206" s="310"/>
      <c r="O206" s="310"/>
      <c r="P206" s="310"/>
      <c r="Q206" s="310"/>
      <c r="R206" s="310"/>
      <c r="S206" s="310"/>
      <c r="T206" s="310"/>
      <c r="U206" s="310"/>
      <c r="V206" s="310"/>
      <c r="W206" s="310"/>
      <c r="X206" s="310"/>
      <c r="Y206" s="310"/>
      <c r="Z206" s="310"/>
      <c r="AA206" s="310"/>
      <c r="AB206" s="706"/>
      <c r="AC206" s="308"/>
      <c r="AD206" s="322"/>
      <c r="AE206" s="112"/>
      <c r="AF206" s="112"/>
      <c r="AG206" s="112"/>
      <c r="AH206" s="112"/>
      <c r="AI206" s="112"/>
      <c r="AJ206" s="112"/>
      <c r="AK206" s="112"/>
      <c r="AL206" s="112"/>
      <c r="AM206" s="112"/>
      <c r="AN206" s="112"/>
      <c r="AO206" s="112"/>
      <c r="AP206" s="112"/>
      <c r="AQ206" s="112"/>
      <c r="AR206" s="112"/>
      <c r="AS206" s="112"/>
      <c r="AT206" s="112"/>
      <c r="AU206" s="112"/>
      <c r="AV206" s="112"/>
      <c r="AW206" s="112"/>
    </row>
    <row r="207" spans="1:49">
      <c r="A207" s="308"/>
      <c r="B207" s="313"/>
      <c r="C207" s="314"/>
      <c r="D207" s="310"/>
      <c r="E207" s="310"/>
      <c r="F207" s="310"/>
      <c r="G207" s="310"/>
      <c r="H207" s="310"/>
      <c r="I207" s="310"/>
      <c r="J207" s="310"/>
      <c r="K207" s="310"/>
      <c r="L207" s="310"/>
      <c r="M207" s="310"/>
      <c r="N207" s="310"/>
      <c r="O207" s="310"/>
      <c r="P207" s="310"/>
      <c r="Q207" s="310"/>
      <c r="R207" s="310"/>
      <c r="S207" s="310"/>
      <c r="T207" s="310"/>
      <c r="U207" s="310"/>
      <c r="V207" s="310"/>
      <c r="W207" s="310"/>
      <c r="X207" s="310"/>
      <c r="Y207" s="310"/>
      <c r="Z207" s="310"/>
      <c r="AA207" s="310"/>
      <c r="AB207" s="706"/>
      <c r="AC207" s="308"/>
      <c r="AD207" s="322"/>
      <c r="AE207" s="112"/>
      <c r="AF207" s="112"/>
      <c r="AG207" s="112"/>
      <c r="AH207" s="112"/>
      <c r="AI207" s="112"/>
      <c r="AJ207" s="112"/>
      <c r="AK207" s="112"/>
      <c r="AL207" s="112"/>
      <c r="AM207" s="112"/>
      <c r="AN207" s="112"/>
      <c r="AO207" s="112"/>
      <c r="AP207" s="112"/>
      <c r="AQ207" s="112"/>
      <c r="AR207" s="112"/>
      <c r="AS207" s="112"/>
      <c r="AT207" s="112"/>
      <c r="AU207" s="112"/>
      <c r="AV207" s="112"/>
      <c r="AW207" s="112"/>
    </row>
    <row r="208" spans="1:49">
      <c r="A208" s="112"/>
      <c r="B208" s="313"/>
      <c r="C208" s="314"/>
      <c r="D208" s="310"/>
      <c r="E208" s="310"/>
      <c r="F208" s="310"/>
      <c r="G208" s="310"/>
      <c r="H208" s="310"/>
      <c r="I208" s="310"/>
      <c r="J208" s="310"/>
      <c r="K208" s="310"/>
      <c r="L208" s="310"/>
      <c r="M208" s="310"/>
      <c r="N208" s="310"/>
      <c r="O208" s="310"/>
      <c r="P208" s="310"/>
      <c r="Q208" s="310"/>
      <c r="R208" s="310"/>
      <c r="S208" s="310"/>
      <c r="T208" s="310"/>
      <c r="U208" s="310"/>
      <c r="V208" s="310"/>
      <c r="W208" s="310"/>
      <c r="X208" s="310"/>
      <c r="Y208" s="310"/>
      <c r="Z208" s="310"/>
      <c r="AA208" s="310"/>
      <c r="AB208" s="706"/>
      <c r="AC208" s="308"/>
      <c r="AD208" s="322"/>
      <c r="AE208" s="112"/>
      <c r="AF208" s="112"/>
      <c r="AG208" s="112"/>
      <c r="AH208" s="112"/>
      <c r="AI208" s="112"/>
      <c r="AJ208" s="112"/>
      <c r="AK208" s="112"/>
      <c r="AL208" s="112"/>
      <c r="AM208" s="112"/>
      <c r="AN208" s="112"/>
      <c r="AO208" s="112"/>
      <c r="AP208" s="112"/>
      <c r="AQ208" s="112"/>
      <c r="AR208" s="112"/>
      <c r="AS208" s="112"/>
      <c r="AT208" s="112"/>
      <c r="AU208" s="112"/>
      <c r="AV208" s="112"/>
      <c r="AW208" s="112"/>
    </row>
    <row r="209" spans="1:49" ht="15">
      <c r="A209" s="295" t="s">
        <v>241</v>
      </c>
      <c r="B209" s="313"/>
      <c r="C209" s="314"/>
      <c r="D209" s="310"/>
      <c r="E209" s="310"/>
      <c r="F209" s="310"/>
      <c r="G209" s="310"/>
      <c r="H209" s="310"/>
      <c r="I209" s="310"/>
      <c r="J209" s="310"/>
      <c r="K209" s="310"/>
      <c r="L209" s="310"/>
      <c r="M209" s="310"/>
      <c r="N209" s="310"/>
      <c r="O209" s="310"/>
      <c r="P209" s="310"/>
      <c r="Q209" s="310"/>
      <c r="R209" s="310"/>
      <c r="S209" s="310"/>
      <c r="T209" s="310"/>
      <c r="U209" s="310"/>
      <c r="V209" s="310"/>
      <c r="W209" s="310"/>
      <c r="X209" s="310"/>
      <c r="Y209" s="310"/>
      <c r="Z209" s="310"/>
      <c r="AA209" s="310"/>
      <c r="AB209" s="706"/>
      <c r="AC209" s="308"/>
      <c r="AD209" s="322"/>
      <c r="AE209" s="112"/>
      <c r="AF209" s="112"/>
      <c r="AG209" s="112"/>
      <c r="AH209" s="112"/>
      <c r="AI209" s="112"/>
      <c r="AJ209" s="112"/>
      <c r="AK209" s="112"/>
      <c r="AL209" s="112"/>
      <c r="AM209" s="112"/>
      <c r="AN209" s="112"/>
      <c r="AO209" s="112"/>
      <c r="AP209" s="112"/>
      <c r="AQ209" s="112"/>
      <c r="AR209" s="112"/>
      <c r="AS209" s="112"/>
      <c r="AT209" s="112"/>
      <c r="AU209" s="112"/>
      <c r="AV209" s="112"/>
      <c r="AW209" s="112"/>
    </row>
    <row r="210" spans="1:49">
      <c r="A210" s="308" t="s">
        <v>338</v>
      </c>
      <c r="B210" s="313"/>
      <c r="C210" s="314"/>
      <c r="D210" s="310"/>
      <c r="E210" s="310"/>
      <c r="F210" s="310"/>
      <c r="G210" s="310"/>
      <c r="H210" s="310"/>
      <c r="I210" s="310"/>
      <c r="J210" s="310"/>
      <c r="K210" s="310"/>
      <c r="L210" s="310"/>
      <c r="M210" s="310"/>
      <c r="N210" s="310"/>
      <c r="O210" s="310"/>
      <c r="P210" s="310"/>
      <c r="Q210" s="310"/>
      <c r="R210" s="310"/>
      <c r="S210" s="310"/>
      <c r="T210" s="310"/>
      <c r="U210" s="310"/>
      <c r="V210" s="310"/>
      <c r="W210" s="310"/>
      <c r="X210" s="310"/>
      <c r="Y210" s="310"/>
      <c r="Z210" s="310"/>
      <c r="AA210" s="310"/>
      <c r="AB210" s="706"/>
      <c r="AC210" s="308"/>
      <c r="AD210" s="322"/>
      <c r="AE210" s="112"/>
      <c r="AF210" s="112"/>
      <c r="AG210" s="112"/>
      <c r="AH210" s="112"/>
      <c r="AI210" s="112"/>
      <c r="AJ210" s="112"/>
      <c r="AK210" s="112"/>
      <c r="AL210" s="112"/>
      <c r="AM210" s="112"/>
      <c r="AN210" s="112"/>
      <c r="AO210" s="112"/>
      <c r="AP210" s="112"/>
      <c r="AQ210" s="112"/>
      <c r="AR210" s="112"/>
      <c r="AS210" s="112"/>
      <c r="AT210" s="112"/>
      <c r="AU210" s="112"/>
      <c r="AV210" s="112"/>
      <c r="AW210" s="112"/>
    </row>
    <row r="211" spans="1:49">
      <c r="A211" s="308" t="s">
        <v>339</v>
      </c>
      <c r="B211" s="313"/>
      <c r="C211" s="314"/>
      <c r="D211" s="310"/>
      <c r="E211" s="310"/>
      <c r="F211" s="310"/>
      <c r="G211" s="310"/>
      <c r="H211" s="310"/>
      <c r="I211" s="310"/>
      <c r="J211" s="310"/>
      <c r="K211" s="310"/>
      <c r="L211" s="310"/>
      <c r="M211" s="310"/>
      <c r="N211" s="310"/>
      <c r="O211" s="310"/>
      <c r="P211" s="310"/>
      <c r="Q211" s="310"/>
      <c r="R211" s="310"/>
      <c r="S211" s="310"/>
      <c r="T211" s="310"/>
      <c r="U211" s="310"/>
      <c r="V211" s="310"/>
      <c r="W211" s="310"/>
      <c r="X211" s="310"/>
      <c r="Y211" s="310"/>
      <c r="Z211" s="310"/>
      <c r="AA211" s="310"/>
      <c r="AB211" s="706"/>
      <c r="AC211" s="308"/>
      <c r="AD211" s="322"/>
      <c r="AE211" s="112"/>
      <c r="AF211" s="112"/>
      <c r="AG211" s="112"/>
      <c r="AH211" s="112"/>
      <c r="AI211" s="112"/>
      <c r="AJ211" s="112"/>
      <c r="AK211" s="112"/>
      <c r="AL211" s="112"/>
      <c r="AM211" s="112"/>
      <c r="AN211" s="112"/>
      <c r="AO211" s="112"/>
      <c r="AP211" s="112"/>
      <c r="AQ211" s="112"/>
      <c r="AR211" s="112"/>
      <c r="AS211" s="112"/>
      <c r="AT211" s="112"/>
      <c r="AU211" s="112"/>
      <c r="AV211" s="112"/>
      <c r="AW211" s="112"/>
    </row>
    <row r="212" spans="1:49">
      <c r="A212" s="308"/>
      <c r="B212" s="313"/>
      <c r="C212" s="314"/>
      <c r="D212" s="310"/>
      <c r="E212" s="310"/>
      <c r="F212" s="310"/>
      <c r="G212" s="310"/>
      <c r="H212" s="310"/>
      <c r="I212" s="310"/>
      <c r="J212" s="310"/>
      <c r="K212" s="310"/>
      <c r="L212" s="310"/>
      <c r="M212" s="310"/>
      <c r="N212" s="310"/>
      <c r="O212" s="310"/>
      <c r="P212" s="310"/>
      <c r="Q212" s="310"/>
      <c r="R212" s="310"/>
      <c r="S212" s="310"/>
      <c r="T212" s="310"/>
      <c r="U212" s="310"/>
      <c r="V212" s="310"/>
      <c r="W212" s="310"/>
      <c r="X212" s="310"/>
      <c r="Y212" s="310"/>
      <c r="Z212" s="310"/>
      <c r="AA212" s="310"/>
      <c r="AB212" s="706"/>
      <c r="AC212" s="308"/>
      <c r="AD212" s="322"/>
      <c r="AE212" s="112"/>
      <c r="AF212" s="112"/>
      <c r="AG212" s="112"/>
      <c r="AH212" s="112"/>
      <c r="AI212" s="112"/>
      <c r="AJ212" s="112"/>
      <c r="AK212" s="112"/>
      <c r="AL212" s="112"/>
      <c r="AM212" s="112"/>
      <c r="AN212" s="112"/>
      <c r="AO212" s="112"/>
      <c r="AP212" s="112"/>
      <c r="AQ212" s="112"/>
      <c r="AR212" s="112"/>
      <c r="AS212" s="112"/>
      <c r="AT212" s="112"/>
      <c r="AU212" s="112"/>
      <c r="AV212" s="112"/>
      <c r="AW212" s="112"/>
    </row>
    <row r="213" spans="1:49" ht="15">
      <c r="A213" s="295"/>
      <c r="B213" s="296"/>
      <c r="C213" s="314"/>
      <c r="D213" s="310"/>
      <c r="E213" s="310"/>
      <c r="F213" s="310"/>
      <c r="G213" s="310"/>
      <c r="H213" s="310"/>
      <c r="I213" s="310"/>
      <c r="J213" s="310"/>
      <c r="K213" s="310"/>
      <c r="L213" s="310"/>
      <c r="M213" s="310"/>
      <c r="N213" s="310"/>
      <c r="O213" s="310"/>
      <c r="P213" s="310"/>
      <c r="Q213" s="310"/>
      <c r="R213" s="310"/>
      <c r="S213" s="310"/>
      <c r="T213" s="310"/>
      <c r="U213" s="310"/>
      <c r="V213" s="310"/>
      <c r="W213" s="310"/>
      <c r="X213" s="310"/>
      <c r="Y213" s="310"/>
      <c r="Z213" s="310"/>
      <c r="AA213" s="310"/>
      <c r="AB213" s="706"/>
      <c r="AC213" s="308"/>
      <c r="AD213" s="322"/>
      <c r="AE213" s="112"/>
      <c r="AF213" s="112"/>
      <c r="AG213" s="112"/>
      <c r="AH213" s="112"/>
      <c r="AI213" s="112"/>
      <c r="AJ213" s="112"/>
      <c r="AK213" s="112"/>
      <c r="AL213" s="112"/>
      <c r="AM213" s="112"/>
      <c r="AN213" s="112"/>
      <c r="AO213" s="112"/>
      <c r="AP213" s="112"/>
      <c r="AQ213" s="112"/>
      <c r="AR213" s="112"/>
      <c r="AS213" s="112"/>
      <c r="AT213" s="112"/>
      <c r="AU213" s="112"/>
      <c r="AV213" s="112"/>
      <c r="AW213" s="112"/>
    </row>
    <row r="214" spans="1:49">
      <c r="A214" s="308"/>
      <c r="B214" s="313"/>
      <c r="C214" s="314"/>
      <c r="D214" s="310"/>
      <c r="E214" s="310"/>
      <c r="F214" s="310"/>
      <c r="G214" s="310"/>
      <c r="H214" s="310"/>
      <c r="I214" s="310"/>
      <c r="J214" s="310"/>
      <c r="K214" s="310"/>
      <c r="L214" s="310"/>
      <c r="M214" s="310"/>
      <c r="N214" s="310"/>
      <c r="O214" s="310"/>
      <c r="P214" s="310"/>
      <c r="Q214" s="310"/>
      <c r="R214" s="310"/>
      <c r="S214" s="310"/>
      <c r="T214" s="310"/>
      <c r="U214" s="310"/>
      <c r="V214" s="310"/>
      <c r="W214" s="310"/>
      <c r="X214" s="310"/>
      <c r="Y214" s="310"/>
      <c r="Z214" s="310"/>
      <c r="AA214" s="310"/>
      <c r="AB214" s="706"/>
      <c r="AC214" s="308"/>
      <c r="AD214" s="322"/>
      <c r="AE214" s="112"/>
      <c r="AF214" s="112"/>
      <c r="AG214" s="112"/>
      <c r="AH214" s="112"/>
      <c r="AI214" s="112"/>
      <c r="AJ214" s="112"/>
      <c r="AK214" s="112"/>
      <c r="AL214" s="112"/>
      <c r="AM214" s="112"/>
      <c r="AN214" s="112"/>
      <c r="AO214" s="112"/>
      <c r="AP214" s="112"/>
      <c r="AQ214" s="112"/>
      <c r="AR214" s="112"/>
      <c r="AS214" s="112"/>
      <c r="AT214" s="112"/>
      <c r="AU214" s="112"/>
      <c r="AV214" s="112"/>
      <c r="AW214" s="112"/>
    </row>
    <row r="215" spans="1:49">
      <c r="A215" s="315"/>
      <c r="B215" s="316"/>
      <c r="C215" s="323"/>
      <c r="D215" s="324"/>
      <c r="E215" s="324"/>
      <c r="F215" s="324"/>
      <c r="G215" s="324"/>
      <c r="H215" s="324"/>
      <c r="I215" s="324"/>
      <c r="J215" s="324"/>
      <c r="K215" s="324"/>
      <c r="L215" s="324"/>
      <c r="M215" s="324"/>
      <c r="N215" s="324"/>
      <c r="O215" s="324"/>
      <c r="P215" s="324"/>
      <c r="Q215" s="324"/>
      <c r="R215" s="324"/>
      <c r="S215" s="324"/>
      <c r="T215" s="324"/>
      <c r="U215" s="324"/>
      <c r="V215" s="324"/>
      <c r="W215" s="324"/>
      <c r="X215" s="324"/>
      <c r="Y215" s="324"/>
      <c r="Z215" s="324"/>
      <c r="AA215" s="324"/>
      <c r="AB215" s="708"/>
      <c r="AC215" s="128">
        <f>SUM($AC$202:$AC$214)</f>
        <v>0</v>
      </c>
      <c r="AD215" s="132">
        <f>SUM($AD$202:$AD$214)</f>
        <v>0</v>
      </c>
      <c r="AE215" s="112"/>
      <c r="AF215" s="112"/>
      <c r="AG215" s="112"/>
      <c r="AH215" s="112"/>
      <c r="AI215" s="112"/>
      <c r="AJ215" s="112"/>
      <c r="AK215" s="112"/>
      <c r="AL215" s="112"/>
      <c r="AM215" s="112"/>
      <c r="AN215" s="112"/>
      <c r="AO215" s="112"/>
      <c r="AP215" s="112"/>
      <c r="AQ215" s="112"/>
      <c r="AR215" s="112"/>
      <c r="AS215" s="112"/>
      <c r="AT215" s="112"/>
      <c r="AU215" s="112"/>
      <c r="AV215" s="112"/>
      <c r="AW215" s="112"/>
    </row>
    <row r="216" spans="1:49" ht="15">
      <c r="A216" s="317" t="s">
        <v>340</v>
      </c>
      <c r="B216" s="318"/>
      <c r="C216" s="319"/>
      <c r="D216" s="307"/>
      <c r="E216" s="307"/>
      <c r="F216" s="307"/>
      <c r="G216" s="307"/>
      <c r="H216" s="307"/>
      <c r="I216" s="307"/>
      <c r="J216" s="307"/>
      <c r="K216" s="307"/>
      <c r="L216" s="307"/>
      <c r="M216" s="307"/>
      <c r="N216" s="307"/>
      <c r="O216" s="307"/>
      <c r="P216" s="307"/>
      <c r="Q216" s="307"/>
      <c r="R216" s="307"/>
      <c r="S216" s="307"/>
      <c r="T216" s="307"/>
      <c r="U216" s="307"/>
      <c r="V216" s="307"/>
      <c r="W216" s="307"/>
      <c r="X216" s="307"/>
      <c r="Y216" s="307"/>
      <c r="Z216" s="307"/>
      <c r="AA216" s="307"/>
      <c r="AB216" s="307"/>
      <c r="AC216" s="320"/>
      <c r="AD216" s="321"/>
      <c r="AE216" s="112"/>
      <c r="AF216" s="112"/>
      <c r="AG216" s="112"/>
      <c r="AH216" s="112"/>
      <c r="AI216" s="112"/>
      <c r="AJ216" s="112"/>
      <c r="AK216" s="112"/>
      <c r="AL216" s="112"/>
      <c r="AM216" s="112"/>
      <c r="AN216" s="112"/>
      <c r="AO216" s="112"/>
      <c r="AP216" s="112"/>
      <c r="AQ216" s="112"/>
      <c r="AR216" s="112"/>
      <c r="AS216" s="112"/>
      <c r="AT216" s="112"/>
      <c r="AU216" s="112"/>
      <c r="AV216" s="112"/>
      <c r="AW216" s="112"/>
    </row>
    <row r="217" spans="1:49">
      <c r="A217" s="308" t="s">
        <v>341</v>
      </c>
      <c r="B217" s="313"/>
      <c r="C217" s="314"/>
      <c r="D217" s="310"/>
      <c r="E217" s="310"/>
      <c r="F217" s="310"/>
      <c r="G217" s="310"/>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08"/>
      <c r="AD217" s="322"/>
      <c r="AE217" s="112"/>
      <c r="AF217" s="112"/>
      <c r="AG217" s="112"/>
      <c r="AH217" s="112"/>
      <c r="AI217" s="112"/>
      <c r="AJ217" s="112"/>
      <c r="AK217" s="112"/>
      <c r="AL217" s="112"/>
      <c r="AM217" s="112"/>
      <c r="AN217" s="112"/>
      <c r="AO217" s="112"/>
      <c r="AP217" s="112"/>
      <c r="AQ217" s="112"/>
      <c r="AR217" s="112"/>
      <c r="AS217" s="112"/>
      <c r="AT217" s="112"/>
      <c r="AU217" s="112"/>
      <c r="AV217" s="112"/>
      <c r="AW217" s="112"/>
    </row>
    <row r="218" spans="1:49">
      <c r="A218" s="308" t="s">
        <v>342</v>
      </c>
      <c r="B218" s="313"/>
      <c r="C218" s="314"/>
      <c r="D218" s="310"/>
      <c r="E218" s="310"/>
      <c r="F218" s="310"/>
      <c r="G218" s="310"/>
      <c r="H218" s="310"/>
      <c r="I218" s="310"/>
      <c r="J218" s="310"/>
      <c r="K218" s="310"/>
      <c r="L218" s="310"/>
      <c r="M218" s="310"/>
      <c r="N218" s="310"/>
      <c r="O218" s="310"/>
      <c r="P218" s="310"/>
      <c r="Q218" s="310"/>
      <c r="R218" s="310"/>
      <c r="S218" s="310"/>
      <c r="T218" s="310"/>
      <c r="U218" s="310"/>
      <c r="V218" s="310"/>
      <c r="W218" s="310"/>
      <c r="X218" s="310"/>
      <c r="Y218" s="310"/>
      <c r="Z218" s="310"/>
      <c r="AA218" s="310"/>
      <c r="AB218" s="310"/>
      <c r="AC218" s="308"/>
      <c r="AD218" s="322"/>
      <c r="AE218" s="112"/>
      <c r="AF218" s="112"/>
      <c r="AG218" s="112"/>
      <c r="AH218" s="112"/>
      <c r="AI218" s="112"/>
      <c r="AJ218" s="112"/>
      <c r="AK218" s="112"/>
      <c r="AL218" s="112"/>
      <c r="AM218" s="112"/>
      <c r="AN218" s="112"/>
      <c r="AO218" s="112"/>
      <c r="AP218" s="112"/>
      <c r="AQ218" s="112"/>
      <c r="AR218" s="112"/>
      <c r="AS218" s="112"/>
      <c r="AT218" s="112"/>
      <c r="AU218" s="112"/>
      <c r="AV218" s="112"/>
      <c r="AW218" s="112"/>
    </row>
    <row r="219" spans="1:49">
      <c r="A219" s="308" t="s">
        <v>343</v>
      </c>
      <c r="B219" s="313"/>
      <c r="C219" s="314"/>
      <c r="D219" s="310"/>
      <c r="E219" s="310"/>
      <c r="F219" s="310"/>
      <c r="G219" s="310"/>
      <c r="H219" s="310"/>
      <c r="I219" s="310"/>
      <c r="J219" s="310"/>
      <c r="K219" s="310"/>
      <c r="L219" s="310"/>
      <c r="M219" s="310"/>
      <c r="N219" s="310"/>
      <c r="O219" s="310"/>
      <c r="P219" s="310"/>
      <c r="Q219" s="310"/>
      <c r="R219" s="310"/>
      <c r="S219" s="310"/>
      <c r="T219" s="310"/>
      <c r="U219" s="310"/>
      <c r="V219" s="310"/>
      <c r="W219" s="310"/>
      <c r="X219" s="310"/>
      <c r="Y219" s="310"/>
      <c r="Z219" s="310"/>
      <c r="AA219" s="310"/>
      <c r="AB219" s="310"/>
      <c r="AC219" s="308"/>
      <c r="AD219" s="322"/>
      <c r="AE219" s="112"/>
      <c r="AF219" s="112"/>
      <c r="AG219" s="112"/>
      <c r="AH219" s="112"/>
      <c r="AI219" s="112"/>
      <c r="AJ219" s="112"/>
      <c r="AK219" s="112"/>
      <c r="AL219" s="112"/>
      <c r="AM219" s="112"/>
      <c r="AN219" s="112"/>
      <c r="AO219" s="112"/>
      <c r="AP219" s="112"/>
      <c r="AQ219" s="112"/>
      <c r="AR219" s="112"/>
      <c r="AS219" s="112"/>
      <c r="AT219" s="112"/>
      <c r="AU219" s="112"/>
      <c r="AV219" s="112"/>
      <c r="AW219" s="112"/>
    </row>
    <row r="220" spans="1:49">
      <c r="A220" s="308" t="s">
        <v>344</v>
      </c>
      <c r="B220" s="313"/>
      <c r="C220" s="314"/>
      <c r="D220" s="310"/>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08"/>
      <c r="AD220" s="322"/>
      <c r="AE220" s="112"/>
      <c r="AF220" s="112"/>
      <c r="AG220" s="112"/>
      <c r="AH220" s="112"/>
      <c r="AI220" s="112"/>
      <c r="AJ220" s="112"/>
      <c r="AK220" s="112"/>
      <c r="AL220" s="112"/>
      <c r="AM220" s="112"/>
      <c r="AN220" s="112"/>
      <c r="AO220" s="112"/>
      <c r="AP220" s="112"/>
      <c r="AQ220" s="112"/>
      <c r="AR220" s="112"/>
      <c r="AS220" s="112"/>
      <c r="AT220" s="112"/>
      <c r="AU220" s="112"/>
      <c r="AV220" s="112"/>
      <c r="AW220" s="112"/>
    </row>
    <row r="221" spans="1:49">
      <c r="A221" s="308"/>
      <c r="B221" s="313"/>
      <c r="C221" s="314"/>
      <c r="D221" s="310"/>
      <c r="E221" s="310"/>
      <c r="F221" s="310"/>
      <c r="G221" s="310"/>
      <c r="H221" s="310"/>
      <c r="I221" s="310"/>
      <c r="J221" s="310"/>
      <c r="K221" s="310"/>
      <c r="L221" s="310"/>
      <c r="M221" s="310"/>
      <c r="N221" s="310"/>
      <c r="O221" s="310"/>
      <c r="P221" s="310"/>
      <c r="Q221" s="310"/>
      <c r="R221" s="310"/>
      <c r="S221" s="310"/>
      <c r="T221" s="310"/>
      <c r="U221" s="310"/>
      <c r="V221" s="310"/>
      <c r="W221" s="310"/>
      <c r="X221" s="310"/>
      <c r="Y221" s="310"/>
      <c r="Z221" s="310"/>
      <c r="AA221" s="310"/>
      <c r="AB221" s="310"/>
      <c r="AC221" s="308"/>
      <c r="AD221" s="322"/>
      <c r="AE221" s="112"/>
      <c r="AF221" s="112"/>
      <c r="AG221" s="112"/>
      <c r="AH221" s="112"/>
      <c r="AI221" s="112"/>
      <c r="AJ221" s="112"/>
      <c r="AK221" s="112"/>
      <c r="AL221" s="112"/>
      <c r="AM221" s="112"/>
      <c r="AN221" s="112"/>
      <c r="AO221" s="112"/>
      <c r="AP221" s="112"/>
      <c r="AQ221" s="112"/>
      <c r="AR221" s="112"/>
      <c r="AS221" s="112"/>
      <c r="AT221" s="112"/>
      <c r="AU221" s="112"/>
      <c r="AV221" s="112"/>
      <c r="AW221" s="112"/>
    </row>
    <row r="222" spans="1:49">
      <c r="A222" s="112"/>
      <c r="B222" s="313"/>
      <c r="C222" s="314"/>
      <c r="D222" s="310"/>
      <c r="E222" s="310"/>
      <c r="F222" s="310"/>
      <c r="G222" s="310"/>
      <c r="H222" s="310"/>
      <c r="I222" s="310"/>
      <c r="J222" s="310"/>
      <c r="K222" s="310"/>
      <c r="L222" s="310"/>
      <c r="M222" s="310"/>
      <c r="N222" s="310"/>
      <c r="O222" s="310"/>
      <c r="P222" s="310"/>
      <c r="Q222" s="310"/>
      <c r="R222" s="310"/>
      <c r="S222" s="310"/>
      <c r="T222" s="310"/>
      <c r="U222" s="310"/>
      <c r="V222" s="310"/>
      <c r="W222" s="310"/>
      <c r="X222" s="310"/>
      <c r="Y222" s="310"/>
      <c r="Z222" s="310"/>
      <c r="AA222" s="310"/>
      <c r="AB222" s="310"/>
      <c r="AC222" s="308"/>
      <c r="AD222" s="322"/>
      <c r="AE222" s="112"/>
      <c r="AF222" s="112"/>
      <c r="AG222" s="112"/>
      <c r="AH222" s="112"/>
      <c r="AI222" s="112"/>
      <c r="AJ222" s="112"/>
      <c r="AK222" s="112"/>
      <c r="AL222" s="112"/>
      <c r="AM222" s="112"/>
      <c r="AN222" s="112"/>
      <c r="AO222" s="112"/>
      <c r="AP222" s="112"/>
      <c r="AQ222" s="112"/>
      <c r="AR222" s="112"/>
      <c r="AS222" s="112"/>
      <c r="AT222" s="112"/>
      <c r="AU222" s="112"/>
      <c r="AV222" s="112"/>
      <c r="AW222" s="112"/>
    </row>
    <row r="223" spans="1:49" ht="15">
      <c r="A223" s="295" t="s">
        <v>241</v>
      </c>
      <c r="B223" s="313"/>
      <c r="C223" s="314"/>
      <c r="D223" s="310"/>
      <c r="E223" s="310"/>
      <c r="F223" s="310"/>
      <c r="G223" s="310"/>
      <c r="H223" s="310"/>
      <c r="I223" s="310"/>
      <c r="J223" s="310"/>
      <c r="K223" s="310"/>
      <c r="L223" s="310"/>
      <c r="M223" s="310"/>
      <c r="N223" s="310"/>
      <c r="O223" s="310"/>
      <c r="P223" s="310"/>
      <c r="Q223" s="310"/>
      <c r="R223" s="310"/>
      <c r="S223" s="310"/>
      <c r="T223" s="310"/>
      <c r="U223" s="310"/>
      <c r="V223" s="310"/>
      <c r="W223" s="310"/>
      <c r="X223" s="310"/>
      <c r="Y223" s="310"/>
      <c r="Z223" s="310"/>
      <c r="AA223" s="310"/>
      <c r="AB223" s="310"/>
      <c r="AC223" s="308"/>
      <c r="AD223" s="322"/>
      <c r="AE223" s="112"/>
      <c r="AF223" s="112"/>
      <c r="AG223" s="112"/>
      <c r="AH223" s="112"/>
      <c r="AI223" s="112"/>
      <c r="AJ223" s="112"/>
      <c r="AK223" s="112"/>
      <c r="AL223" s="112"/>
      <c r="AM223" s="112"/>
      <c r="AN223" s="112"/>
      <c r="AO223" s="112"/>
      <c r="AP223" s="112"/>
      <c r="AQ223" s="112"/>
      <c r="AR223" s="112"/>
      <c r="AS223" s="112"/>
      <c r="AT223" s="112"/>
      <c r="AU223" s="112"/>
      <c r="AV223" s="112"/>
      <c r="AW223" s="112"/>
    </row>
    <row r="224" spans="1:49">
      <c r="A224" s="308" t="s">
        <v>345</v>
      </c>
      <c r="B224" s="313"/>
      <c r="C224" s="314"/>
      <c r="D224" s="310"/>
      <c r="E224" s="310"/>
      <c r="F224" s="310"/>
      <c r="G224" s="310"/>
      <c r="H224" s="310"/>
      <c r="I224" s="310"/>
      <c r="J224" s="310"/>
      <c r="K224" s="310"/>
      <c r="L224" s="310"/>
      <c r="M224" s="310"/>
      <c r="N224" s="310"/>
      <c r="O224" s="310"/>
      <c r="P224" s="310"/>
      <c r="Q224" s="310"/>
      <c r="R224" s="310"/>
      <c r="S224" s="310"/>
      <c r="T224" s="310"/>
      <c r="U224" s="310"/>
      <c r="V224" s="310"/>
      <c r="W224" s="310"/>
      <c r="X224" s="310"/>
      <c r="Y224" s="310"/>
      <c r="Z224" s="310"/>
      <c r="AA224" s="310"/>
      <c r="AB224" s="310"/>
      <c r="AC224" s="308"/>
      <c r="AD224" s="322"/>
      <c r="AE224" s="112"/>
      <c r="AF224" s="112"/>
      <c r="AG224" s="112"/>
      <c r="AH224" s="112"/>
      <c r="AI224" s="112"/>
      <c r="AJ224" s="112"/>
      <c r="AK224" s="112"/>
      <c r="AL224" s="112"/>
      <c r="AM224" s="112"/>
      <c r="AN224" s="112"/>
      <c r="AO224" s="112"/>
      <c r="AP224" s="112"/>
      <c r="AQ224" s="112"/>
      <c r="AR224" s="112"/>
      <c r="AS224" s="112"/>
      <c r="AT224" s="112"/>
      <c r="AU224" s="112"/>
      <c r="AV224" s="112"/>
      <c r="AW224" s="112"/>
    </row>
    <row r="225" spans="1:49">
      <c r="A225" s="308" t="s">
        <v>346</v>
      </c>
      <c r="B225" s="313"/>
      <c r="C225" s="314"/>
      <c r="D225" s="310"/>
      <c r="E225" s="310"/>
      <c r="F225" s="310"/>
      <c r="G225" s="310"/>
      <c r="H225" s="310"/>
      <c r="I225" s="310"/>
      <c r="J225" s="310"/>
      <c r="K225" s="310"/>
      <c r="L225" s="310"/>
      <c r="M225" s="310"/>
      <c r="N225" s="310"/>
      <c r="O225" s="310"/>
      <c r="P225" s="310"/>
      <c r="Q225" s="310"/>
      <c r="R225" s="310"/>
      <c r="S225" s="310"/>
      <c r="T225" s="310"/>
      <c r="U225" s="310"/>
      <c r="V225" s="310"/>
      <c r="W225" s="310"/>
      <c r="X225" s="310"/>
      <c r="Y225" s="310"/>
      <c r="Z225" s="310"/>
      <c r="AA225" s="310"/>
      <c r="AB225" s="310"/>
      <c r="AC225" s="308"/>
      <c r="AD225" s="322"/>
      <c r="AE225" s="112"/>
      <c r="AF225" s="112"/>
      <c r="AG225" s="112"/>
      <c r="AH225" s="112"/>
      <c r="AI225" s="112"/>
      <c r="AJ225" s="112"/>
      <c r="AK225" s="112"/>
      <c r="AL225" s="112"/>
      <c r="AM225" s="112"/>
      <c r="AN225" s="112"/>
      <c r="AO225" s="112"/>
      <c r="AP225" s="112"/>
      <c r="AQ225" s="112"/>
      <c r="AR225" s="112"/>
      <c r="AS225" s="112"/>
      <c r="AT225" s="112"/>
      <c r="AU225" s="112"/>
      <c r="AV225" s="112"/>
      <c r="AW225" s="112"/>
    </row>
    <row r="226" spans="1:49">
      <c r="A226" s="308"/>
      <c r="B226" s="313"/>
      <c r="C226" s="314"/>
      <c r="D226" s="310"/>
      <c r="E226" s="310"/>
      <c r="F226" s="310"/>
      <c r="G226" s="310"/>
      <c r="H226" s="310"/>
      <c r="I226" s="310"/>
      <c r="J226" s="310"/>
      <c r="K226" s="310"/>
      <c r="L226" s="310"/>
      <c r="M226" s="310"/>
      <c r="N226" s="310"/>
      <c r="O226" s="310"/>
      <c r="P226" s="310"/>
      <c r="Q226" s="310"/>
      <c r="R226" s="310"/>
      <c r="S226" s="310"/>
      <c r="T226" s="310"/>
      <c r="U226" s="310"/>
      <c r="V226" s="310"/>
      <c r="W226" s="310"/>
      <c r="X226" s="310"/>
      <c r="Y226" s="310"/>
      <c r="Z226" s="310"/>
      <c r="AA226" s="310"/>
      <c r="AB226" s="310"/>
      <c r="AC226" s="308"/>
      <c r="AD226" s="322"/>
      <c r="AE226" s="112"/>
      <c r="AF226" s="112"/>
      <c r="AG226" s="112"/>
      <c r="AH226" s="112"/>
      <c r="AI226" s="112"/>
      <c r="AJ226" s="112"/>
      <c r="AK226" s="112"/>
      <c r="AL226" s="112"/>
      <c r="AM226" s="112"/>
      <c r="AN226" s="112"/>
      <c r="AO226" s="112"/>
      <c r="AP226" s="112"/>
      <c r="AQ226" s="112"/>
      <c r="AR226" s="112"/>
      <c r="AS226" s="112"/>
      <c r="AT226" s="112"/>
      <c r="AU226" s="112"/>
      <c r="AV226" s="112"/>
      <c r="AW226" s="112"/>
    </row>
    <row r="227" spans="1:49" ht="15">
      <c r="A227" s="295"/>
      <c r="B227" s="296"/>
      <c r="C227" s="314"/>
      <c r="D227" s="310"/>
      <c r="E227" s="310"/>
      <c r="F227" s="310"/>
      <c r="G227" s="310"/>
      <c r="H227" s="310"/>
      <c r="I227" s="310"/>
      <c r="J227" s="310"/>
      <c r="K227" s="310"/>
      <c r="L227" s="310"/>
      <c r="M227" s="310"/>
      <c r="N227" s="310"/>
      <c r="O227" s="310"/>
      <c r="P227" s="310"/>
      <c r="Q227" s="310"/>
      <c r="R227" s="310"/>
      <c r="S227" s="310"/>
      <c r="T227" s="310"/>
      <c r="U227" s="310"/>
      <c r="V227" s="310"/>
      <c r="W227" s="310"/>
      <c r="X227" s="310"/>
      <c r="Y227" s="310"/>
      <c r="Z227" s="310"/>
      <c r="AA227" s="310"/>
      <c r="AB227" s="310"/>
      <c r="AC227" s="308"/>
      <c r="AD227" s="322"/>
      <c r="AE227" s="112"/>
      <c r="AF227" s="112"/>
      <c r="AG227" s="112"/>
      <c r="AH227" s="112"/>
      <c r="AI227" s="112"/>
      <c r="AJ227" s="112"/>
      <c r="AK227" s="112"/>
      <c r="AL227" s="112"/>
      <c r="AM227" s="112"/>
      <c r="AN227" s="112"/>
      <c r="AO227" s="112"/>
      <c r="AP227" s="112"/>
      <c r="AQ227" s="112"/>
      <c r="AR227" s="112"/>
      <c r="AS227" s="112"/>
      <c r="AT227" s="112"/>
      <c r="AU227" s="112"/>
      <c r="AV227" s="112"/>
      <c r="AW227" s="112"/>
    </row>
    <row r="228" spans="1:49">
      <c r="A228" s="308"/>
      <c r="B228" s="313"/>
      <c r="C228" s="314"/>
      <c r="D228" s="310"/>
      <c r="E228" s="310"/>
      <c r="F228" s="310"/>
      <c r="G228" s="310"/>
      <c r="H228" s="310"/>
      <c r="I228" s="310"/>
      <c r="J228" s="310"/>
      <c r="K228" s="310"/>
      <c r="L228" s="310"/>
      <c r="M228" s="310"/>
      <c r="N228" s="310"/>
      <c r="O228" s="310"/>
      <c r="P228" s="310"/>
      <c r="Q228" s="310"/>
      <c r="R228" s="310"/>
      <c r="S228" s="310"/>
      <c r="T228" s="310"/>
      <c r="U228" s="310"/>
      <c r="V228" s="310"/>
      <c r="W228" s="310"/>
      <c r="X228" s="310"/>
      <c r="Y228" s="310"/>
      <c r="Z228" s="310"/>
      <c r="AA228" s="310"/>
      <c r="AB228" s="310"/>
      <c r="AC228" s="308"/>
      <c r="AD228" s="322"/>
      <c r="AE228" s="112"/>
      <c r="AF228" s="112"/>
      <c r="AG228" s="112"/>
      <c r="AH228" s="112"/>
      <c r="AI228" s="112"/>
      <c r="AJ228" s="112"/>
      <c r="AK228" s="112"/>
      <c r="AL228" s="112"/>
      <c r="AM228" s="112"/>
      <c r="AN228" s="112"/>
      <c r="AO228" s="112"/>
      <c r="AP228" s="112"/>
      <c r="AQ228" s="112"/>
      <c r="AR228" s="112"/>
      <c r="AS228" s="112"/>
      <c r="AT228" s="112"/>
      <c r="AU228" s="112"/>
      <c r="AV228" s="112"/>
      <c r="AW228" s="112"/>
    </row>
    <row r="229" spans="1:49">
      <c r="A229" s="315"/>
      <c r="B229" s="316"/>
      <c r="C229" s="323"/>
      <c r="D229" s="324"/>
      <c r="E229" s="324"/>
      <c r="F229" s="324"/>
      <c r="G229" s="324"/>
      <c r="H229" s="324"/>
      <c r="I229" s="324"/>
      <c r="J229" s="324"/>
      <c r="K229" s="324"/>
      <c r="L229" s="324"/>
      <c r="M229" s="324"/>
      <c r="N229" s="324"/>
      <c r="O229" s="324"/>
      <c r="P229" s="324"/>
      <c r="Q229" s="324"/>
      <c r="R229" s="324"/>
      <c r="S229" s="324"/>
      <c r="T229" s="324"/>
      <c r="U229" s="324"/>
      <c r="V229" s="324"/>
      <c r="W229" s="324"/>
      <c r="X229" s="324"/>
      <c r="Y229" s="324"/>
      <c r="Z229" s="324"/>
      <c r="AA229" s="324"/>
      <c r="AB229" s="324"/>
      <c r="AC229" s="128">
        <f>SUM($AC$216:$AC$228)</f>
        <v>0</v>
      </c>
      <c r="AD229" s="132">
        <f>SUM($AD$216:$AD$228)</f>
        <v>0</v>
      </c>
      <c r="AE229" s="112"/>
      <c r="AF229" s="112"/>
      <c r="AG229" s="112"/>
      <c r="AH229" s="112"/>
      <c r="AI229" s="112"/>
      <c r="AJ229" s="112"/>
      <c r="AK229" s="112"/>
      <c r="AL229" s="112"/>
      <c r="AM229" s="112"/>
      <c r="AN229" s="112"/>
      <c r="AO229" s="112"/>
      <c r="AP229" s="112"/>
      <c r="AQ229" s="112"/>
      <c r="AR229" s="112"/>
      <c r="AS229" s="112"/>
      <c r="AT229" s="112"/>
      <c r="AU229" s="112"/>
      <c r="AV229" s="112"/>
      <c r="AW229" s="112"/>
    </row>
    <row r="230" spans="1:49">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c r="AU230" s="112"/>
      <c r="AV230" s="112"/>
      <c r="AW230" s="112"/>
    </row>
    <row r="231" spans="1:49">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c r="AU231" s="112"/>
      <c r="AV231" s="112"/>
      <c r="AW231" s="112"/>
    </row>
    <row r="232" spans="1:49">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c r="AU232" s="112"/>
      <c r="AV232" s="112"/>
      <c r="AW232" s="112"/>
    </row>
    <row r="233" spans="1:49">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c r="AU233" s="112"/>
      <c r="AV233" s="112"/>
      <c r="AW233" s="112"/>
    </row>
    <row r="234" spans="1:49">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c r="AU234" s="112"/>
      <c r="AV234" s="112"/>
      <c r="AW234" s="112"/>
    </row>
    <row r="235" spans="1:49">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c r="AU235" s="112"/>
      <c r="AV235" s="112"/>
      <c r="AW235" s="112"/>
    </row>
    <row r="236" spans="1:49">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c r="AU236" s="112"/>
      <c r="AV236" s="112"/>
      <c r="AW236" s="112"/>
    </row>
    <row r="237" spans="1:49">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c r="AU237" s="112"/>
      <c r="AV237" s="112"/>
      <c r="AW237" s="112"/>
    </row>
    <row r="238" spans="1:49">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c r="AU238" s="112"/>
      <c r="AV238" s="112"/>
      <c r="AW238" s="112"/>
    </row>
    <row r="239" spans="1:49">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c r="AU239" s="112"/>
      <c r="AV239" s="112"/>
      <c r="AW239" s="112"/>
    </row>
    <row r="240" spans="1:49">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c r="AU240" s="112"/>
      <c r="AV240" s="112"/>
      <c r="AW240" s="112"/>
    </row>
    <row r="241" spans="1:49">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112"/>
      <c r="AW241" s="112"/>
    </row>
    <row r="242" spans="1:49">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row>
    <row r="243" spans="1:49">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row>
    <row r="244" spans="1:49">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row>
    <row r="245" spans="1:49">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row>
    <row r="246" spans="1:49">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row>
    <row r="247" spans="1:49">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row>
    <row r="248" spans="1:49">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row>
    <row r="249" spans="1:49">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row>
  </sheetData>
  <sheetProtection algorithmName="SHA-512" hashValue="XtM7ajrOslcKi5TIVjLqoq7eADIrqrTOLrUy4V3F2hWp4oYxcqfklefbiJMopChGboUgr62CkGglNJuNoMnTuw==" saltValue="GbllD1lzWk67Sd8RE+oZSQ==" spinCount="100000" sheet="1" formatCells="0" formatColumns="0" formatRows="0" insertColumns="0" insertRows="0" deleteColumns="0" deleteRows="0" selectLockedCells="1"/>
  <mergeCells count="11">
    <mergeCell ref="AC4:AC5"/>
    <mergeCell ref="AD4:AD5"/>
    <mergeCell ref="A3:AB3"/>
    <mergeCell ref="AB4:AB5"/>
    <mergeCell ref="A2:AA2"/>
    <mergeCell ref="D4:G4"/>
    <mergeCell ref="H4:K4"/>
    <mergeCell ref="L4:O4"/>
    <mergeCell ref="P4:S4"/>
    <mergeCell ref="T4:W4"/>
    <mergeCell ref="X4:AA4"/>
  </mergeCells>
  <conditionalFormatting sqref="A4">
    <cfRule type="containsBlanks" dxfId="199" priority="15">
      <formula>LEN(TRIM(A4))=0</formula>
    </cfRule>
  </conditionalFormatting>
  <conditionalFormatting sqref="AC2:AC3">
    <cfRule type="expression" dxfId="182" priority="55">
      <formula>$AC$2=$AC$3</formula>
    </cfRule>
  </conditionalFormatting>
  <conditionalFormatting sqref="AD2:AD3">
    <cfRule type="expression" dxfId="171" priority="54">
      <formula>$AD$2=$AD$3</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40" id="{A6CA09F4-E8F7-444F-ACDE-D2698D798C9E}">
            <xm:f>'2. Samlet budgetoversigt'!$S$4</xm:f>
            <x14:dxf>
              <font>
                <color theme="0"/>
              </font>
              <fill>
                <patternFill>
                  <bgColor theme="0"/>
                </patternFill>
              </fill>
              <border>
                <left/>
                <right/>
                <bottom/>
                <vertical/>
                <horizontal/>
              </border>
            </x14:dxf>
          </x14:cfRule>
          <xm:sqref>A6:AD18</xm:sqref>
        </x14:conditionalFormatting>
        <x14:conditionalFormatting xmlns:xm="http://schemas.microsoft.com/office/excel/2006/main">
          <x14:cfRule type="expression" priority="41" id="{220F4CCD-586C-469D-8C83-A107D25FD06E}">
            <xm:f>'2. Samlet budgetoversigt'!$S$5</xm:f>
            <x14:dxf>
              <font>
                <color theme="0"/>
              </font>
              <fill>
                <patternFill>
                  <bgColor theme="0"/>
                </patternFill>
              </fill>
              <border>
                <left/>
                <right/>
                <bottom/>
                <vertical/>
                <horizontal/>
              </border>
            </x14:dxf>
          </x14:cfRule>
          <xm:sqref>A19:AD33</xm:sqref>
        </x14:conditionalFormatting>
        <x14:conditionalFormatting xmlns:xm="http://schemas.microsoft.com/office/excel/2006/main">
          <x14:cfRule type="expression" priority="42" id="{BCA69106-EBD5-401F-BFBD-015E3F80EAAA}">
            <xm:f>'2. Samlet budgetoversigt'!$S$6</xm:f>
            <x14:dxf>
              <font>
                <color theme="0"/>
              </font>
              <fill>
                <patternFill>
                  <bgColor theme="0"/>
                </patternFill>
              </fill>
              <border>
                <left/>
                <right/>
                <bottom/>
                <vertical/>
                <horizontal/>
              </border>
            </x14:dxf>
          </x14:cfRule>
          <xm:sqref>A34:AD47</xm:sqref>
        </x14:conditionalFormatting>
        <x14:conditionalFormatting xmlns:xm="http://schemas.microsoft.com/office/excel/2006/main">
          <x14:cfRule type="expression" priority="43" id="{0E0B16CF-EEC8-4DB8-A966-EF8A83775DE1}">
            <xm:f>'2. Samlet budgetoversigt'!$S$7</xm:f>
            <x14:dxf>
              <font>
                <color theme="0"/>
              </font>
              <fill>
                <patternFill>
                  <bgColor theme="0"/>
                </patternFill>
              </fill>
              <border>
                <left/>
                <right/>
                <bottom/>
                <vertical/>
                <horizontal/>
              </border>
            </x14:dxf>
          </x14:cfRule>
          <xm:sqref>A48:AD61</xm:sqref>
        </x14:conditionalFormatting>
        <x14:conditionalFormatting xmlns:xm="http://schemas.microsoft.com/office/excel/2006/main">
          <x14:cfRule type="expression" priority="44" id="{481E7684-67BA-4FC9-83A1-4045072562F4}">
            <xm:f>'2. Samlet budgetoversigt'!$S$8</xm:f>
            <x14:dxf>
              <font>
                <color theme="0"/>
              </font>
              <fill>
                <patternFill>
                  <bgColor theme="0"/>
                </patternFill>
              </fill>
              <border>
                <left/>
                <right/>
                <bottom/>
                <vertical/>
                <horizontal/>
              </border>
            </x14:dxf>
          </x14:cfRule>
          <xm:sqref>A62:AD75</xm:sqref>
        </x14:conditionalFormatting>
        <x14:conditionalFormatting xmlns:xm="http://schemas.microsoft.com/office/excel/2006/main">
          <x14:cfRule type="expression" priority="45" id="{883EC9BD-5295-45DE-A480-1105628F1E40}">
            <xm:f>'2. Samlet budgetoversigt'!$S$9</xm:f>
            <x14:dxf>
              <font>
                <color theme="0"/>
              </font>
              <fill>
                <patternFill>
                  <bgColor theme="0"/>
                </patternFill>
              </fill>
              <border>
                <left/>
                <right/>
                <bottom/>
                <vertical/>
                <horizontal/>
              </border>
            </x14:dxf>
          </x14:cfRule>
          <xm:sqref>A76:AD89</xm:sqref>
        </x14:conditionalFormatting>
        <x14:conditionalFormatting xmlns:xm="http://schemas.microsoft.com/office/excel/2006/main">
          <x14:cfRule type="expression" priority="46" id="{718709B7-87EE-4AA8-BA45-FF1F3692F825}">
            <xm:f>'2. Samlet budgetoversigt'!$S$10</xm:f>
            <x14:dxf>
              <font>
                <color theme="0"/>
              </font>
              <fill>
                <patternFill>
                  <bgColor theme="0"/>
                </patternFill>
              </fill>
              <border>
                <left/>
                <right/>
                <bottom/>
                <vertical/>
                <horizontal/>
              </border>
            </x14:dxf>
          </x14:cfRule>
          <xm:sqref>A90:AD103</xm:sqref>
        </x14:conditionalFormatting>
        <x14:conditionalFormatting xmlns:xm="http://schemas.microsoft.com/office/excel/2006/main">
          <x14:cfRule type="expression" priority="47" id="{6C5E950E-8F8F-4078-A9A0-97E0E2E0D3B3}">
            <xm:f>'2. Samlet budgetoversigt'!$S$11</xm:f>
            <x14:dxf>
              <font>
                <color theme="0"/>
              </font>
              <fill>
                <patternFill>
                  <bgColor theme="0"/>
                </patternFill>
              </fill>
              <border>
                <left/>
                <right/>
                <bottom/>
                <vertical/>
                <horizontal/>
              </border>
            </x14:dxf>
          </x14:cfRule>
          <xm:sqref>A104:AD117</xm:sqref>
        </x14:conditionalFormatting>
        <x14:conditionalFormatting xmlns:xm="http://schemas.microsoft.com/office/excel/2006/main">
          <x14:cfRule type="expression" priority="48" id="{09A9518F-62FE-4E65-9239-9BE393FF353C}">
            <xm:f>'2. Samlet budgetoversigt'!$S$12</xm:f>
            <x14:dxf>
              <font>
                <color theme="0"/>
              </font>
              <fill>
                <patternFill>
                  <fgColor theme="0"/>
                  <bgColor theme="0"/>
                </patternFill>
              </fill>
              <border>
                <left/>
                <right/>
                <bottom/>
                <vertical/>
                <horizontal/>
              </border>
            </x14:dxf>
          </x14:cfRule>
          <xm:sqref>A118:AD131</xm:sqref>
        </x14:conditionalFormatting>
        <x14:conditionalFormatting xmlns:xm="http://schemas.microsoft.com/office/excel/2006/main">
          <x14:cfRule type="expression" priority="49" id="{6490501A-676B-4A9E-A515-8097B79489FE}">
            <xm:f>'2. Samlet budgetoversigt'!$S$13</xm:f>
            <x14:dxf>
              <font>
                <color theme="0"/>
              </font>
              <fill>
                <patternFill>
                  <bgColor theme="0"/>
                </patternFill>
              </fill>
              <border>
                <left/>
                <right/>
                <bottom/>
                <vertical/>
                <horizontal/>
              </border>
            </x14:dxf>
          </x14:cfRule>
          <xm:sqref>A132:AD145</xm:sqref>
        </x14:conditionalFormatting>
        <x14:conditionalFormatting xmlns:xm="http://schemas.microsoft.com/office/excel/2006/main">
          <x14:cfRule type="expression" priority="50" id="{6235C994-FC49-46D0-BAEB-08DA435ECCE0}">
            <xm:f>'2. Samlet budgetoversigt'!$S$14</xm:f>
            <x14:dxf>
              <font>
                <color theme="0"/>
              </font>
              <fill>
                <patternFill>
                  <bgColor theme="0"/>
                </patternFill>
              </fill>
              <border>
                <left/>
                <right/>
                <bottom/>
                <vertical/>
                <horizontal/>
              </border>
            </x14:dxf>
          </x14:cfRule>
          <xm:sqref>A146:AD159</xm:sqref>
        </x14:conditionalFormatting>
        <x14:conditionalFormatting xmlns:xm="http://schemas.microsoft.com/office/excel/2006/main">
          <x14:cfRule type="expression" priority="51" id="{E40515E7-A6E9-4E76-A3B0-BB8D783E6681}">
            <xm:f>'2. Samlet budgetoversigt'!$S$15</xm:f>
            <x14:dxf>
              <font>
                <color theme="0"/>
              </font>
              <fill>
                <patternFill>
                  <bgColor theme="0"/>
                </patternFill>
              </fill>
              <border>
                <left/>
                <right/>
                <bottom/>
                <vertical/>
                <horizontal/>
              </border>
            </x14:dxf>
          </x14:cfRule>
          <xm:sqref>A160:AD173</xm:sqref>
        </x14:conditionalFormatting>
        <x14:conditionalFormatting xmlns:xm="http://schemas.microsoft.com/office/excel/2006/main">
          <x14:cfRule type="expression" priority="52" id="{5CCBE561-20F7-48C2-93FA-C6F8E33E5555}">
            <xm:f>'2. Samlet budgetoversigt'!$S$16</xm:f>
            <x14:dxf>
              <font>
                <color theme="0"/>
              </font>
              <fill>
                <patternFill>
                  <bgColor theme="0"/>
                </patternFill>
              </fill>
              <border>
                <left/>
                <right/>
                <bottom/>
                <vertical/>
                <horizontal/>
              </border>
            </x14:dxf>
          </x14:cfRule>
          <xm:sqref>A174:AD187</xm:sqref>
        </x14:conditionalFormatting>
        <x14:conditionalFormatting xmlns:xm="http://schemas.microsoft.com/office/excel/2006/main">
          <x14:cfRule type="expression" priority="39" id="{7ADE7850-1A23-484B-8501-3DB9A98C986F}">
            <xm:f>'2. Samlet budgetoversigt'!$S$17</xm:f>
            <x14:dxf>
              <font>
                <color theme="0"/>
              </font>
              <fill>
                <patternFill>
                  <bgColor theme="0"/>
                </patternFill>
              </fill>
              <border>
                <left/>
                <right/>
                <bottom/>
                <vertical/>
                <horizontal/>
              </border>
            </x14:dxf>
          </x14:cfRule>
          <xm:sqref>A188:AD201</xm:sqref>
        </x14:conditionalFormatting>
        <x14:conditionalFormatting xmlns:xm="http://schemas.microsoft.com/office/excel/2006/main">
          <x14:cfRule type="expression" priority="16" id="{609F6460-35AD-4EC3-9AD6-F13F6FB5AFA3}">
            <xm:f>'2. Samlet budgetoversigt'!$S$18</xm:f>
            <x14:dxf>
              <font>
                <color theme="0"/>
              </font>
              <fill>
                <patternFill>
                  <bgColor theme="0"/>
                </patternFill>
              </fill>
              <border>
                <left/>
                <right/>
                <bottom/>
                <vertical/>
                <horizontal/>
              </border>
            </x14:dxf>
          </x14:cfRule>
          <xm:sqref>A202:AD215</xm:sqref>
        </x14:conditionalFormatting>
        <x14:conditionalFormatting xmlns:xm="http://schemas.microsoft.com/office/excel/2006/main">
          <x14:cfRule type="expression" priority="53" id="{31997F8C-5BC6-445E-BF94-3DFB1F08A467}">
            <xm:f>OR($A$4&lt;15, OR('1. Projektets omkostninger'!$F$9="Nej",'1. Projektets omkostninger'!$F$9=""))</xm:f>
            <x14:dxf>
              <font>
                <color theme="0"/>
              </font>
              <fill>
                <patternFill>
                  <bgColor theme="0"/>
                </patternFill>
              </fill>
              <border>
                <left/>
                <right/>
                <bottom/>
                <vertical/>
                <horizontal/>
              </border>
            </x14:dxf>
          </x14:cfRule>
          <xm:sqref>A216:AD229</xm:sqref>
        </x14:conditionalFormatting>
        <x14:conditionalFormatting xmlns:xm="http://schemas.microsoft.com/office/excel/2006/main">
          <x14:cfRule type="expression" priority="24" id="{EC836F5F-CAAB-4560-AE95-3B5AFD8BAA3B}">
            <xm:f>'2. Samlet budgetoversigt'!$S$5</xm:f>
            <x14:dxf>
              <font>
                <color theme="0"/>
              </font>
              <fill>
                <patternFill>
                  <bgColor theme="0"/>
                </patternFill>
              </fill>
              <border>
                <left/>
                <right/>
                <bottom/>
                <vertical/>
                <horizontal/>
              </border>
            </x14:dxf>
          </x14:cfRule>
          <xm:sqref>AC62:AC88</xm:sqref>
        </x14:conditionalFormatting>
        <x14:conditionalFormatting xmlns:xm="http://schemas.microsoft.com/office/excel/2006/main">
          <x14:cfRule type="expression" priority="27" id="{EA719969-B3D8-41C1-8067-8F6CD7B0DFB5}">
            <xm:f>'2. Samlet budgetoversigt'!$S$5</xm:f>
            <x14:dxf>
              <font>
                <color theme="0"/>
              </font>
              <fill>
                <patternFill>
                  <bgColor theme="0"/>
                </patternFill>
              </fill>
              <border>
                <left/>
                <right/>
                <bottom/>
                <vertical/>
                <horizontal/>
              </border>
            </x14:dxf>
          </x14:cfRule>
          <xm:sqref>AC34:AD46</xm:sqref>
        </x14:conditionalFormatting>
        <x14:conditionalFormatting xmlns:xm="http://schemas.microsoft.com/office/excel/2006/main">
          <x14:cfRule type="expression" priority="26" id="{98ECA84A-18EB-48E1-BA65-28B8B273047B}">
            <xm:f>'2. Samlet budgetoversigt'!$S$5</xm:f>
            <x14:dxf>
              <font>
                <color theme="0"/>
              </font>
              <fill>
                <patternFill>
                  <bgColor theme="0"/>
                </patternFill>
              </fill>
              <border>
                <left/>
                <right/>
                <bottom/>
                <vertical/>
                <horizontal/>
              </border>
            </x14:dxf>
          </x14:cfRule>
          <xm:sqref>AC48:AD60</xm:sqref>
        </x14:conditionalFormatting>
        <x14:conditionalFormatting xmlns:xm="http://schemas.microsoft.com/office/excel/2006/main">
          <x14:cfRule type="expression" priority="23" id="{989796DA-A063-4EF5-BED3-BF668E03914C}">
            <xm:f>'2. Samlet budgetoversigt'!$S$5</xm:f>
            <x14:dxf>
              <font>
                <color theme="0"/>
              </font>
              <fill>
                <patternFill>
                  <bgColor theme="0"/>
                </patternFill>
              </fill>
              <border>
                <left/>
                <right/>
                <bottom/>
                <vertical/>
                <horizontal/>
              </border>
            </x14:dxf>
          </x14:cfRule>
          <xm:sqref>AC90:AD102</xm:sqref>
        </x14:conditionalFormatting>
        <x14:conditionalFormatting xmlns:xm="http://schemas.microsoft.com/office/excel/2006/main">
          <x14:cfRule type="expression" priority="22" id="{DDEC4BF9-335C-4D23-83B2-0CBD132BFCDA}">
            <xm:f>'2. Samlet budgetoversigt'!$S$5</xm:f>
            <x14:dxf>
              <font>
                <color theme="0"/>
              </font>
              <fill>
                <patternFill>
                  <bgColor theme="0"/>
                </patternFill>
              </fill>
              <border>
                <left/>
                <right/>
                <bottom/>
                <vertical/>
                <horizontal/>
              </border>
            </x14:dxf>
          </x14:cfRule>
          <xm:sqref>AC104:AD116</xm:sqref>
        </x14:conditionalFormatting>
        <x14:conditionalFormatting xmlns:xm="http://schemas.microsoft.com/office/excel/2006/main">
          <x14:cfRule type="expression" priority="21" id="{FBD14DD7-AC6D-4102-94E7-92868D72E6E4}">
            <xm:f>'2. Samlet budgetoversigt'!$S$5</xm:f>
            <x14:dxf>
              <font>
                <color theme="0"/>
              </font>
              <fill>
                <patternFill>
                  <bgColor theme="0"/>
                </patternFill>
              </fill>
              <border>
                <left/>
                <right/>
                <bottom/>
                <vertical/>
                <horizontal/>
              </border>
            </x14:dxf>
          </x14:cfRule>
          <xm:sqref>AC118:AD130</xm:sqref>
        </x14:conditionalFormatting>
        <x14:conditionalFormatting xmlns:xm="http://schemas.microsoft.com/office/excel/2006/main">
          <x14:cfRule type="expression" priority="20" id="{91E804E3-4E12-4585-90D8-81F746BD79CE}">
            <xm:f>'2. Samlet budgetoversigt'!$S$5</xm:f>
            <x14:dxf>
              <font>
                <color theme="0"/>
              </font>
              <fill>
                <patternFill>
                  <bgColor theme="0"/>
                </patternFill>
              </fill>
              <border>
                <left/>
                <right/>
                <bottom/>
                <vertical/>
                <horizontal/>
              </border>
            </x14:dxf>
          </x14:cfRule>
          <xm:sqref>AC132:AD144</xm:sqref>
        </x14:conditionalFormatting>
        <x14:conditionalFormatting xmlns:xm="http://schemas.microsoft.com/office/excel/2006/main">
          <x14:cfRule type="expression" priority="19" id="{06DE7EA6-2532-443D-992C-D34FFF052AE6}">
            <xm:f>'2. Samlet budgetoversigt'!$S$5</xm:f>
            <x14:dxf>
              <font>
                <color theme="0"/>
              </font>
              <fill>
                <patternFill>
                  <bgColor theme="0"/>
                </patternFill>
              </fill>
              <border>
                <left/>
                <right/>
                <bottom/>
                <vertical/>
                <horizontal/>
              </border>
            </x14:dxf>
          </x14:cfRule>
          <xm:sqref>AC146:AD158</xm:sqref>
        </x14:conditionalFormatting>
        <x14:conditionalFormatting xmlns:xm="http://schemas.microsoft.com/office/excel/2006/main">
          <x14:cfRule type="expression" priority="18" id="{EEB29393-9E84-4B99-A3D5-424AEB7D1146}">
            <xm:f>'2. Samlet budgetoversigt'!$S$5</xm:f>
            <x14:dxf>
              <font>
                <color theme="0"/>
              </font>
              <fill>
                <patternFill>
                  <bgColor theme="0"/>
                </patternFill>
              </fill>
              <border>
                <left/>
                <right/>
                <bottom/>
                <vertical/>
                <horizontal/>
              </border>
            </x14:dxf>
          </x14:cfRule>
          <xm:sqref>AC160:AD172</xm:sqref>
        </x14:conditionalFormatting>
        <x14:conditionalFormatting xmlns:xm="http://schemas.microsoft.com/office/excel/2006/main">
          <x14:cfRule type="expression" priority="17" id="{235A15BF-4584-4660-A5D0-7AEA12ED517B}">
            <xm:f>'2. Samlet budgetoversigt'!$S$5</xm:f>
            <x14:dxf>
              <font>
                <color theme="0"/>
              </font>
              <fill>
                <patternFill>
                  <bgColor theme="0"/>
                </patternFill>
              </fill>
              <border>
                <left/>
                <right/>
                <bottom/>
                <vertical/>
                <horizontal/>
              </border>
            </x14:dxf>
          </x14:cfRule>
          <xm:sqref>AC174:AD186</xm:sqref>
        </x14:conditionalFormatting>
        <x14:conditionalFormatting xmlns:xm="http://schemas.microsoft.com/office/excel/2006/main">
          <x14:cfRule type="expression" priority="36" id="{0003C9CB-9A72-4E23-BC0A-EE195C056E2C}">
            <xm:f>'2. Samlet budgetoversigt'!$S$5</xm:f>
            <x14:dxf>
              <font>
                <color theme="0"/>
              </font>
              <fill>
                <patternFill>
                  <bgColor theme="0"/>
                </patternFill>
              </fill>
              <border>
                <left/>
                <right/>
                <bottom/>
                <vertical/>
                <horizontal/>
              </border>
            </x14:dxf>
          </x14:cfRule>
          <xm:sqref>AD62:AD74</xm:sqref>
        </x14:conditionalFormatting>
        <x14:conditionalFormatting xmlns:xm="http://schemas.microsoft.com/office/excel/2006/main">
          <x14:cfRule type="expression" priority="35" id="{18AA888C-29C3-467B-8720-6FC86C9B4EEF}">
            <xm:f>'2. Samlet budgetoversigt'!$S$5</xm:f>
            <x14:dxf>
              <font>
                <color theme="0"/>
              </font>
              <fill>
                <patternFill>
                  <bgColor theme="0"/>
                </patternFill>
              </fill>
              <border>
                <left/>
                <right/>
                <bottom/>
                <vertical/>
                <horizontal/>
              </border>
            </x14:dxf>
          </x14:cfRule>
          <xm:sqref>AD76:AD88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D484603-1BE4-4D8C-AB3F-D7512B0ED34B}">
          <x14:formula1>
            <xm:f>'2. Samlet budgetoversigt'!$Q$4:$Q$18</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1">
    <tabColor theme="0" tint="-0.14999847407452621"/>
  </sheetPr>
  <dimension ref="A1:AO233"/>
  <sheetViews>
    <sheetView zoomScale="80" zoomScaleNormal="80" zoomScalePageLayoutView="90" workbookViewId="0">
      <selection activeCell="U16" sqref="U16"/>
    </sheetView>
  </sheetViews>
  <sheetFormatPr defaultColWidth="8.625" defaultRowHeight="14.25"/>
  <cols>
    <col min="1" max="1" width="14.375" style="25" customWidth="1"/>
    <col min="2" max="2" width="39.75" style="25" customWidth="1"/>
    <col min="3" max="3" width="36.125" style="25" customWidth="1"/>
    <col min="4" max="4" width="6.375" style="25" customWidth="1"/>
    <col min="5" max="14" width="6.625" style="25" customWidth="1"/>
    <col min="15" max="15" width="6.75" style="25" customWidth="1"/>
    <col min="16" max="19" width="6.625" style="25" customWidth="1"/>
    <col min="20" max="20" width="32.875" style="341" customWidth="1"/>
    <col min="21" max="21" width="30.75" style="25" customWidth="1"/>
    <col min="22" max="22" width="28.625" style="25" customWidth="1"/>
    <col min="23" max="23" width="27.875" style="25" customWidth="1"/>
    <col min="24" max="16384" width="8.625" style="25"/>
  </cols>
  <sheetData>
    <row r="1" spans="1:41" s="112" customFormat="1" ht="20.25">
      <c r="T1" s="726"/>
      <c r="U1" s="735" t="s">
        <v>219</v>
      </c>
      <c r="V1" s="735" t="s">
        <v>220</v>
      </c>
    </row>
    <row r="2" spans="1:41" ht="41.45" customHeight="1">
      <c r="A2" s="826" t="s">
        <v>221</v>
      </c>
      <c r="B2" s="826"/>
      <c r="C2" s="826"/>
      <c r="D2" s="826"/>
      <c r="E2" s="826"/>
      <c r="F2" s="826"/>
      <c r="G2" s="826"/>
      <c r="H2" s="826"/>
      <c r="I2" s="826"/>
      <c r="J2" s="826"/>
      <c r="K2" s="826"/>
      <c r="L2" s="826"/>
      <c r="M2" s="826"/>
      <c r="N2" s="826"/>
      <c r="O2" s="826"/>
      <c r="P2" s="826"/>
      <c r="Q2" s="826"/>
      <c r="R2" s="826"/>
      <c r="S2" s="826"/>
      <c r="T2" s="736" t="s">
        <v>347</v>
      </c>
      <c r="U2" s="122">
        <v>7552</v>
      </c>
      <c r="V2" s="124">
        <f>IF(SUM($V$15,$V$26,$V$37,$V$44,$V$59,$V$73,$V$87,$V$101,$V$115,$V$129,$V$143,$V$157,$V$171,$V$185,$V$199,$V$213)=0,"",SUM($V$15,$V$26,$V$37,$V$44,$V$59,$V$73,$V$87,$V$101,$V$115,$V$129,$V$143,$V$157,$V$171,$V$185,$V$199,$V$213))</f>
        <v>3128502</v>
      </c>
      <c r="W2" s="120"/>
      <c r="X2" s="112"/>
      <c r="Y2" s="112"/>
      <c r="Z2" s="112"/>
      <c r="AA2" s="112"/>
      <c r="AB2" s="112"/>
      <c r="AC2" s="112"/>
      <c r="AD2" s="112"/>
      <c r="AE2" s="112"/>
      <c r="AF2" s="112"/>
      <c r="AG2" s="112"/>
      <c r="AH2" s="112"/>
      <c r="AI2" s="112"/>
      <c r="AJ2" s="112"/>
      <c r="AK2" s="112"/>
      <c r="AL2" s="112"/>
      <c r="AM2" s="112"/>
      <c r="AN2" s="112"/>
    </row>
    <row r="3" spans="1:41" ht="27" customHeight="1">
      <c r="A3" s="827"/>
      <c r="B3" s="827"/>
      <c r="C3" s="827"/>
      <c r="D3" s="827"/>
      <c r="E3" s="827"/>
      <c r="F3" s="827"/>
      <c r="G3" s="827"/>
      <c r="H3" s="827"/>
      <c r="I3" s="827"/>
      <c r="J3" s="827"/>
      <c r="K3" s="827"/>
      <c r="L3" s="827"/>
      <c r="M3" s="827"/>
      <c r="N3" s="827"/>
      <c r="O3" s="827"/>
      <c r="P3" s="827"/>
      <c r="Q3" s="827"/>
      <c r="R3" s="827"/>
      <c r="S3" s="827"/>
      <c r="T3" s="737" t="s">
        <v>219</v>
      </c>
      <c r="U3" s="328">
        <f>IF(SUM($U$15,$U$26,$U37,$U$44,$U$59,$U$73,$U$87,$U$101,$U$115,$U$129,$U$143,$U$157,$U$171,$U$185,$U$199,$U$213)=0,"",SUM($U$15,$U$26,$U37,$U$44,$U$59,$U$73,$U$87,$U$101,$U$115,$U$129,$U$143,$U$157,$U$171,$U$185,$U$199,$U$213))</f>
        <v>7004</v>
      </c>
      <c r="V3" s="124">
        <f>IF(SUM($V$15,$V$26,$V$37,$V$44,$V$59,$V$73,$V$87,$V$101,$V$115,$V$129,$V$143,$V$157,$V$171,$V$185,$V$199,$V$213)=0,"",SUM($V$15,$V$26,$V$37,$V$44,$V$59,$V$73,$V$87,$V$101,$V$115,$V$129,$V$143,$V$157,$V$171,$V$185,$V$199,$V$213))</f>
        <v>3128502</v>
      </c>
      <c r="W3" s="112"/>
      <c r="X3" s="112"/>
      <c r="Y3" s="112"/>
      <c r="Z3" s="112"/>
      <c r="AA3" s="112"/>
      <c r="AB3" s="112"/>
      <c r="AC3" s="112"/>
      <c r="AD3" s="112"/>
      <c r="AE3" s="112"/>
      <c r="AF3" s="112"/>
      <c r="AG3" s="112"/>
      <c r="AH3" s="112"/>
      <c r="AI3" s="112"/>
      <c r="AJ3" s="112"/>
      <c r="AK3" s="112"/>
      <c r="AL3" s="112"/>
      <c r="AM3" s="112"/>
      <c r="AN3" s="112"/>
    </row>
    <row r="4" spans="1:41" ht="39.950000000000003" customHeight="1">
      <c r="A4" s="704">
        <v>5</v>
      </c>
      <c r="B4" s="534" t="s">
        <v>223</v>
      </c>
      <c r="C4" s="327"/>
      <c r="D4" s="818">
        <v>2026</v>
      </c>
      <c r="E4" s="819"/>
      <c r="F4" s="819"/>
      <c r="G4" s="820"/>
      <c r="H4" s="818">
        <v>2027</v>
      </c>
      <c r="I4" s="819"/>
      <c r="J4" s="821"/>
      <c r="K4" s="822"/>
      <c r="L4" s="823">
        <v>2028</v>
      </c>
      <c r="M4" s="821"/>
      <c r="N4" s="821"/>
      <c r="O4" s="821"/>
      <c r="P4" s="823">
        <v>2029</v>
      </c>
      <c r="Q4" s="821"/>
      <c r="R4" s="821"/>
      <c r="S4" s="822"/>
      <c r="T4" s="824" t="s">
        <v>225</v>
      </c>
      <c r="U4" s="709"/>
      <c r="V4" s="710"/>
      <c r="W4" s="112"/>
      <c r="X4" s="112"/>
      <c r="Y4" s="112"/>
      <c r="Z4" s="112"/>
      <c r="AA4" s="112"/>
      <c r="AB4" s="112"/>
      <c r="AC4" s="112"/>
      <c r="AD4" s="112"/>
      <c r="AE4" s="112"/>
      <c r="AF4" s="112"/>
      <c r="AG4" s="112"/>
      <c r="AH4" s="112"/>
      <c r="AI4" s="112"/>
      <c r="AJ4" s="112"/>
      <c r="AK4" s="112"/>
      <c r="AL4" s="112"/>
      <c r="AM4" s="112"/>
      <c r="AN4" s="112"/>
    </row>
    <row r="5" spans="1:41" ht="35.1" customHeight="1">
      <c r="A5" s="140" t="s">
        <v>227</v>
      </c>
      <c r="B5" s="140" t="s">
        <v>228</v>
      </c>
      <c r="C5" s="299" t="s">
        <v>229</v>
      </c>
      <c r="D5" s="530" t="s">
        <v>230</v>
      </c>
      <c r="E5" s="531" t="s">
        <v>231</v>
      </c>
      <c r="F5" s="531" t="s">
        <v>232</v>
      </c>
      <c r="G5" s="531" t="s">
        <v>233</v>
      </c>
      <c r="H5" s="711" t="s">
        <v>230</v>
      </c>
      <c r="I5" s="533" t="s">
        <v>231</v>
      </c>
      <c r="J5" s="533" t="s">
        <v>234</v>
      </c>
      <c r="K5" s="531" t="s">
        <v>233</v>
      </c>
      <c r="L5" s="532" t="s">
        <v>230</v>
      </c>
      <c r="M5" s="533" t="s">
        <v>231</v>
      </c>
      <c r="N5" s="533" t="s">
        <v>232</v>
      </c>
      <c r="O5" s="531" t="s">
        <v>233</v>
      </c>
      <c r="P5" s="532" t="s">
        <v>230</v>
      </c>
      <c r="Q5" s="533" t="s">
        <v>231</v>
      </c>
      <c r="R5" s="533" t="s">
        <v>232</v>
      </c>
      <c r="S5" s="728" t="s">
        <v>233</v>
      </c>
      <c r="T5" s="825"/>
      <c r="U5" s="738" t="s">
        <v>48</v>
      </c>
      <c r="V5" s="739" t="s">
        <v>348</v>
      </c>
      <c r="W5" s="112"/>
      <c r="X5" s="112"/>
      <c r="Y5" s="112"/>
      <c r="Z5" s="112"/>
      <c r="AA5" s="112"/>
      <c r="AB5" s="112"/>
      <c r="AC5" s="112"/>
      <c r="AD5" s="112"/>
      <c r="AE5" s="112"/>
      <c r="AF5" s="112"/>
      <c r="AG5" s="112"/>
      <c r="AH5" s="112"/>
      <c r="AI5" s="112"/>
      <c r="AJ5" s="112"/>
      <c r="AK5" s="112"/>
      <c r="AL5" s="112"/>
      <c r="AM5" s="112"/>
      <c r="AN5" s="112"/>
      <c r="AO5" s="112"/>
    </row>
    <row r="6" spans="1:41" ht="15">
      <c r="A6" s="305" t="s">
        <v>235</v>
      </c>
      <c r="B6" s="331" t="s">
        <v>349</v>
      </c>
      <c r="C6" s="147" t="s">
        <v>350</v>
      </c>
      <c r="D6" s="148"/>
      <c r="E6" s="149"/>
      <c r="F6" s="149"/>
      <c r="G6" s="151"/>
      <c r="H6" s="149"/>
      <c r="I6" s="149"/>
      <c r="J6" s="149"/>
      <c r="K6" s="151"/>
      <c r="L6" s="149"/>
      <c r="M6" s="149"/>
      <c r="N6" s="149"/>
      <c r="O6" s="151"/>
      <c r="P6" s="149"/>
      <c r="Q6" s="149"/>
      <c r="R6" s="149"/>
      <c r="S6" s="149"/>
      <c r="T6" s="713" t="s">
        <v>351</v>
      </c>
      <c r="U6" s="26"/>
      <c r="V6" s="298"/>
      <c r="W6" s="112"/>
      <c r="X6" s="112"/>
      <c r="Y6" s="112"/>
      <c r="Z6" s="112"/>
      <c r="AA6" s="112"/>
      <c r="AB6" s="112"/>
      <c r="AC6" s="112"/>
      <c r="AD6" s="112"/>
      <c r="AE6" s="112"/>
      <c r="AF6" s="112"/>
      <c r="AG6" s="112"/>
      <c r="AH6" s="112"/>
      <c r="AI6" s="112"/>
      <c r="AJ6" s="112"/>
      <c r="AK6" s="112"/>
      <c r="AL6" s="112"/>
      <c r="AM6" s="112"/>
      <c r="AN6" s="112"/>
      <c r="AO6" s="112"/>
    </row>
    <row r="7" spans="1:41" ht="15">
      <c r="A7" s="308" t="s">
        <v>236</v>
      </c>
      <c r="B7" s="329" t="s">
        <v>352</v>
      </c>
      <c r="C7" s="153" t="s">
        <v>353</v>
      </c>
      <c r="D7" s="719"/>
      <c r="E7" s="155"/>
      <c r="F7" s="155"/>
      <c r="G7" s="162"/>
      <c r="H7" s="155"/>
      <c r="I7" s="155"/>
      <c r="J7" s="155"/>
      <c r="K7" s="162"/>
      <c r="L7" s="155"/>
      <c r="M7" s="155"/>
      <c r="N7" s="155"/>
      <c r="O7" s="162"/>
      <c r="P7" s="155"/>
      <c r="Q7" s="155"/>
      <c r="R7" s="155"/>
      <c r="S7" s="155"/>
      <c r="T7" s="163"/>
      <c r="U7" s="28">
        <v>100</v>
      </c>
      <c r="V7" s="734">
        <v>20000</v>
      </c>
      <c r="W7" s="112"/>
      <c r="X7" s="112"/>
      <c r="Y7" s="112"/>
      <c r="Z7" s="112"/>
      <c r="AA7" s="112"/>
      <c r="AB7" s="112"/>
      <c r="AC7" s="112"/>
      <c r="AD7" s="112"/>
      <c r="AE7" s="112"/>
      <c r="AF7" s="112"/>
      <c r="AG7" s="112"/>
      <c r="AH7" s="112"/>
      <c r="AI7" s="112"/>
      <c r="AJ7" s="112"/>
      <c r="AK7" s="112"/>
      <c r="AL7" s="112"/>
      <c r="AM7" s="112"/>
      <c r="AN7" s="112"/>
      <c r="AO7" s="112"/>
    </row>
    <row r="8" spans="1:41">
      <c r="A8" s="308" t="s">
        <v>237</v>
      </c>
      <c r="B8" s="329" t="s">
        <v>354</v>
      </c>
      <c r="C8" s="161" t="s">
        <v>355</v>
      </c>
      <c r="D8" s="717"/>
      <c r="E8" s="155"/>
      <c r="F8" s="155"/>
      <c r="G8" s="162"/>
      <c r="H8" s="155"/>
      <c r="I8" s="155"/>
      <c r="J8" s="155"/>
      <c r="K8" s="162"/>
      <c r="L8" s="155"/>
      <c r="M8" s="155"/>
      <c r="N8" s="155"/>
      <c r="O8" s="162"/>
      <c r="P8" s="155"/>
      <c r="Q8" s="155"/>
      <c r="R8" s="155"/>
      <c r="S8" s="155"/>
      <c r="T8" s="163"/>
      <c r="U8" s="733">
        <v>225</v>
      </c>
      <c r="V8" s="734">
        <v>32453</v>
      </c>
      <c r="W8" s="112"/>
      <c r="X8" s="112"/>
      <c r="Y8" s="112"/>
      <c r="Z8" s="112"/>
      <c r="AA8" s="112"/>
      <c r="AB8" s="112"/>
      <c r="AC8" s="112"/>
      <c r="AD8" s="112"/>
      <c r="AE8" s="112"/>
      <c r="AF8" s="112"/>
      <c r="AG8" s="112"/>
      <c r="AH8" s="112"/>
      <c r="AI8" s="112"/>
      <c r="AJ8" s="112"/>
      <c r="AK8" s="112"/>
      <c r="AL8" s="112"/>
      <c r="AM8" s="112"/>
      <c r="AN8" s="112"/>
      <c r="AO8" s="112"/>
    </row>
    <row r="9" spans="1:41">
      <c r="A9" s="308" t="s">
        <v>238</v>
      </c>
      <c r="B9" s="329" t="s">
        <v>356</v>
      </c>
      <c r="C9" s="161" t="s">
        <v>357</v>
      </c>
      <c r="D9" s="717"/>
      <c r="E9" s="155"/>
      <c r="F9" s="155"/>
      <c r="G9" s="162"/>
      <c r="H9" s="155"/>
      <c r="I9" s="155"/>
      <c r="J9" s="155"/>
      <c r="K9" s="162"/>
      <c r="L9" s="155"/>
      <c r="M9" s="155"/>
      <c r="N9" s="155"/>
      <c r="O9" s="162"/>
      <c r="P9" s="155"/>
      <c r="Q9" s="155"/>
      <c r="R9" s="155"/>
      <c r="S9" s="155"/>
      <c r="T9" s="163"/>
      <c r="U9" s="311"/>
      <c r="V9" s="360"/>
      <c r="W9" s="112"/>
      <c r="X9" s="112"/>
      <c r="Y9" s="112"/>
      <c r="Z9" s="112"/>
      <c r="AA9" s="112"/>
      <c r="AB9" s="112"/>
      <c r="AC9" s="112"/>
      <c r="AD9" s="112"/>
      <c r="AE9" s="112"/>
      <c r="AF9" s="112"/>
      <c r="AG9" s="112"/>
      <c r="AH9" s="112"/>
      <c r="AI9" s="112"/>
      <c r="AJ9" s="112"/>
      <c r="AK9" s="112"/>
      <c r="AL9" s="112"/>
      <c r="AM9" s="112"/>
      <c r="AN9" s="112"/>
      <c r="AO9" s="112"/>
    </row>
    <row r="10" spans="1:41" ht="12.75" customHeight="1">
      <c r="A10" s="308"/>
      <c r="B10" s="329"/>
      <c r="C10" s="161"/>
      <c r="D10" s="155"/>
      <c r="E10" s="155"/>
      <c r="F10" s="155"/>
      <c r="G10" s="162"/>
      <c r="H10" s="155"/>
      <c r="I10" s="155"/>
      <c r="J10" s="155"/>
      <c r="K10" s="162"/>
      <c r="L10" s="155"/>
      <c r="M10" s="155"/>
      <c r="N10" s="155"/>
      <c r="O10" s="162"/>
      <c r="P10" s="155"/>
      <c r="Q10" s="155"/>
      <c r="R10" s="155"/>
      <c r="S10" s="155"/>
      <c r="T10" s="163"/>
      <c r="U10" s="311"/>
      <c r="V10" s="312"/>
      <c r="W10" s="112"/>
      <c r="X10" s="112"/>
      <c r="Y10" s="112"/>
      <c r="Z10" s="112"/>
      <c r="AA10" s="112"/>
      <c r="AB10" s="112"/>
      <c r="AC10" s="112"/>
      <c r="AD10" s="112"/>
      <c r="AE10" s="112"/>
      <c r="AF10" s="112"/>
      <c r="AG10" s="112"/>
      <c r="AH10" s="112"/>
      <c r="AI10" s="112"/>
      <c r="AJ10" s="112"/>
      <c r="AK10" s="112"/>
      <c r="AL10" s="112"/>
      <c r="AM10" s="112"/>
      <c r="AN10" s="112"/>
      <c r="AO10" s="112"/>
    </row>
    <row r="11" spans="1:41" ht="15">
      <c r="A11" s="295" t="s">
        <v>241</v>
      </c>
      <c r="B11" s="302"/>
      <c r="C11" s="110"/>
      <c r="D11" s="155"/>
      <c r="E11" s="155"/>
      <c r="F11" s="155"/>
      <c r="G11" s="162"/>
      <c r="H11" s="155"/>
      <c r="I11" s="155"/>
      <c r="J11" s="155"/>
      <c r="K11" s="162"/>
      <c r="L11" s="155"/>
      <c r="M11" s="155"/>
      <c r="N11" s="155"/>
      <c r="O11" s="162"/>
      <c r="P11" s="155"/>
      <c r="Q11" s="155"/>
      <c r="R11" s="155"/>
      <c r="S11" s="155"/>
      <c r="T11" s="163"/>
      <c r="U11" s="311"/>
      <c r="V11" s="312"/>
      <c r="W11" s="112"/>
      <c r="X11" s="112"/>
      <c r="Y11" s="112"/>
      <c r="Z11" s="112"/>
      <c r="AA11" s="112"/>
      <c r="AB11" s="112"/>
      <c r="AC11" s="112"/>
      <c r="AD11" s="112"/>
      <c r="AE11" s="112"/>
      <c r="AF11" s="112"/>
      <c r="AG11" s="112"/>
      <c r="AH11" s="112"/>
      <c r="AI11" s="112"/>
      <c r="AJ11" s="112"/>
      <c r="AK11" s="112"/>
      <c r="AL11" s="112"/>
      <c r="AM11" s="112"/>
      <c r="AN11" s="112"/>
      <c r="AO11" s="112"/>
    </row>
    <row r="12" spans="1:41">
      <c r="A12" s="308" t="s">
        <v>242</v>
      </c>
      <c r="B12" s="329" t="s">
        <v>358</v>
      </c>
      <c r="C12" s="110"/>
      <c r="D12" s="168" t="s">
        <v>359</v>
      </c>
      <c r="E12" s="155"/>
      <c r="F12" s="155"/>
      <c r="G12" s="162"/>
      <c r="H12" s="155"/>
      <c r="I12" s="155"/>
      <c r="J12" s="155"/>
      <c r="K12" s="162"/>
      <c r="L12" s="155"/>
      <c r="M12" s="155"/>
      <c r="N12" s="155"/>
      <c r="O12" s="162"/>
      <c r="P12" s="155"/>
      <c r="Q12" s="155"/>
      <c r="R12" s="155"/>
      <c r="S12" s="155"/>
      <c r="T12" s="163"/>
      <c r="U12" s="311"/>
      <c r="V12" s="312"/>
      <c r="W12" s="112"/>
      <c r="X12" s="112"/>
      <c r="Y12" s="112"/>
      <c r="Z12" s="112"/>
      <c r="AA12" s="112"/>
      <c r="AB12" s="112"/>
      <c r="AC12" s="112"/>
      <c r="AD12" s="112"/>
      <c r="AE12" s="112"/>
      <c r="AF12" s="112"/>
      <c r="AG12" s="112"/>
      <c r="AH12" s="112"/>
      <c r="AI12" s="112"/>
      <c r="AJ12" s="112"/>
      <c r="AK12" s="112"/>
      <c r="AL12" s="112"/>
      <c r="AM12" s="112"/>
      <c r="AN12" s="112"/>
      <c r="AO12" s="112"/>
    </row>
    <row r="13" spans="1:41">
      <c r="A13" s="308" t="s">
        <v>243</v>
      </c>
      <c r="B13" s="332" t="s">
        <v>360</v>
      </c>
      <c r="C13" s="303"/>
      <c r="D13" s="167" t="s">
        <v>359</v>
      </c>
      <c r="E13" s="155"/>
      <c r="F13" s="155"/>
      <c r="G13" s="162"/>
      <c r="H13" s="155"/>
      <c r="I13" s="155"/>
      <c r="J13" s="155"/>
      <c r="K13" s="162"/>
      <c r="L13" s="155"/>
      <c r="M13" s="155"/>
      <c r="N13" s="155"/>
      <c r="O13" s="162"/>
      <c r="P13" s="155"/>
      <c r="Q13" s="155"/>
      <c r="R13" s="155"/>
      <c r="S13" s="155"/>
      <c r="T13" s="163"/>
      <c r="U13" s="311"/>
      <c r="V13" s="312"/>
      <c r="W13" s="112"/>
      <c r="X13" s="112"/>
      <c r="Y13" s="112"/>
      <c r="Z13" s="112"/>
      <c r="AA13" s="112"/>
      <c r="AB13" s="112"/>
      <c r="AC13" s="112"/>
      <c r="AD13" s="112"/>
      <c r="AE13" s="112"/>
      <c r="AF13" s="112"/>
      <c r="AG13" s="112"/>
      <c r="AH13" s="112"/>
      <c r="AI13" s="112"/>
      <c r="AJ13" s="112"/>
      <c r="AK13" s="112"/>
      <c r="AL13" s="112"/>
      <c r="AM13" s="112"/>
      <c r="AN13" s="112"/>
      <c r="AO13" s="112"/>
    </row>
    <row r="14" spans="1:41">
      <c r="A14" s="112" t="s">
        <v>361</v>
      </c>
      <c r="B14" s="332" t="s">
        <v>362</v>
      </c>
      <c r="C14" s="303"/>
      <c r="D14" s="155"/>
      <c r="E14" s="155"/>
      <c r="F14" s="167" t="s">
        <v>363</v>
      </c>
      <c r="G14" s="169" t="s">
        <v>364</v>
      </c>
      <c r="H14" s="155"/>
      <c r="I14" s="155"/>
      <c r="J14" s="155"/>
      <c r="K14" s="162"/>
      <c r="L14" s="155"/>
      <c r="M14" s="155"/>
      <c r="N14" s="155"/>
      <c r="O14" s="162"/>
      <c r="P14" s="155"/>
      <c r="Q14" s="155"/>
      <c r="R14" s="155"/>
      <c r="S14" s="155"/>
      <c r="T14" s="168" t="s">
        <v>365</v>
      </c>
      <c r="U14" s="311"/>
      <c r="V14" s="312"/>
      <c r="W14" s="112"/>
      <c r="X14" s="112"/>
      <c r="Y14" s="112"/>
      <c r="Z14" s="112"/>
      <c r="AA14" s="112"/>
      <c r="AB14" s="112"/>
      <c r="AC14" s="112"/>
      <c r="AD14" s="112"/>
      <c r="AE14" s="112"/>
      <c r="AF14" s="112"/>
      <c r="AG14" s="112"/>
      <c r="AH14" s="112"/>
      <c r="AI14" s="112"/>
      <c r="AJ14" s="112"/>
      <c r="AK14" s="112"/>
      <c r="AL14" s="112"/>
      <c r="AM14" s="112"/>
      <c r="AN14" s="112"/>
      <c r="AO14" s="112"/>
    </row>
    <row r="15" spans="1:41">
      <c r="A15" s="325"/>
      <c r="B15" s="333"/>
      <c r="C15" s="334"/>
      <c r="D15" s="155"/>
      <c r="E15" s="155"/>
      <c r="F15" s="155"/>
      <c r="G15" s="162"/>
      <c r="H15" s="155"/>
      <c r="I15" s="155"/>
      <c r="J15" s="155"/>
      <c r="K15" s="162"/>
      <c r="L15" s="155"/>
      <c r="M15" s="155"/>
      <c r="N15" s="155"/>
      <c r="O15" s="162"/>
      <c r="P15" s="155"/>
      <c r="Q15" s="155"/>
      <c r="R15" s="155"/>
      <c r="S15" s="155"/>
      <c r="T15" s="163"/>
      <c r="U15" s="29">
        <f>SUM($U$6:$U$14)</f>
        <v>325</v>
      </c>
      <c r="V15" s="132">
        <f>SUM($V$6:$V$14)</f>
        <v>52453</v>
      </c>
      <c r="W15" s="112"/>
      <c r="X15" s="112"/>
      <c r="Y15" s="112"/>
      <c r="Z15" s="112"/>
      <c r="AA15" s="112"/>
      <c r="AB15" s="112"/>
      <c r="AC15" s="112"/>
      <c r="AD15" s="112"/>
      <c r="AE15" s="112"/>
      <c r="AF15" s="112"/>
      <c r="AG15" s="112"/>
      <c r="AH15" s="112"/>
      <c r="AI15" s="112"/>
      <c r="AJ15" s="112"/>
      <c r="AK15" s="112"/>
      <c r="AL15" s="112"/>
      <c r="AM15" s="112"/>
      <c r="AN15" s="112"/>
      <c r="AO15" s="112"/>
    </row>
    <row r="16" spans="1:41" ht="15">
      <c r="A16" s="317" t="s">
        <v>244</v>
      </c>
      <c r="B16" s="727" t="s">
        <v>366</v>
      </c>
      <c r="C16" s="147" t="s">
        <v>350</v>
      </c>
      <c r="D16" s="148"/>
      <c r="E16" s="149"/>
      <c r="F16" s="149"/>
      <c r="G16" s="151"/>
      <c r="H16" s="149"/>
      <c r="I16" s="149"/>
      <c r="J16" s="149"/>
      <c r="K16" s="151"/>
      <c r="L16" s="149"/>
      <c r="M16" s="149"/>
      <c r="N16" s="149"/>
      <c r="O16" s="151"/>
      <c r="P16" s="149"/>
      <c r="Q16" s="149"/>
      <c r="R16" s="149"/>
      <c r="S16" s="149"/>
      <c r="T16" s="713" t="s">
        <v>367</v>
      </c>
      <c r="U16" s="320"/>
      <c r="V16" s="321"/>
      <c r="W16" s="112"/>
      <c r="X16" s="112"/>
      <c r="Y16" s="112"/>
      <c r="Z16" s="112"/>
      <c r="AA16" s="112"/>
      <c r="AB16" s="112"/>
      <c r="AC16" s="112"/>
      <c r="AD16" s="112"/>
      <c r="AE16" s="112"/>
      <c r="AF16" s="112"/>
      <c r="AG16" s="112"/>
      <c r="AH16" s="112"/>
      <c r="AI16" s="112"/>
      <c r="AJ16" s="112"/>
      <c r="AK16" s="112"/>
      <c r="AL16" s="112"/>
      <c r="AM16" s="112"/>
      <c r="AN16" s="112"/>
      <c r="AO16" s="112"/>
    </row>
    <row r="17" spans="1:41" ht="15">
      <c r="A17" s="308" t="s">
        <v>245</v>
      </c>
      <c r="B17" s="301" t="s">
        <v>368</v>
      </c>
      <c r="C17" s="153" t="s">
        <v>353</v>
      </c>
      <c r="D17" s="719"/>
      <c r="E17" s="717"/>
      <c r="F17" s="155"/>
      <c r="G17" s="162"/>
      <c r="H17" s="155"/>
      <c r="I17" s="155"/>
      <c r="J17" s="155"/>
      <c r="K17" s="162"/>
      <c r="L17" s="155"/>
      <c r="M17" s="155"/>
      <c r="N17" s="155"/>
      <c r="O17" s="162"/>
      <c r="P17" s="155"/>
      <c r="Q17" s="155"/>
      <c r="R17" s="155"/>
      <c r="S17" s="155"/>
      <c r="T17" s="224"/>
      <c r="U17" s="308">
        <v>160</v>
      </c>
      <c r="V17" s="322">
        <v>64987</v>
      </c>
      <c r="W17" s="112"/>
      <c r="X17" s="112"/>
      <c r="Y17" s="112"/>
      <c r="Z17" s="112"/>
      <c r="AA17" s="112"/>
      <c r="AB17" s="112"/>
      <c r="AC17" s="112"/>
      <c r="AD17" s="112"/>
      <c r="AE17" s="112"/>
      <c r="AF17" s="112"/>
      <c r="AG17" s="112"/>
      <c r="AH17" s="112"/>
      <c r="AI17" s="112"/>
      <c r="AJ17" s="112"/>
      <c r="AK17" s="112"/>
      <c r="AL17" s="112"/>
      <c r="AM17" s="112"/>
      <c r="AN17" s="112"/>
      <c r="AO17" s="112"/>
    </row>
    <row r="18" spans="1:41" ht="15">
      <c r="A18" s="308" t="s">
        <v>246</v>
      </c>
      <c r="B18" s="301" t="s">
        <v>369</v>
      </c>
      <c r="C18" s="161" t="s">
        <v>355</v>
      </c>
      <c r="D18" s="719"/>
      <c r="E18" s="717"/>
      <c r="F18" s="717"/>
      <c r="G18" s="162"/>
      <c r="H18" s="155"/>
      <c r="I18" s="155"/>
      <c r="J18" s="155"/>
      <c r="K18" s="162"/>
      <c r="L18" s="155"/>
      <c r="M18" s="155"/>
      <c r="N18" s="155"/>
      <c r="O18" s="162"/>
      <c r="P18" s="155"/>
      <c r="Q18" s="155"/>
      <c r="R18" s="155"/>
      <c r="S18" s="155"/>
      <c r="T18" s="224"/>
      <c r="U18" s="308">
        <v>310</v>
      </c>
      <c r="V18" s="322">
        <v>123456</v>
      </c>
      <c r="W18" s="112"/>
      <c r="X18" s="112"/>
      <c r="Y18" s="112"/>
      <c r="Z18" s="112"/>
      <c r="AA18" s="112"/>
      <c r="AB18" s="112"/>
      <c r="AC18" s="112"/>
      <c r="AD18" s="112"/>
      <c r="AE18" s="112"/>
      <c r="AF18" s="112"/>
      <c r="AG18" s="112"/>
      <c r="AH18" s="112"/>
      <c r="AI18" s="112"/>
      <c r="AJ18" s="112"/>
      <c r="AK18" s="112"/>
      <c r="AL18" s="112"/>
      <c r="AM18" s="112"/>
      <c r="AN18" s="112"/>
      <c r="AO18" s="112"/>
    </row>
    <row r="19" spans="1:41" ht="15">
      <c r="A19" s="308" t="s">
        <v>247</v>
      </c>
      <c r="B19" s="301" t="s">
        <v>370</v>
      </c>
      <c r="C19" s="161" t="s">
        <v>357</v>
      </c>
      <c r="D19" s="719"/>
      <c r="E19" s="717"/>
      <c r="F19" s="717"/>
      <c r="G19" s="718"/>
      <c r="H19" s="155"/>
      <c r="I19" s="155"/>
      <c r="J19" s="155"/>
      <c r="K19" s="162"/>
      <c r="L19" s="155"/>
      <c r="M19" s="155"/>
      <c r="N19" s="155"/>
      <c r="O19" s="162"/>
      <c r="P19" s="155"/>
      <c r="Q19" s="155"/>
      <c r="R19" s="155"/>
      <c r="S19" s="155"/>
      <c r="T19" s="224"/>
      <c r="U19" s="308"/>
      <c r="V19" s="322"/>
      <c r="W19" s="112"/>
      <c r="X19" s="112"/>
      <c r="Y19" s="112"/>
      <c r="Z19" s="112"/>
      <c r="AA19" s="112"/>
      <c r="AB19" s="112"/>
      <c r="AC19" s="112"/>
      <c r="AD19" s="112"/>
      <c r="AE19" s="112"/>
      <c r="AF19" s="112"/>
      <c r="AG19" s="112"/>
      <c r="AH19" s="112"/>
      <c r="AI19" s="112"/>
      <c r="AJ19" s="112"/>
      <c r="AK19" s="112"/>
      <c r="AL19" s="112"/>
      <c r="AM19" s="112"/>
      <c r="AN19" s="112"/>
      <c r="AO19" s="112"/>
    </row>
    <row r="20" spans="1:41" ht="15">
      <c r="A20" s="308" t="s">
        <v>248</v>
      </c>
      <c r="B20" s="301" t="s">
        <v>371</v>
      </c>
      <c r="C20" s="161" t="s">
        <v>372</v>
      </c>
      <c r="D20" s="184"/>
      <c r="E20" s="717"/>
      <c r="F20" s="717"/>
      <c r="G20" s="718"/>
      <c r="H20" s="717"/>
      <c r="I20" s="155"/>
      <c r="J20" s="155"/>
      <c r="K20" s="162"/>
      <c r="L20" s="155"/>
      <c r="M20" s="155"/>
      <c r="N20" s="155"/>
      <c r="O20" s="162"/>
      <c r="P20" s="155"/>
      <c r="Q20" s="155"/>
      <c r="R20" s="155"/>
      <c r="S20" s="155"/>
      <c r="T20" s="224"/>
      <c r="U20" s="308"/>
      <c r="V20" s="322"/>
      <c r="W20" s="112"/>
      <c r="X20" s="112"/>
      <c r="Y20" s="112"/>
      <c r="Z20" s="112"/>
      <c r="AA20" s="112"/>
      <c r="AB20" s="112"/>
      <c r="AC20" s="112"/>
      <c r="AD20" s="112"/>
      <c r="AE20" s="112"/>
      <c r="AF20" s="112"/>
      <c r="AG20" s="112"/>
      <c r="AH20" s="112"/>
      <c r="AI20" s="112"/>
      <c r="AJ20" s="112"/>
      <c r="AK20" s="112"/>
      <c r="AL20" s="112"/>
      <c r="AM20" s="112"/>
      <c r="AN20" s="112"/>
      <c r="AO20" s="112"/>
    </row>
    <row r="21" spans="1:41" ht="15">
      <c r="A21" s="308"/>
      <c r="B21" s="301"/>
      <c r="C21" s="110"/>
      <c r="D21" s="184"/>
      <c r="E21" s="155"/>
      <c r="F21" s="155"/>
      <c r="G21" s="162"/>
      <c r="H21" s="155"/>
      <c r="I21" s="155"/>
      <c r="J21" s="155"/>
      <c r="K21" s="162"/>
      <c r="L21" s="155"/>
      <c r="M21" s="155"/>
      <c r="N21" s="155"/>
      <c r="O21" s="162"/>
      <c r="P21" s="155"/>
      <c r="Q21" s="155"/>
      <c r="R21" s="155"/>
      <c r="S21" s="155"/>
      <c r="T21" s="224"/>
      <c r="U21" s="308"/>
      <c r="V21" s="322"/>
      <c r="W21" s="112"/>
      <c r="X21" s="112"/>
      <c r="Y21" s="112"/>
      <c r="Z21" s="112"/>
      <c r="AA21" s="112"/>
      <c r="AB21" s="112"/>
      <c r="AC21" s="112"/>
      <c r="AD21" s="112"/>
      <c r="AE21" s="112"/>
      <c r="AF21" s="112"/>
      <c r="AG21" s="112"/>
      <c r="AH21" s="112"/>
      <c r="AI21" s="112"/>
      <c r="AJ21" s="112"/>
      <c r="AK21" s="112"/>
      <c r="AL21" s="112"/>
      <c r="AM21" s="112"/>
      <c r="AN21" s="112"/>
      <c r="AO21" s="112"/>
    </row>
    <row r="22" spans="1:41" ht="15">
      <c r="A22" s="295" t="s">
        <v>241</v>
      </c>
      <c r="B22" s="301"/>
      <c r="C22" s="110"/>
      <c r="D22" s="155"/>
      <c r="E22" s="155"/>
      <c r="F22" s="155"/>
      <c r="G22" s="162"/>
      <c r="H22" s="155"/>
      <c r="I22" s="155"/>
      <c r="J22" s="155"/>
      <c r="K22" s="162"/>
      <c r="L22" s="155"/>
      <c r="M22" s="155"/>
      <c r="N22" s="155"/>
      <c r="O22" s="162"/>
      <c r="P22" s="155"/>
      <c r="Q22" s="155"/>
      <c r="R22" s="155"/>
      <c r="S22" s="155"/>
      <c r="T22" s="163"/>
      <c r="U22" s="308"/>
      <c r="V22" s="322"/>
      <c r="W22" s="112"/>
      <c r="X22" s="112"/>
      <c r="Y22" s="112"/>
      <c r="Z22" s="112"/>
      <c r="AA22" s="112"/>
      <c r="AB22" s="112"/>
      <c r="AC22" s="112"/>
      <c r="AD22" s="112"/>
      <c r="AE22" s="112"/>
      <c r="AF22" s="112"/>
      <c r="AG22" s="112"/>
      <c r="AH22" s="112"/>
      <c r="AI22" s="112"/>
      <c r="AJ22" s="112"/>
      <c r="AK22" s="112"/>
      <c r="AL22" s="112"/>
      <c r="AM22" s="112"/>
      <c r="AN22" s="112"/>
      <c r="AO22" s="112"/>
    </row>
    <row r="23" spans="1:41">
      <c r="A23" s="308" t="s">
        <v>249</v>
      </c>
      <c r="B23" s="301" t="s">
        <v>373</v>
      </c>
      <c r="C23" s="110"/>
      <c r="D23" s="155"/>
      <c r="E23" s="155"/>
      <c r="F23" s="167" t="s">
        <v>359</v>
      </c>
      <c r="G23" s="162"/>
      <c r="H23" s="155"/>
      <c r="I23" s="155"/>
      <c r="J23" s="155"/>
      <c r="K23" s="162"/>
      <c r="L23" s="155"/>
      <c r="M23" s="155"/>
      <c r="N23" s="155"/>
      <c r="O23" s="162"/>
      <c r="P23" s="155"/>
      <c r="Q23" s="155"/>
      <c r="R23" s="155"/>
      <c r="S23" s="155"/>
      <c r="T23" s="168"/>
      <c r="U23" s="308"/>
      <c r="V23" s="322"/>
      <c r="W23" s="112"/>
      <c r="X23" s="112"/>
      <c r="Y23" s="112"/>
      <c r="Z23" s="112"/>
      <c r="AA23" s="112"/>
      <c r="AB23" s="112"/>
      <c r="AC23" s="112"/>
      <c r="AD23" s="112"/>
      <c r="AE23" s="112"/>
      <c r="AF23" s="112"/>
      <c r="AG23" s="112"/>
      <c r="AH23" s="112"/>
      <c r="AI23" s="112"/>
      <c r="AJ23" s="112"/>
      <c r="AK23" s="112"/>
      <c r="AL23" s="112"/>
      <c r="AM23" s="112"/>
      <c r="AN23" s="112"/>
      <c r="AO23" s="112"/>
    </row>
    <row r="24" spans="1:41">
      <c r="A24" s="308" t="s">
        <v>250</v>
      </c>
      <c r="B24" s="301" t="s">
        <v>374</v>
      </c>
      <c r="C24" s="110"/>
      <c r="D24" s="155"/>
      <c r="E24" s="155"/>
      <c r="F24" s="155"/>
      <c r="G24" s="162"/>
      <c r="H24" s="167" t="s">
        <v>375</v>
      </c>
      <c r="I24" s="155"/>
      <c r="J24" s="155"/>
      <c r="K24" s="162"/>
      <c r="L24" s="155"/>
      <c r="M24" s="155"/>
      <c r="N24" s="155"/>
      <c r="O24" s="162"/>
      <c r="P24" s="155"/>
      <c r="Q24" s="155"/>
      <c r="R24" s="155"/>
      <c r="S24" s="155"/>
      <c r="T24" s="168" t="s">
        <v>375</v>
      </c>
      <c r="U24" s="308"/>
      <c r="V24" s="322"/>
      <c r="W24" s="112"/>
      <c r="X24" s="112"/>
      <c r="Y24" s="112"/>
      <c r="Z24" s="112"/>
      <c r="AA24" s="112"/>
      <c r="AB24" s="112"/>
      <c r="AC24" s="112"/>
      <c r="AD24" s="112"/>
      <c r="AE24" s="112"/>
      <c r="AF24" s="112"/>
      <c r="AG24" s="112"/>
      <c r="AH24" s="112"/>
      <c r="AI24" s="112"/>
      <c r="AJ24" s="112"/>
      <c r="AK24" s="112"/>
      <c r="AL24" s="112"/>
      <c r="AM24" s="112"/>
      <c r="AN24" s="112"/>
      <c r="AO24" s="112"/>
    </row>
    <row r="25" spans="1:41">
      <c r="A25" s="112" t="s">
        <v>376</v>
      </c>
      <c r="B25" s="301" t="s">
        <v>377</v>
      </c>
      <c r="C25" s="110"/>
      <c r="D25" s="155"/>
      <c r="E25" s="155"/>
      <c r="F25" s="155"/>
      <c r="G25" s="162"/>
      <c r="H25" s="155"/>
      <c r="I25" s="167" t="s">
        <v>378</v>
      </c>
      <c r="J25" s="155"/>
      <c r="K25" s="162"/>
      <c r="L25" s="155"/>
      <c r="M25" s="155"/>
      <c r="N25" s="155"/>
      <c r="O25" s="162"/>
      <c r="P25" s="155"/>
      <c r="Q25" s="155"/>
      <c r="R25" s="155"/>
      <c r="S25" s="155"/>
      <c r="T25" s="168" t="s">
        <v>378</v>
      </c>
      <c r="U25" s="308"/>
      <c r="V25" s="322"/>
      <c r="W25" s="112"/>
      <c r="X25" s="112"/>
      <c r="Y25" s="112"/>
      <c r="Z25" s="112"/>
      <c r="AA25" s="112"/>
      <c r="AB25" s="112"/>
      <c r="AC25" s="112"/>
      <c r="AD25" s="112"/>
      <c r="AE25" s="112"/>
      <c r="AF25" s="112"/>
      <c r="AG25" s="112"/>
      <c r="AH25" s="112"/>
      <c r="AI25" s="112"/>
      <c r="AJ25" s="112"/>
      <c r="AK25" s="112"/>
      <c r="AL25" s="112"/>
      <c r="AM25" s="112"/>
      <c r="AN25" s="112"/>
      <c r="AO25" s="112"/>
    </row>
    <row r="26" spans="1:41">
      <c r="A26" s="112"/>
      <c r="B26" s="301"/>
      <c r="C26" s="110"/>
      <c r="D26" s="155"/>
      <c r="E26" s="155"/>
      <c r="F26" s="155"/>
      <c r="G26" s="162"/>
      <c r="H26" s="155"/>
      <c r="I26" s="155"/>
      <c r="J26" s="155"/>
      <c r="K26" s="162"/>
      <c r="L26" s="155"/>
      <c r="M26" s="155"/>
      <c r="N26" s="155"/>
      <c r="O26" s="162"/>
      <c r="P26" s="155"/>
      <c r="Q26" s="155"/>
      <c r="R26" s="155"/>
      <c r="S26" s="155"/>
      <c r="T26" s="163"/>
      <c r="U26" s="29">
        <f>SUM($U$16:$U$25)</f>
        <v>470</v>
      </c>
      <c r="V26" s="133">
        <f>SUM($V$16:$V$25)</f>
        <v>188443</v>
      </c>
      <c r="W26" s="112"/>
      <c r="X26" s="112"/>
      <c r="Y26" s="112"/>
      <c r="Z26" s="112"/>
      <c r="AA26" s="112"/>
      <c r="AB26" s="112"/>
      <c r="AC26" s="112"/>
      <c r="AD26" s="112"/>
      <c r="AE26" s="112"/>
      <c r="AF26" s="112"/>
      <c r="AG26" s="112"/>
      <c r="AH26" s="112"/>
      <c r="AI26" s="112"/>
      <c r="AJ26" s="112"/>
      <c r="AK26" s="112"/>
      <c r="AL26" s="112"/>
      <c r="AM26" s="112"/>
      <c r="AN26" s="112"/>
      <c r="AO26" s="112"/>
    </row>
    <row r="27" spans="1:41" ht="15">
      <c r="A27" s="317" t="s">
        <v>251</v>
      </c>
      <c r="B27" s="727" t="s">
        <v>379</v>
      </c>
      <c r="C27" s="147" t="s">
        <v>350</v>
      </c>
      <c r="D27" s="148"/>
      <c r="E27" s="149"/>
      <c r="F27" s="149"/>
      <c r="G27" s="151"/>
      <c r="H27" s="149"/>
      <c r="I27" s="149"/>
      <c r="J27" s="149"/>
      <c r="K27" s="151"/>
      <c r="L27" s="149"/>
      <c r="M27" s="149"/>
      <c r="N27" s="149"/>
      <c r="O27" s="151"/>
      <c r="P27" s="149"/>
      <c r="Q27" s="149"/>
      <c r="R27" s="149"/>
      <c r="S27" s="149"/>
      <c r="T27" s="713" t="s">
        <v>367</v>
      </c>
      <c r="U27" s="320"/>
      <c r="V27" s="321"/>
      <c r="W27" s="112"/>
      <c r="X27" s="112"/>
      <c r="Y27" s="112"/>
      <c r="Z27" s="112"/>
      <c r="AA27" s="112"/>
      <c r="AB27" s="112"/>
      <c r="AC27" s="112"/>
      <c r="AD27" s="112"/>
      <c r="AE27" s="112"/>
      <c r="AF27" s="112"/>
      <c r="AG27" s="112"/>
      <c r="AH27" s="112"/>
      <c r="AI27" s="112"/>
      <c r="AJ27" s="112"/>
      <c r="AK27" s="112"/>
      <c r="AL27" s="112"/>
      <c r="AM27" s="112"/>
      <c r="AN27" s="112"/>
      <c r="AO27" s="112"/>
    </row>
    <row r="28" spans="1:41" ht="15">
      <c r="A28" s="308" t="s">
        <v>252</v>
      </c>
      <c r="B28" s="301" t="s">
        <v>380</v>
      </c>
      <c r="C28" s="153" t="s">
        <v>353</v>
      </c>
      <c r="D28" s="184"/>
      <c r="E28" s="717"/>
      <c r="F28" s="717"/>
      <c r="G28" s="162"/>
      <c r="H28" s="155"/>
      <c r="I28" s="155"/>
      <c r="J28" s="155"/>
      <c r="K28" s="162"/>
      <c r="L28" s="155"/>
      <c r="M28" s="155"/>
      <c r="N28" s="155"/>
      <c r="O28" s="162"/>
      <c r="P28" s="155"/>
      <c r="Q28" s="155"/>
      <c r="R28" s="155"/>
      <c r="S28" s="155"/>
      <c r="T28" s="716"/>
      <c r="U28" s="308">
        <v>1269</v>
      </c>
      <c r="V28" s="322">
        <v>1876530</v>
      </c>
      <c r="W28" s="112"/>
      <c r="X28" s="112"/>
      <c r="Y28" s="112"/>
      <c r="Z28" s="112"/>
      <c r="AA28" s="112"/>
      <c r="AB28" s="112"/>
      <c r="AC28" s="112"/>
      <c r="AD28" s="112"/>
      <c r="AE28" s="112"/>
      <c r="AF28" s="112"/>
      <c r="AG28" s="112"/>
      <c r="AH28" s="112"/>
      <c r="AI28" s="112"/>
      <c r="AJ28" s="112"/>
      <c r="AK28" s="112"/>
      <c r="AL28" s="112"/>
      <c r="AM28" s="112"/>
      <c r="AN28" s="112"/>
      <c r="AO28" s="112"/>
    </row>
    <row r="29" spans="1:41" ht="15">
      <c r="A29" s="308" t="s">
        <v>253</v>
      </c>
      <c r="B29" s="301" t="s">
        <v>381</v>
      </c>
      <c r="C29" s="161" t="s">
        <v>355</v>
      </c>
      <c r="D29" s="184"/>
      <c r="E29" s="717"/>
      <c r="F29" s="717"/>
      <c r="G29" s="718"/>
      <c r="H29" s="717"/>
      <c r="I29" s="717"/>
      <c r="J29" s="155"/>
      <c r="K29" s="162"/>
      <c r="L29" s="155"/>
      <c r="M29" s="155"/>
      <c r="N29" s="155"/>
      <c r="O29" s="162"/>
      <c r="P29" s="155"/>
      <c r="Q29" s="155"/>
      <c r="R29" s="155"/>
      <c r="S29" s="155"/>
      <c r="T29" s="716"/>
      <c r="U29" s="308">
        <v>800</v>
      </c>
      <c r="V29" s="322">
        <v>35466</v>
      </c>
      <c r="W29" s="112"/>
      <c r="X29" s="112"/>
      <c r="Y29" s="112"/>
      <c r="Z29" s="112"/>
      <c r="AA29" s="112"/>
      <c r="AB29" s="112"/>
      <c r="AC29" s="112"/>
      <c r="AD29" s="112"/>
      <c r="AE29" s="112"/>
      <c r="AF29" s="112"/>
      <c r="AG29" s="112"/>
      <c r="AH29" s="112"/>
      <c r="AI29" s="112"/>
      <c r="AJ29" s="112"/>
      <c r="AK29" s="112"/>
      <c r="AL29" s="112"/>
      <c r="AM29" s="112"/>
      <c r="AN29" s="112"/>
      <c r="AO29" s="112"/>
    </row>
    <row r="30" spans="1:41" ht="15">
      <c r="A30" s="308" t="s">
        <v>254</v>
      </c>
      <c r="B30" s="301" t="s">
        <v>370</v>
      </c>
      <c r="C30" s="161" t="s">
        <v>357</v>
      </c>
      <c r="D30" s="184"/>
      <c r="E30" s="717"/>
      <c r="F30" s="717"/>
      <c r="G30" s="718"/>
      <c r="H30" s="717"/>
      <c r="I30" s="717"/>
      <c r="J30" s="717"/>
      <c r="K30" s="162"/>
      <c r="L30" s="155"/>
      <c r="M30" s="155"/>
      <c r="N30" s="155"/>
      <c r="O30" s="162"/>
      <c r="P30" s="155"/>
      <c r="Q30" s="155"/>
      <c r="R30" s="155"/>
      <c r="S30" s="155"/>
      <c r="T30" s="716"/>
      <c r="U30" s="308">
        <v>200</v>
      </c>
      <c r="V30" s="322">
        <v>12344</v>
      </c>
      <c r="W30" s="112"/>
      <c r="X30" s="112"/>
      <c r="Y30" s="112"/>
      <c r="Z30" s="112"/>
      <c r="AA30" s="112"/>
      <c r="AB30" s="112"/>
      <c r="AC30" s="112"/>
      <c r="AD30" s="112"/>
      <c r="AE30" s="112"/>
      <c r="AF30" s="112"/>
      <c r="AG30" s="112"/>
      <c r="AH30" s="112"/>
      <c r="AI30" s="112"/>
      <c r="AJ30" s="112"/>
      <c r="AK30" s="112"/>
      <c r="AL30" s="112"/>
      <c r="AM30" s="112"/>
      <c r="AN30" s="112"/>
      <c r="AO30" s="112"/>
    </row>
    <row r="31" spans="1:41" ht="15">
      <c r="A31" s="308" t="s">
        <v>255</v>
      </c>
      <c r="B31" s="301" t="s">
        <v>382</v>
      </c>
      <c r="C31" s="161"/>
      <c r="D31" s="184"/>
      <c r="E31" s="155"/>
      <c r="F31" s="717"/>
      <c r="G31" s="718"/>
      <c r="H31" s="717"/>
      <c r="I31" s="717"/>
      <c r="J31" s="717"/>
      <c r="K31" s="718"/>
      <c r="L31" s="717"/>
      <c r="M31" s="717"/>
      <c r="N31" s="155"/>
      <c r="O31" s="162"/>
      <c r="P31" s="155"/>
      <c r="Q31" s="155"/>
      <c r="R31" s="155"/>
      <c r="S31" s="155"/>
      <c r="T31" s="716"/>
      <c r="U31" s="308"/>
      <c r="V31" s="322"/>
      <c r="W31" s="112"/>
      <c r="X31" s="112"/>
      <c r="Y31" s="112"/>
      <c r="Z31" s="112"/>
      <c r="AA31" s="112"/>
      <c r="AB31" s="112"/>
      <c r="AC31" s="112"/>
      <c r="AD31" s="112"/>
      <c r="AE31" s="112"/>
      <c r="AF31" s="112"/>
      <c r="AG31" s="112"/>
      <c r="AH31" s="112"/>
      <c r="AI31" s="112"/>
      <c r="AJ31" s="112"/>
      <c r="AK31" s="112"/>
      <c r="AL31" s="112"/>
      <c r="AM31" s="112"/>
      <c r="AN31" s="112"/>
      <c r="AO31" s="112"/>
    </row>
    <row r="32" spans="1:41" ht="15">
      <c r="A32" s="112"/>
      <c r="B32" s="301"/>
      <c r="C32" s="110"/>
      <c r="D32" s="184"/>
      <c r="E32" s="155"/>
      <c r="F32" s="155"/>
      <c r="G32" s="162"/>
      <c r="H32" s="155"/>
      <c r="I32" s="155"/>
      <c r="J32" s="155"/>
      <c r="K32" s="162"/>
      <c r="L32" s="155"/>
      <c r="M32" s="155"/>
      <c r="N32" s="155"/>
      <c r="O32" s="162"/>
      <c r="P32" s="155"/>
      <c r="Q32" s="155"/>
      <c r="R32" s="155"/>
      <c r="S32" s="155"/>
      <c r="T32" s="716"/>
      <c r="U32" s="308"/>
      <c r="V32" s="322"/>
      <c r="W32" s="112"/>
      <c r="X32" s="112"/>
      <c r="Y32" s="112"/>
      <c r="Z32" s="112"/>
      <c r="AA32" s="112"/>
      <c r="AB32" s="112"/>
      <c r="AC32" s="112"/>
      <c r="AD32" s="112"/>
      <c r="AE32" s="112"/>
      <c r="AF32" s="112"/>
      <c r="AG32" s="112"/>
      <c r="AH32" s="112"/>
      <c r="AI32" s="112"/>
      <c r="AJ32" s="112"/>
      <c r="AK32" s="112"/>
      <c r="AL32" s="112"/>
      <c r="AM32" s="112"/>
      <c r="AN32" s="112"/>
      <c r="AO32" s="112"/>
    </row>
    <row r="33" spans="1:41" ht="15">
      <c r="A33" s="295" t="s">
        <v>241</v>
      </c>
      <c r="B33" s="301"/>
      <c r="C33" s="110"/>
      <c r="D33" s="184"/>
      <c r="E33" s="155"/>
      <c r="F33" s="155"/>
      <c r="G33" s="162"/>
      <c r="H33" s="155"/>
      <c r="I33" s="155"/>
      <c r="J33" s="155"/>
      <c r="K33" s="162"/>
      <c r="L33" s="155"/>
      <c r="M33" s="155"/>
      <c r="N33" s="155"/>
      <c r="O33" s="162"/>
      <c r="P33" s="155"/>
      <c r="Q33" s="155"/>
      <c r="R33" s="155"/>
      <c r="S33" s="155"/>
      <c r="T33" s="716"/>
      <c r="U33" s="308"/>
      <c r="V33" s="322"/>
      <c r="W33" s="112"/>
      <c r="X33" s="112"/>
      <c r="Y33" s="112"/>
      <c r="Z33" s="112"/>
      <c r="AA33" s="112"/>
      <c r="AB33" s="112"/>
      <c r="AC33" s="112"/>
      <c r="AD33" s="112"/>
      <c r="AE33" s="112"/>
      <c r="AF33" s="112"/>
      <c r="AG33" s="112"/>
      <c r="AH33" s="112"/>
      <c r="AI33" s="112"/>
      <c r="AJ33" s="112"/>
      <c r="AK33" s="112"/>
      <c r="AL33" s="112"/>
      <c r="AM33" s="112"/>
      <c r="AN33" s="112"/>
      <c r="AO33" s="112"/>
    </row>
    <row r="34" spans="1:41" ht="15">
      <c r="A34" s="308" t="s">
        <v>249</v>
      </c>
      <c r="B34" s="301" t="s">
        <v>383</v>
      </c>
      <c r="C34" s="110"/>
      <c r="D34" s="184"/>
      <c r="E34" s="155"/>
      <c r="F34" s="155"/>
      <c r="G34" s="162"/>
      <c r="H34" s="155"/>
      <c r="I34" s="167" t="s">
        <v>359</v>
      </c>
      <c r="J34" s="155"/>
      <c r="K34" s="162"/>
      <c r="L34"/>
      <c r="M34" s="155"/>
      <c r="N34" s="155"/>
      <c r="O34" s="162"/>
      <c r="P34" s="155"/>
      <c r="Q34" s="155"/>
      <c r="R34" s="155"/>
      <c r="S34" s="155"/>
      <c r="T34" s="712"/>
      <c r="U34" s="308"/>
      <c r="V34" s="322"/>
      <c r="W34" s="112"/>
      <c r="X34" s="112"/>
      <c r="Y34" s="112"/>
      <c r="Z34" s="112"/>
      <c r="AA34" s="112"/>
      <c r="AB34" s="112"/>
      <c r="AC34" s="112"/>
      <c r="AD34" s="112"/>
      <c r="AE34" s="112"/>
      <c r="AF34" s="112"/>
      <c r="AG34" s="112"/>
      <c r="AH34" s="112"/>
      <c r="AI34" s="112"/>
      <c r="AJ34" s="112"/>
      <c r="AK34" s="112"/>
      <c r="AL34" s="112"/>
      <c r="AM34" s="112"/>
      <c r="AN34" s="112"/>
      <c r="AO34" s="112"/>
    </row>
    <row r="35" spans="1:41" ht="15">
      <c r="A35" s="308" t="s">
        <v>250</v>
      </c>
      <c r="B35" s="301" t="s">
        <v>374</v>
      </c>
      <c r="C35" s="110"/>
      <c r="D35" s="184"/>
      <c r="E35" s="155"/>
      <c r="F35" s="155"/>
      <c r="G35" s="162"/>
      <c r="H35" s="155"/>
      <c r="I35" s="155"/>
      <c r="J35" s="155"/>
      <c r="K35" s="162"/>
      <c r="L35" s="167" t="s">
        <v>375</v>
      </c>
      <c r="M35"/>
      <c r="N35" s="155"/>
      <c r="O35" s="162"/>
      <c r="P35" s="155"/>
      <c r="Q35" s="155"/>
      <c r="R35" s="155"/>
      <c r="S35" s="155"/>
      <c r="T35" s="715" t="s">
        <v>375</v>
      </c>
      <c r="U35" s="308"/>
      <c r="V35" s="322"/>
      <c r="W35" s="112"/>
      <c r="X35" s="112"/>
      <c r="Y35" s="112"/>
      <c r="Z35" s="112"/>
      <c r="AA35" s="112"/>
      <c r="AB35" s="112"/>
      <c r="AC35" s="112"/>
      <c r="AD35" s="112"/>
      <c r="AE35" s="112"/>
      <c r="AF35" s="112"/>
      <c r="AG35" s="112"/>
      <c r="AH35" s="112"/>
      <c r="AI35" s="112"/>
      <c r="AJ35" s="112"/>
      <c r="AK35" s="112"/>
      <c r="AL35" s="112"/>
      <c r="AM35" s="112"/>
      <c r="AN35" s="112"/>
      <c r="AO35" s="112"/>
    </row>
    <row r="36" spans="1:41">
      <c r="A36" s="308" t="s">
        <v>376</v>
      </c>
      <c r="B36" s="301" t="s">
        <v>384</v>
      </c>
      <c r="C36" s="110"/>
      <c r="D36" s="155"/>
      <c r="E36" s="155"/>
      <c r="F36" s="155"/>
      <c r="G36" s="162"/>
      <c r="H36" s="155"/>
      <c r="I36" s="155"/>
      <c r="J36" s="155"/>
      <c r="K36" s="162"/>
      <c r="L36" s="155"/>
      <c r="M36" s="167" t="s">
        <v>378</v>
      </c>
      <c r="N36" s="155"/>
      <c r="O36" s="162"/>
      <c r="P36" s="155"/>
      <c r="Q36" s="155"/>
      <c r="R36" s="155"/>
      <c r="S36" s="155"/>
      <c r="T36" s="715" t="s">
        <v>378</v>
      </c>
      <c r="U36" s="308"/>
      <c r="V36" s="322"/>
      <c r="W36" s="112"/>
      <c r="X36" s="112"/>
      <c r="Y36" s="112"/>
      <c r="Z36" s="112"/>
      <c r="AA36" s="112"/>
      <c r="AB36" s="112"/>
      <c r="AC36" s="112"/>
      <c r="AD36" s="112"/>
      <c r="AE36" s="112"/>
      <c r="AF36" s="112"/>
      <c r="AG36" s="112"/>
      <c r="AH36" s="112"/>
      <c r="AI36" s="112"/>
      <c r="AJ36" s="112"/>
      <c r="AK36" s="112"/>
      <c r="AL36" s="112"/>
      <c r="AM36" s="112"/>
      <c r="AN36" s="112"/>
      <c r="AO36" s="112"/>
    </row>
    <row r="37" spans="1:41">
      <c r="A37" s="112"/>
      <c r="B37" s="301"/>
      <c r="C37" s="110"/>
      <c r="D37" s="155"/>
      <c r="E37" s="155"/>
      <c r="F37" s="155"/>
      <c r="G37" s="162"/>
      <c r="H37" s="155"/>
      <c r="I37" s="155"/>
      <c r="J37" s="155"/>
      <c r="K37" s="162"/>
      <c r="L37" s="155"/>
      <c r="M37" s="155"/>
      <c r="N37" s="155"/>
      <c r="O37" s="162"/>
      <c r="P37" s="155"/>
      <c r="Q37" s="155"/>
      <c r="R37" s="155"/>
      <c r="S37" s="155"/>
      <c r="T37" s="714"/>
      <c r="U37" s="29">
        <f>SUM($U$27:$U$36)</f>
        <v>2269</v>
      </c>
      <c r="V37" s="133">
        <f>SUM($V$27:$V$36)</f>
        <v>1924340</v>
      </c>
      <c r="W37" s="112"/>
      <c r="X37" s="112"/>
      <c r="Y37" s="112"/>
      <c r="Z37" s="112"/>
      <c r="AA37" s="112"/>
      <c r="AB37" s="112"/>
      <c r="AC37" s="112"/>
      <c r="AD37" s="112"/>
      <c r="AE37" s="112"/>
      <c r="AF37" s="112"/>
      <c r="AG37" s="112"/>
      <c r="AH37" s="112"/>
      <c r="AI37" s="112"/>
      <c r="AJ37" s="112"/>
      <c r="AK37" s="112"/>
      <c r="AL37" s="112"/>
      <c r="AM37" s="112"/>
      <c r="AN37" s="112"/>
      <c r="AO37" s="112"/>
    </row>
    <row r="38" spans="1:41" ht="15">
      <c r="A38" s="317" t="s">
        <v>256</v>
      </c>
      <c r="B38" s="729" t="s">
        <v>385</v>
      </c>
      <c r="C38" s="147" t="s">
        <v>350</v>
      </c>
      <c r="D38" s="148"/>
      <c r="E38" s="149"/>
      <c r="F38" s="149"/>
      <c r="G38" s="151"/>
      <c r="H38" s="149"/>
      <c r="I38" s="149"/>
      <c r="J38" s="149"/>
      <c r="K38" s="151"/>
      <c r="L38" s="149"/>
      <c r="M38" s="149"/>
      <c r="N38" s="149"/>
      <c r="O38" s="151"/>
      <c r="P38" s="149"/>
      <c r="Q38" s="149"/>
      <c r="R38" s="149"/>
      <c r="S38" s="149"/>
      <c r="T38" s="713" t="s">
        <v>351</v>
      </c>
      <c r="U38" s="320"/>
      <c r="V38" s="321"/>
      <c r="W38" s="112"/>
      <c r="X38" s="112"/>
      <c r="Y38" s="112"/>
      <c r="Z38" s="112"/>
      <c r="AA38" s="112"/>
      <c r="AB38" s="112"/>
      <c r="AC38" s="112"/>
      <c r="AD38" s="112"/>
      <c r="AE38" s="112"/>
      <c r="AF38" s="112"/>
      <c r="AG38" s="112"/>
      <c r="AH38" s="112"/>
      <c r="AI38" s="112"/>
      <c r="AJ38" s="112"/>
      <c r="AK38" s="112"/>
      <c r="AL38" s="112"/>
      <c r="AM38" s="112"/>
      <c r="AN38" s="112"/>
      <c r="AO38" s="112"/>
    </row>
    <row r="39" spans="1:41" ht="15">
      <c r="A39" s="308" t="s">
        <v>257</v>
      </c>
      <c r="B39" s="313" t="s">
        <v>386</v>
      </c>
      <c r="C39" s="153" t="s">
        <v>353</v>
      </c>
      <c r="D39" s="184"/>
      <c r="E39" s="155"/>
      <c r="F39" s="155"/>
      <c r="G39" s="162"/>
      <c r="H39" s="155"/>
      <c r="I39" s="155"/>
      <c r="J39" s="155"/>
      <c r="K39" s="162"/>
      <c r="L39" s="717"/>
      <c r="M39" s="717"/>
      <c r="N39" s="717"/>
      <c r="O39" s="718"/>
      <c r="P39" s="155"/>
      <c r="Q39" s="155"/>
      <c r="R39" s="155"/>
      <c r="S39" s="155"/>
      <c r="T39" s="716"/>
      <c r="U39" s="308">
        <v>617</v>
      </c>
      <c r="V39" s="322">
        <v>153422</v>
      </c>
      <c r="W39" s="112"/>
      <c r="X39" s="112"/>
      <c r="Y39" s="112"/>
      <c r="Z39" s="112"/>
      <c r="AA39" s="112"/>
      <c r="AB39" s="112"/>
      <c r="AC39" s="112"/>
      <c r="AD39" s="112"/>
      <c r="AE39" s="112"/>
      <c r="AF39" s="112"/>
      <c r="AG39" s="112"/>
      <c r="AH39" s="112"/>
      <c r="AI39" s="112"/>
      <c r="AJ39" s="112"/>
      <c r="AK39" s="112"/>
      <c r="AL39" s="112"/>
      <c r="AM39" s="112"/>
      <c r="AN39" s="112"/>
      <c r="AO39" s="112"/>
    </row>
    <row r="40" spans="1:41" ht="15">
      <c r="A40" s="308" t="s">
        <v>258</v>
      </c>
      <c r="B40" s="313" t="s">
        <v>387</v>
      </c>
      <c r="C40" s="161" t="s">
        <v>355</v>
      </c>
      <c r="D40" s="184"/>
      <c r="E40" s="155"/>
      <c r="F40" s="155"/>
      <c r="G40" s="162"/>
      <c r="H40" s="155"/>
      <c r="I40" s="155"/>
      <c r="J40" s="155"/>
      <c r="K40" s="162"/>
      <c r="L40" s="717"/>
      <c r="M40" s="717"/>
      <c r="N40" s="717"/>
      <c r="O40" s="718"/>
      <c r="P40" s="717"/>
      <c r="Q40" s="155"/>
      <c r="R40" s="155"/>
      <c r="S40" s="155"/>
      <c r="T40" s="716"/>
      <c r="U40" s="308">
        <v>300</v>
      </c>
      <c r="V40" s="322">
        <v>75639</v>
      </c>
      <c r="W40" s="112"/>
      <c r="X40" s="112"/>
      <c r="Y40" s="112"/>
      <c r="Z40" s="112"/>
      <c r="AA40" s="112"/>
      <c r="AB40" s="112"/>
      <c r="AC40" s="112"/>
      <c r="AD40" s="112"/>
      <c r="AE40" s="112"/>
      <c r="AF40" s="112"/>
      <c r="AG40" s="112"/>
      <c r="AH40" s="112"/>
      <c r="AI40" s="112"/>
      <c r="AJ40" s="112"/>
      <c r="AK40" s="112"/>
      <c r="AL40" s="112"/>
      <c r="AM40" s="112"/>
      <c r="AN40" s="112"/>
      <c r="AO40" s="112"/>
    </row>
    <row r="41" spans="1:41" ht="15">
      <c r="A41" s="112"/>
      <c r="B41" s="313"/>
      <c r="C41" s="314"/>
      <c r="D41" s="184"/>
      <c r="E41" s="155"/>
      <c r="F41" s="155"/>
      <c r="G41" s="162"/>
      <c r="H41" s="155"/>
      <c r="I41" s="155"/>
      <c r="J41" s="155"/>
      <c r="K41" s="162"/>
      <c r="L41" s="717"/>
      <c r="M41" s="717"/>
      <c r="N41" s="717"/>
      <c r="O41" s="718"/>
      <c r="P41" s="717"/>
      <c r="Q41" s="155"/>
      <c r="R41" s="155"/>
      <c r="S41" s="155"/>
      <c r="T41" s="716"/>
      <c r="U41" s="308"/>
      <c r="V41" s="322"/>
      <c r="W41" s="112"/>
      <c r="X41" s="112"/>
      <c r="Y41" s="112"/>
      <c r="Z41" s="112"/>
      <c r="AA41" s="112"/>
      <c r="AB41" s="112"/>
      <c r="AC41" s="112"/>
      <c r="AD41" s="112"/>
      <c r="AE41" s="112"/>
      <c r="AF41" s="112"/>
      <c r="AG41" s="112"/>
      <c r="AH41" s="112"/>
      <c r="AI41" s="112"/>
      <c r="AJ41" s="112"/>
      <c r="AK41" s="112"/>
      <c r="AL41" s="112"/>
      <c r="AM41" s="112"/>
      <c r="AN41" s="112"/>
      <c r="AO41" s="112"/>
    </row>
    <row r="42" spans="1:41" ht="15">
      <c r="A42" s="295" t="s">
        <v>241</v>
      </c>
      <c r="B42" s="313"/>
      <c r="C42" s="314"/>
      <c r="D42" s="184"/>
      <c r="E42" s="155"/>
      <c r="F42" s="155"/>
      <c r="G42" s="162"/>
      <c r="H42" s="155"/>
      <c r="I42" s="155"/>
      <c r="J42" s="155"/>
      <c r="K42" s="162"/>
      <c r="L42" s="155"/>
      <c r="M42" s="155"/>
      <c r="N42" s="155"/>
      <c r="O42" s="162"/>
      <c r="P42" s="155"/>
      <c r="Q42" s="155"/>
      <c r="R42" s="155"/>
      <c r="S42" s="155"/>
      <c r="T42" s="716"/>
      <c r="U42" s="308"/>
      <c r="V42" s="322"/>
      <c r="W42" s="112"/>
      <c r="X42" s="112"/>
      <c r="Y42" s="112"/>
      <c r="Z42" s="112"/>
      <c r="AA42" s="112"/>
      <c r="AB42" s="112"/>
      <c r="AC42" s="112"/>
      <c r="AD42" s="112"/>
      <c r="AE42" s="112"/>
      <c r="AF42" s="112"/>
      <c r="AG42" s="112"/>
      <c r="AH42" s="112"/>
      <c r="AI42" s="112"/>
      <c r="AJ42" s="112"/>
      <c r="AK42" s="112"/>
      <c r="AL42" s="112"/>
      <c r="AM42" s="112"/>
      <c r="AN42" s="112"/>
      <c r="AO42" s="112"/>
    </row>
    <row r="43" spans="1:41" ht="15">
      <c r="A43" s="308" t="s">
        <v>261</v>
      </c>
      <c r="B43" s="313"/>
      <c r="C43" s="314"/>
      <c r="D43" s="184"/>
      <c r="E43" s="155"/>
      <c r="F43" s="155"/>
      <c r="G43" s="162"/>
      <c r="H43" s="155"/>
      <c r="I43" s="155"/>
      <c r="J43" s="155"/>
      <c r="K43" s="162"/>
      <c r="L43" s="155"/>
      <c r="M43" s="155"/>
      <c r="N43" s="155"/>
      <c r="O43" s="162"/>
      <c r="P43" s="155"/>
      <c r="Q43" s="167" t="s">
        <v>388</v>
      </c>
      <c r="R43" s="167"/>
      <c r="S43" s="155"/>
      <c r="T43" s="715" t="s">
        <v>389</v>
      </c>
      <c r="U43" s="308"/>
      <c r="V43" s="322"/>
      <c r="W43" s="112"/>
      <c r="X43" s="112"/>
      <c r="Y43" s="112"/>
      <c r="Z43" s="112"/>
      <c r="AA43" s="112"/>
      <c r="AB43" s="112"/>
      <c r="AC43" s="112"/>
      <c r="AD43" s="112"/>
      <c r="AE43" s="112"/>
      <c r="AF43" s="112"/>
      <c r="AG43" s="112"/>
      <c r="AH43" s="112"/>
      <c r="AI43" s="112"/>
      <c r="AJ43" s="112"/>
      <c r="AK43" s="112"/>
      <c r="AL43" s="112"/>
      <c r="AM43" s="112"/>
      <c r="AN43" s="112"/>
      <c r="AO43" s="112"/>
    </row>
    <row r="44" spans="1:41">
      <c r="A44" s="308"/>
      <c r="B44" s="313"/>
      <c r="C44" s="314"/>
      <c r="D44" s="155"/>
      <c r="E44" s="155"/>
      <c r="F44" s="155"/>
      <c r="G44" s="162"/>
      <c r="H44" s="155"/>
      <c r="I44" s="155"/>
      <c r="J44" s="155"/>
      <c r="K44" s="162"/>
      <c r="L44" s="155"/>
      <c r="M44" s="155"/>
      <c r="N44" s="155"/>
      <c r="O44" s="162"/>
      <c r="P44" s="155"/>
      <c r="Q44" s="155"/>
      <c r="R44" s="155"/>
      <c r="S44" s="155"/>
      <c r="T44" s="714"/>
      <c r="U44" s="29">
        <f>SUM($U$38:$U$43)</f>
        <v>917</v>
      </c>
      <c r="V44" s="133">
        <f>SUM($V$38:$V$43)</f>
        <v>229061</v>
      </c>
      <c r="W44" s="112"/>
      <c r="X44" s="112"/>
      <c r="Y44" s="112"/>
      <c r="Z44" s="112"/>
      <c r="AA44" s="112"/>
      <c r="AB44" s="112"/>
      <c r="AC44" s="112"/>
      <c r="AD44" s="112"/>
      <c r="AE44" s="112"/>
      <c r="AF44" s="112"/>
      <c r="AG44" s="112"/>
      <c r="AH44" s="112"/>
      <c r="AI44" s="112"/>
      <c r="AJ44" s="112"/>
      <c r="AK44" s="112"/>
      <c r="AL44" s="112"/>
      <c r="AM44" s="112"/>
      <c r="AN44" s="112"/>
      <c r="AO44" s="112"/>
    </row>
    <row r="45" spans="1:41" ht="15">
      <c r="A45" s="317" t="s">
        <v>263</v>
      </c>
      <c r="B45" s="729" t="s">
        <v>385</v>
      </c>
      <c r="C45" s="147" t="s">
        <v>350</v>
      </c>
      <c r="D45" s="148"/>
      <c r="E45" s="149"/>
      <c r="F45" s="149"/>
      <c r="G45" s="151"/>
      <c r="H45" s="149"/>
      <c r="I45" s="149"/>
      <c r="J45" s="149"/>
      <c r="K45" s="151"/>
      <c r="L45" s="149"/>
      <c r="M45" s="149"/>
      <c r="N45" s="149"/>
      <c r="O45" s="151"/>
      <c r="P45" s="149"/>
      <c r="Q45" s="149"/>
      <c r="R45" s="149"/>
      <c r="S45" s="149"/>
      <c r="T45" s="713" t="s">
        <v>390</v>
      </c>
      <c r="U45" s="320"/>
      <c r="V45" s="321"/>
      <c r="W45" s="112"/>
      <c r="X45" s="112"/>
      <c r="Y45" s="112"/>
      <c r="Z45" s="112"/>
      <c r="AA45" s="112"/>
      <c r="AB45" s="112"/>
      <c r="AC45" s="112"/>
      <c r="AD45" s="112"/>
      <c r="AE45" s="112"/>
      <c r="AF45" s="112"/>
      <c r="AG45" s="112"/>
      <c r="AH45" s="112"/>
      <c r="AI45" s="112"/>
      <c r="AJ45" s="112"/>
      <c r="AK45" s="112"/>
      <c r="AL45" s="112"/>
      <c r="AM45" s="112"/>
      <c r="AN45" s="112"/>
      <c r="AO45" s="112"/>
    </row>
    <row r="46" spans="1:41" ht="15">
      <c r="A46" s="308" t="s">
        <v>264</v>
      </c>
      <c r="B46" s="313" t="s">
        <v>391</v>
      </c>
      <c r="C46" s="153" t="s">
        <v>353</v>
      </c>
      <c r="D46" s="184"/>
      <c r="E46" s="155"/>
      <c r="F46" s="155"/>
      <c r="G46" s="162"/>
      <c r="H46" s="155"/>
      <c r="I46" s="155"/>
      <c r="J46" s="155"/>
      <c r="K46" s="162"/>
      <c r="L46" s="717"/>
      <c r="M46" s="717"/>
      <c r="N46" s="717"/>
      <c r="O46" s="162"/>
      <c r="P46" s="155"/>
      <c r="Q46" s="155"/>
      <c r="R46" s="155"/>
      <c r="S46" s="155"/>
      <c r="T46" s="716"/>
      <c r="U46" s="308">
        <v>767</v>
      </c>
      <c r="V46" s="322">
        <v>98543</v>
      </c>
      <c r="W46" s="112"/>
      <c r="X46" s="112"/>
      <c r="Y46" s="112"/>
      <c r="Z46" s="112"/>
      <c r="AA46" s="112"/>
      <c r="AB46" s="112"/>
      <c r="AC46" s="112"/>
      <c r="AD46" s="112"/>
      <c r="AE46" s="112"/>
      <c r="AF46" s="112"/>
      <c r="AG46" s="112"/>
      <c r="AH46" s="112"/>
      <c r="AI46" s="112"/>
      <c r="AJ46" s="112"/>
      <c r="AK46" s="112"/>
      <c r="AL46" s="112"/>
      <c r="AM46" s="112"/>
      <c r="AN46" s="112"/>
      <c r="AO46" s="112"/>
    </row>
    <row r="47" spans="1:41" ht="15">
      <c r="A47" s="308" t="s">
        <v>265</v>
      </c>
      <c r="B47" s="313" t="s">
        <v>392</v>
      </c>
      <c r="C47" s="161" t="s">
        <v>355</v>
      </c>
      <c r="D47" s="184"/>
      <c r="E47" s="155"/>
      <c r="F47" s="155"/>
      <c r="G47" s="162"/>
      <c r="H47" s="155"/>
      <c r="I47" s="155"/>
      <c r="J47" s="155"/>
      <c r="K47" s="162"/>
      <c r="L47" s="717"/>
      <c r="M47" s="717"/>
      <c r="N47" s="717"/>
      <c r="O47" s="718"/>
      <c r="P47" s="717"/>
      <c r="Q47" s="717"/>
      <c r="R47" s="717"/>
      <c r="S47" s="155"/>
      <c r="T47" s="716"/>
      <c r="U47" s="308">
        <v>1736</v>
      </c>
      <c r="V47" s="322">
        <v>532241</v>
      </c>
      <c r="W47" s="112"/>
      <c r="X47" s="112"/>
      <c r="Y47" s="112"/>
      <c r="Z47" s="112"/>
      <c r="AA47" s="112"/>
      <c r="AB47" s="112"/>
      <c r="AC47" s="112"/>
      <c r="AD47" s="112"/>
      <c r="AE47" s="112"/>
      <c r="AF47" s="112"/>
      <c r="AG47" s="112"/>
      <c r="AH47" s="112"/>
      <c r="AI47" s="112"/>
      <c r="AJ47" s="112"/>
      <c r="AK47" s="112"/>
      <c r="AL47" s="112"/>
      <c r="AM47" s="112"/>
      <c r="AN47" s="112"/>
      <c r="AO47" s="112"/>
    </row>
    <row r="48" spans="1:41" ht="15">
      <c r="A48" s="308" t="s">
        <v>266</v>
      </c>
      <c r="B48" s="313" t="s">
        <v>393</v>
      </c>
      <c r="C48" s="161" t="s">
        <v>357</v>
      </c>
      <c r="D48" s="184"/>
      <c r="E48" s="155"/>
      <c r="F48" s="155"/>
      <c r="G48" s="162"/>
      <c r="H48" s="155"/>
      <c r="I48" s="155"/>
      <c r="J48" s="155"/>
      <c r="K48" s="162"/>
      <c r="L48" s="717"/>
      <c r="M48" s="717"/>
      <c r="N48" s="717"/>
      <c r="O48" s="718"/>
      <c r="P48" s="717"/>
      <c r="Q48" s="717"/>
      <c r="R48" s="717"/>
      <c r="S48" s="717"/>
      <c r="T48" s="716"/>
      <c r="U48" s="308">
        <v>320</v>
      </c>
      <c r="V48" s="322">
        <v>53421</v>
      </c>
      <c r="W48" s="112"/>
      <c r="X48" s="112"/>
      <c r="Y48" s="112"/>
      <c r="Z48" s="112"/>
      <c r="AA48" s="112"/>
      <c r="AB48" s="112"/>
      <c r="AC48" s="112"/>
      <c r="AD48" s="112"/>
      <c r="AE48" s="112"/>
      <c r="AF48" s="112"/>
      <c r="AG48" s="112"/>
      <c r="AH48" s="112"/>
      <c r="AI48" s="112"/>
      <c r="AJ48" s="112"/>
      <c r="AK48" s="112"/>
      <c r="AL48" s="112"/>
      <c r="AM48" s="112"/>
      <c r="AN48" s="112"/>
      <c r="AO48" s="112"/>
    </row>
    <row r="49" spans="1:41" ht="15">
      <c r="A49" s="308" t="s">
        <v>267</v>
      </c>
      <c r="B49" s="313" t="s">
        <v>394</v>
      </c>
      <c r="C49" s="161" t="s">
        <v>372</v>
      </c>
      <c r="D49" s="184"/>
      <c r="E49" s="155"/>
      <c r="F49" s="155"/>
      <c r="G49" s="162"/>
      <c r="H49" s="155"/>
      <c r="I49" s="155"/>
      <c r="J49" s="155"/>
      <c r="K49" s="162"/>
      <c r="L49" s="717"/>
      <c r="M49" s="717"/>
      <c r="N49" s="717"/>
      <c r="O49" s="718"/>
      <c r="P49" s="717"/>
      <c r="Q49" s="717"/>
      <c r="R49" s="717"/>
      <c r="S49" s="717"/>
      <c r="T49" s="716"/>
      <c r="U49" s="308">
        <v>200</v>
      </c>
      <c r="V49" s="322">
        <v>50000</v>
      </c>
      <c r="W49" s="112"/>
      <c r="X49" s="112"/>
      <c r="Y49" s="112"/>
      <c r="Z49" s="112"/>
      <c r="AA49" s="112"/>
      <c r="AB49" s="112"/>
      <c r="AC49" s="112"/>
      <c r="AD49" s="112"/>
      <c r="AE49" s="112"/>
      <c r="AF49" s="112"/>
      <c r="AG49" s="112"/>
      <c r="AH49" s="112"/>
      <c r="AI49" s="112"/>
      <c r="AJ49" s="112"/>
      <c r="AK49" s="112"/>
      <c r="AL49" s="112"/>
      <c r="AM49" s="112"/>
      <c r="AN49" s="112"/>
      <c r="AO49" s="112"/>
    </row>
    <row r="50" spans="1:41" ht="15">
      <c r="A50" s="308" t="s">
        <v>395</v>
      </c>
      <c r="B50" s="313" t="s">
        <v>396</v>
      </c>
      <c r="C50" s="314"/>
      <c r="D50" s="184"/>
      <c r="E50" s="155"/>
      <c r="F50" s="155"/>
      <c r="G50" s="162"/>
      <c r="H50" s="155"/>
      <c r="I50" s="155"/>
      <c r="J50" s="155"/>
      <c r="K50" s="162"/>
      <c r="L50" s="155"/>
      <c r="M50" s="155"/>
      <c r="N50" s="155"/>
      <c r="O50" s="718"/>
      <c r="P50" s="717"/>
      <c r="Q50" s="717"/>
      <c r="R50" s="717"/>
      <c r="S50" s="717"/>
      <c r="T50" s="716"/>
      <c r="U50" s="308"/>
      <c r="V50" s="322"/>
      <c r="W50" s="112"/>
      <c r="X50" s="112"/>
      <c r="Y50" s="112"/>
      <c r="Z50" s="112"/>
      <c r="AA50" s="112"/>
      <c r="AB50" s="112"/>
      <c r="AC50" s="112"/>
      <c r="AD50" s="112"/>
      <c r="AE50" s="112"/>
      <c r="AF50" s="112"/>
      <c r="AG50" s="112"/>
      <c r="AH50" s="112"/>
      <c r="AI50" s="112"/>
      <c r="AJ50" s="112"/>
      <c r="AK50" s="112"/>
      <c r="AL50" s="112"/>
      <c r="AM50" s="112"/>
      <c r="AN50" s="112"/>
      <c r="AO50" s="112"/>
    </row>
    <row r="51" spans="1:41" ht="15">
      <c r="A51" s="112"/>
      <c r="B51" s="313"/>
      <c r="C51" s="314"/>
      <c r="D51" s="184"/>
      <c r="E51" s="155"/>
      <c r="F51" s="155"/>
      <c r="G51" s="162"/>
      <c r="H51" s="155"/>
      <c r="I51" s="155"/>
      <c r="J51" s="155"/>
      <c r="K51" s="162"/>
      <c r="L51" s="155"/>
      <c r="M51" s="155"/>
      <c r="N51" s="155"/>
      <c r="O51" s="162"/>
      <c r="P51" s="155"/>
      <c r="Q51" s="155"/>
      <c r="R51" s="155"/>
      <c r="S51" s="155"/>
      <c r="T51" s="716"/>
      <c r="U51" s="308"/>
      <c r="V51" s="322"/>
      <c r="W51" s="112"/>
      <c r="X51" s="112"/>
      <c r="Y51" s="112"/>
      <c r="Z51" s="112"/>
      <c r="AA51" s="112"/>
      <c r="AB51" s="112"/>
      <c r="AC51" s="112"/>
      <c r="AD51" s="112"/>
      <c r="AE51" s="112"/>
      <c r="AF51" s="112"/>
      <c r="AG51" s="112"/>
      <c r="AH51" s="112"/>
      <c r="AI51" s="112"/>
      <c r="AJ51" s="112"/>
      <c r="AK51" s="112"/>
      <c r="AL51" s="112"/>
      <c r="AM51" s="112"/>
      <c r="AN51" s="112"/>
      <c r="AO51" s="112"/>
    </row>
    <row r="52" spans="1:41" ht="15">
      <c r="A52" s="295" t="s">
        <v>241</v>
      </c>
      <c r="B52" s="313"/>
      <c r="C52" s="314"/>
      <c r="D52" s="184"/>
      <c r="E52" s="155"/>
      <c r="F52" s="155"/>
      <c r="G52" s="162"/>
      <c r="H52" s="155"/>
      <c r="I52" s="155"/>
      <c r="J52" s="155"/>
      <c r="K52" s="162"/>
      <c r="L52" s="155"/>
      <c r="M52" s="155"/>
      <c r="N52" s="155"/>
      <c r="O52" s="162"/>
      <c r="P52" s="155"/>
      <c r="Q52" s="155"/>
      <c r="R52" s="155"/>
      <c r="S52" s="155"/>
      <c r="T52" s="716"/>
      <c r="U52" s="308"/>
      <c r="V52" s="322"/>
      <c r="W52" s="112"/>
      <c r="X52" s="112"/>
      <c r="Y52" s="112"/>
      <c r="Z52" s="112"/>
      <c r="AA52" s="112"/>
      <c r="AB52" s="112"/>
      <c r="AC52" s="112"/>
      <c r="AD52" s="112"/>
      <c r="AE52" s="112"/>
      <c r="AF52" s="112"/>
      <c r="AG52" s="112"/>
      <c r="AH52" s="112"/>
      <c r="AI52" s="112"/>
      <c r="AJ52" s="112"/>
      <c r="AK52" s="112"/>
      <c r="AL52" s="112"/>
      <c r="AM52" s="112"/>
      <c r="AN52" s="112"/>
      <c r="AO52" s="112"/>
    </row>
    <row r="53" spans="1:41" ht="15">
      <c r="A53" s="308" t="s">
        <v>268</v>
      </c>
      <c r="B53" s="313" t="s">
        <v>397</v>
      </c>
      <c r="C53" s="314"/>
      <c r="D53" s="184"/>
      <c r="E53" s="155"/>
      <c r="F53" s="155"/>
      <c r="G53" s="162"/>
      <c r="H53" s="155"/>
      <c r="I53" s="155"/>
      <c r="J53" s="155"/>
      <c r="K53" s="162"/>
      <c r="L53" s="155"/>
      <c r="M53" s="155"/>
      <c r="N53" s="155"/>
      <c r="O53" s="162"/>
      <c r="P53" s="155"/>
      <c r="Q53" s="167" t="s">
        <v>398</v>
      </c>
      <c r="R53" s="155"/>
      <c r="S53" s="155"/>
      <c r="T53" s="715" t="s">
        <v>398</v>
      </c>
      <c r="U53" s="308"/>
      <c r="V53" s="322"/>
      <c r="W53" s="112"/>
      <c r="X53" s="112"/>
      <c r="Y53" s="112"/>
      <c r="Z53" s="112"/>
      <c r="AA53" s="112"/>
      <c r="AB53" s="112"/>
      <c r="AC53" s="112"/>
      <c r="AD53" s="112"/>
      <c r="AE53" s="112"/>
      <c r="AF53" s="112"/>
      <c r="AG53" s="112"/>
      <c r="AH53" s="112"/>
      <c r="AI53" s="112"/>
      <c r="AJ53" s="112"/>
      <c r="AK53" s="112"/>
      <c r="AL53" s="112"/>
      <c r="AM53" s="112"/>
      <c r="AN53" s="112"/>
      <c r="AO53" s="112"/>
    </row>
    <row r="54" spans="1:41" ht="15">
      <c r="A54" s="308" t="s">
        <v>269</v>
      </c>
      <c r="B54" s="313" t="s">
        <v>399</v>
      </c>
      <c r="C54" s="314"/>
      <c r="D54" s="184"/>
      <c r="E54" s="155"/>
      <c r="F54" s="155"/>
      <c r="G54" s="162"/>
      <c r="H54" s="155"/>
      <c r="I54" s="155"/>
      <c r="J54" s="155"/>
      <c r="K54" s="162"/>
      <c r="L54" s="155"/>
      <c r="M54" s="155"/>
      <c r="N54" s="155"/>
      <c r="O54" s="162"/>
      <c r="P54" s="167" t="s">
        <v>359</v>
      </c>
      <c r="Q54" s="167"/>
      <c r="R54" s="155"/>
      <c r="S54" s="155"/>
      <c r="T54" s="715"/>
      <c r="U54" s="308"/>
      <c r="V54" s="322"/>
      <c r="W54" s="112"/>
      <c r="X54" s="112"/>
      <c r="Y54" s="112"/>
      <c r="Z54" s="112"/>
      <c r="AA54" s="112"/>
      <c r="AB54" s="112"/>
      <c r="AC54" s="112"/>
      <c r="AD54" s="112"/>
      <c r="AE54" s="112"/>
      <c r="AF54" s="112"/>
      <c r="AG54" s="112"/>
      <c r="AH54" s="112"/>
      <c r="AI54" s="112"/>
      <c r="AJ54" s="112"/>
      <c r="AK54" s="112"/>
      <c r="AL54" s="112"/>
      <c r="AM54" s="112"/>
      <c r="AN54" s="112"/>
      <c r="AO54" s="112"/>
    </row>
    <row r="55" spans="1:41" ht="15">
      <c r="A55" s="308" t="s">
        <v>400</v>
      </c>
      <c r="B55" s="313" t="s">
        <v>394</v>
      </c>
      <c r="C55" s="314"/>
      <c r="D55" s="184"/>
      <c r="E55" s="155"/>
      <c r="F55" s="155"/>
      <c r="G55" s="162"/>
      <c r="H55" s="155"/>
      <c r="I55" s="155"/>
      <c r="J55" s="155"/>
      <c r="K55" s="162"/>
      <c r="L55" s="155"/>
      <c r="M55" s="155"/>
      <c r="N55" s="155"/>
      <c r="O55" s="162"/>
      <c r="P55" s="155"/>
      <c r="Q55" s="167" t="s">
        <v>401</v>
      </c>
      <c r="R55" s="155"/>
      <c r="S55" s="155"/>
      <c r="T55" s="715" t="s">
        <v>401</v>
      </c>
      <c r="U55" s="308"/>
      <c r="V55" s="322"/>
      <c r="W55" s="112"/>
      <c r="X55" s="112"/>
      <c r="Y55" s="112"/>
      <c r="Z55" s="112"/>
      <c r="AA55" s="112"/>
      <c r="AB55" s="112"/>
      <c r="AC55" s="112"/>
      <c r="AD55" s="112"/>
      <c r="AE55" s="112"/>
      <c r="AF55" s="112"/>
      <c r="AG55" s="112"/>
      <c r="AH55" s="112"/>
      <c r="AI55" s="112"/>
      <c r="AJ55" s="112"/>
      <c r="AK55" s="112"/>
      <c r="AL55" s="112"/>
      <c r="AM55" s="112"/>
      <c r="AN55" s="112"/>
      <c r="AO55" s="112"/>
    </row>
    <row r="56" spans="1:41" ht="15">
      <c r="A56" s="731" t="s">
        <v>402</v>
      </c>
      <c r="B56" s="732" t="s">
        <v>403</v>
      </c>
      <c r="C56" s="314"/>
      <c r="D56" s="184"/>
      <c r="E56" s="155"/>
      <c r="F56" s="155"/>
      <c r="G56" s="162"/>
      <c r="H56" s="155"/>
      <c r="I56" s="155"/>
      <c r="J56" s="155"/>
      <c r="K56" s="162"/>
      <c r="L56" s="155"/>
      <c r="M56" s="155"/>
      <c r="N56" s="155"/>
      <c r="O56" s="162"/>
      <c r="P56" s="155"/>
      <c r="Q56" s="155"/>
      <c r="R56" s="155"/>
      <c r="S56" s="167" t="s">
        <v>404</v>
      </c>
      <c r="T56" s="715" t="s">
        <v>404</v>
      </c>
      <c r="U56" s="308"/>
      <c r="V56" s="322"/>
      <c r="W56" s="112"/>
      <c r="X56" s="112"/>
      <c r="Y56" s="112"/>
      <c r="Z56" s="112"/>
      <c r="AA56" s="112"/>
      <c r="AB56" s="112"/>
      <c r="AC56" s="112"/>
      <c r="AD56" s="112"/>
      <c r="AE56" s="112"/>
      <c r="AF56" s="112"/>
      <c r="AG56" s="112"/>
      <c r="AH56" s="112"/>
      <c r="AI56" s="112"/>
      <c r="AJ56" s="112"/>
      <c r="AK56" s="112"/>
      <c r="AL56" s="112"/>
      <c r="AM56" s="112"/>
      <c r="AN56" s="112"/>
      <c r="AO56" s="112"/>
    </row>
    <row r="57" spans="1:41">
      <c r="A57" s="308" t="s">
        <v>405</v>
      </c>
      <c r="B57" s="732" t="s">
        <v>377</v>
      </c>
      <c r="C57" s="314"/>
      <c r="D57" s="155"/>
      <c r="E57" s="155"/>
      <c r="F57" s="155"/>
      <c r="G57" s="162"/>
      <c r="H57" s="155"/>
      <c r="I57" s="155"/>
      <c r="J57" s="155"/>
      <c r="K57" s="162"/>
      <c r="L57" s="155"/>
      <c r="M57" s="155"/>
      <c r="N57" s="155"/>
      <c r="O57" s="162"/>
      <c r="P57" s="155"/>
      <c r="Q57" s="155"/>
      <c r="R57" s="167" t="s">
        <v>404</v>
      </c>
      <c r="S57" s="155"/>
      <c r="T57" s="168" t="s">
        <v>404</v>
      </c>
      <c r="U57" s="308"/>
      <c r="V57" s="322"/>
      <c r="W57" s="112"/>
      <c r="X57" s="112"/>
      <c r="Y57" s="112"/>
      <c r="Z57" s="112"/>
      <c r="AA57" s="112"/>
      <c r="AB57" s="112"/>
      <c r="AC57" s="112"/>
      <c r="AD57" s="112"/>
      <c r="AE57" s="112"/>
      <c r="AF57" s="112"/>
      <c r="AG57" s="112"/>
      <c r="AH57" s="112"/>
      <c r="AI57" s="112"/>
      <c r="AJ57" s="112"/>
      <c r="AK57" s="112"/>
      <c r="AL57" s="112"/>
      <c r="AM57" s="112"/>
      <c r="AN57" s="112"/>
      <c r="AO57" s="112"/>
    </row>
    <row r="58" spans="1:41">
      <c r="A58" s="25" t="s">
        <v>406</v>
      </c>
      <c r="B58" s="313" t="s">
        <v>407</v>
      </c>
      <c r="C58" s="314"/>
      <c r="D58" s="155"/>
      <c r="E58" s="155"/>
      <c r="F58" s="155"/>
      <c r="G58" s="162"/>
      <c r="H58" s="155"/>
      <c r="I58" s="155"/>
      <c r="J58" s="155"/>
      <c r="K58" s="162"/>
      <c r="L58" s="155"/>
      <c r="M58" s="155"/>
      <c r="N58" s="155"/>
      <c r="O58" s="162"/>
      <c r="P58" s="155"/>
      <c r="Q58" s="155"/>
      <c r="R58" s="155"/>
      <c r="S58" s="155" t="s">
        <v>359</v>
      </c>
      <c r="T58" s="168"/>
      <c r="U58" s="308"/>
      <c r="V58" s="322"/>
      <c r="W58" s="112"/>
      <c r="X58" s="112"/>
      <c r="Y58" s="112"/>
      <c r="Z58" s="112"/>
      <c r="AA58" s="112"/>
      <c r="AB58" s="112"/>
      <c r="AC58" s="112"/>
      <c r="AD58" s="112"/>
      <c r="AE58" s="112"/>
      <c r="AF58" s="112"/>
      <c r="AG58" s="112"/>
      <c r="AH58" s="112"/>
      <c r="AI58" s="112"/>
      <c r="AJ58" s="112"/>
      <c r="AK58" s="112"/>
      <c r="AL58" s="112"/>
      <c r="AM58" s="112"/>
      <c r="AN58" s="112"/>
      <c r="AO58" s="112"/>
    </row>
    <row r="59" spans="1:41" ht="15">
      <c r="A59" s="730"/>
      <c r="B59" s="313"/>
      <c r="C59" s="314"/>
      <c r="D59" s="155"/>
      <c r="E59" s="155"/>
      <c r="F59" s="155"/>
      <c r="G59" s="162"/>
      <c r="H59" s="155"/>
      <c r="I59" s="155"/>
      <c r="J59" s="155"/>
      <c r="K59" s="162"/>
      <c r="L59" s="155"/>
      <c r="M59" s="155"/>
      <c r="N59" s="155"/>
      <c r="O59" s="162"/>
      <c r="P59" s="155"/>
      <c r="Q59" s="155"/>
      <c r="R59" s="155"/>
      <c r="S59" s="155"/>
      <c r="T59" s="714"/>
      <c r="U59" s="29">
        <f>SUM($U$45:$U$58)</f>
        <v>3023</v>
      </c>
      <c r="V59" s="133">
        <f>SUM($V$45:$V$58)</f>
        <v>734205</v>
      </c>
      <c r="W59" s="112"/>
      <c r="X59" s="112"/>
      <c r="Y59" s="112"/>
      <c r="Z59" s="112"/>
      <c r="AA59" s="112"/>
      <c r="AB59" s="112"/>
      <c r="AC59" s="112"/>
      <c r="AD59" s="112"/>
      <c r="AE59" s="112"/>
      <c r="AF59" s="112"/>
      <c r="AG59" s="112"/>
      <c r="AH59" s="112"/>
      <c r="AI59" s="112"/>
      <c r="AJ59" s="112"/>
      <c r="AK59" s="112"/>
      <c r="AL59" s="112"/>
      <c r="AM59" s="112"/>
      <c r="AN59" s="112"/>
      <c r="AO59" s="112"/>
    </row>
    <row r="60" spans="1:41" ht="15">
      <c r="A60" s="317" t="s">
        <v>270</v>
      </c>
      <c r="B60" s="318"/>
      <c r="C60" s="319"/>
      <c r="D60" s="307"/>
      <c r="E60" s="307"/>
      <c r="F60" s="307"/>
      <c r="G60" s="307"/>
      <c r="H60" s="307"/>
      <c r="I60" s="307"/>
      <c r="J60" s="307"/>
      <c r="K60" s="307"/>
      <c r="L60" s="307"/>
      <c r="M60" s="307"/>
      <c r="N60" s="307"/>
      <c r="O60" s="307"/>
      <c r="P60" s="307"/>
      <c r="Q60" s="307"/>
      <c r="R60" s="307"/>
      <c r="S60" s="307"/>
      <c r="T60" s="720"/>
      <c r="U60" s="320"/>
      <c r="V60" s="321"/>
      <c r="W60" s="112"/>
      <c r="X60" s="112"/>
      <c r="Y60" s="112"/>
      <c r="Z60" s="112"/>
      <c r="AA60" s="112"/>
      <c r="AB60" s="112"/>
      <c r="AC60" s="112"/>
      <c r="AD60" s="112"/>
      <c r="AE60" s="112"/>
      <c r="AF60" s="112"/>
      <c r="AG60" s="112"/>
      <c r="AH60" s="112"/>
      <c r="AI60" s="112"/>
      <c r="AJ60" s="112"/>
      <c r="AK60" s="112"/>
      <c r="AL60" s="112"/>
      <c r="AM60" s="112"/>
      <c r="AN60" s="112"/>
      <c r="AO60" s="112"/>
    </row>
    <row r="61" spans="1:41">
      <c r="A61" s="308" t="s">
        <v>271</v>
      </c>
      <c r="B61" s="313"/>
      <c r="C61" s="314"/>
      <c r="D61" s="310"/>
      <c r="E61" s="310"/>
      <c r="F61" s="310"/>
      <c r="G61" s="310"/>
      <c r="H61" s="310"/>
      <c r="I61" s="310"/>
      <c r="J61" s="310"/>
      <c r="K61" s="310"/>
      <c r="L61" s="310"/>
      <c r="M61" s="310"/>
      <c r="N61" s="310"/>
      <c r="O61" s="310"/>
      <c r="P61" s="310"/>
      <c r="Q61" s="310"/>
      <c r="R61" s="310"/>
      <c r="S61" s="310"/>
      <c r="T61" s="721"/>
      <c r="U61" s="308"/>
      <c r="V61" s="322"/>
      <c r="W61" s="112"/>
      <c r="X61" s="112"/>
      <c r="Y61" s="112"/>
      <c r="Z61" s="112"/>
      <c r="AA61" s="112"/>
      <c r="AB61" s="112"/>
      <c r="AC61" s="112"/>
      <c r="AD61" s="112"/>
      <c r="AE61" s="112"/>
      <c r="AF61" s="112"/>
      <c r="AG61" s="112"/>
      <c r="AH61" s="112"/>
      <c r="AI61" s="112"/>
      <c r="AJ61" s="112"/>
      <c r="AK61" s="112"/>
      <c r="AL61" s="112"/>
      <c r="AM61" s="112"/>
      <c r="AN61" s="112"/>
      <c r="AO61" s="112"/>
    </row>
    <row r="62" spans="1:41">
      <c r="A62" s="308" t="s">
        <v>272</v>
      </c>
      <c r="B62" s="313"/>
      <c r="C62" s="314"/>
      <c r="D62" s="310"/>
      <c r="E62" s="310"/>
      <c r="F62" s="310"/>
      <c r="G62" s="310"/>
      <c r="H62" s="310"/>
      <c r="I62" s="310"/>
      <c r="J62" s="310"/>
      <c r="K62" s="310"/>
      <c r="L62" s="310"/>
      <c r="M62" s="310"/>
      <c r="N62" s="310"/>
      <c r="O62" s="310"/>
      <c r="P62" s="310"/>
      <c r="Q62" s="310"/>
      <c r="R62" s="310"/>
      <c r="S62" s="310"/>
      <c r="T62" s="721"/>
      <c r="U62" s="308"/>
      <c r="V62" s="322"/>
      <c r="W62" s="112"/>
      <c r="X62" s="112"/>
      <c r="Y62" s="112"/>
      <c r="Z62" s="112"/>
      <c r="AA62" s="112"/>
      <c r="AB62" s="112"/>
      <c r="AC62" s="112"/>
      <c r="AD62" s="112"/>
      <c r="AE62" s="112"/>
      <c r="AF62" s="112"/>
      <c r="AG62" s="112"/>
      <c r="AH62" s="112"/>
      <c r="AI62" s="112"/>
      <c r="AJ62" s="112"/>
      <c r="AK62" s="112"/>
      <c r="AL62" s="112"/>
      <c r="AM62" s="112"/>
      <c r="AN62" s="112"/>
      <c r="AO62" s="112"/>
    </row>
    <row r="63" spans="1:41">
      <c r="A63" s="308" t="s">
        <v>273</v>
      </c>
      <c r="B63" s="313"/>
      <c r="C63" s="314"/>
      <c r="D63" s="310"/>
      <c r="E63" s="310"/>
      <c r="F63" s="310"/>
      <c r="G63" s="310"/>
      <c r="H63" s="310"/>
      <c r="I63" s="310"/>
      <c r="J63" s="310"/>
      <c r="K63" s="310"/>
      <c r="L63" s="310"/>
      <c r="M63" s="310"/>
      <c r="N63" s="310"/>
      <c r="O63" s="310"/>
      <c r="P63" s="310"/>
      <c r="Q63" s="310"/>
      <c r="R63" s="310"/>
      <c r="S63" s="310"/>
      <c r="T63" s="721"/>
      <c r="U63" s="308"/>
      <c r="V63" s="322"/>
      <c r="W63" s="112"/>
      <c r="X63" s="112"/>
      <c r="Y63" s="112"/>
      <c r="Z63" s="112"/>
      <c r="AA63" s="112"/>
      <c r="AB63" s="112"/>
      <c r="AC63" s="112"/>
      <c r="AD63" s="112"/>
      <c r="AE63" s="112"/>
      <c r="AF63" s="112"/>
      <c r="AG63" s="112"/>
      <c r="AH63" s="112"/>
      <c r="AI63" s="112"/>
      <c r="AJ63" s="112"/>
      <c r="AK63" s="112"/>
      <c r="AL63" s="112"/>
      <c r="AM63" s="112"/>
      <c r="AN63" s="112"/>
      <c r="AO63" s="112"/>
    </row>
    <row r="64" spans="1:41">
      <c r="A64" s="308" t="s">
        <v>274</v>
      </c>
      <c r="B64" s="313"/>
      <c r="C64" s="314"/>
      <c r="D64" s="310"/>
      <c r="E64" s="310"/>
      <c r="F64" s="310"/>
      <c r="G64" s="310"/>
      <c r="H64" s="310"/>
      <c r="I64" s="310"/>
      <c r="J64" s="310"/>
      <c r="K64" s="310"/>
      <c r="L64" s="310"/>
      <c r="M64" s="310"/>
      <c r="N64" s="310"/>
      <c r="O64" s="310"/>
      <c r="P64" s="310"/>
      <c r="Q64" s="310"/>
      <c r="R64" s="310"/>
      <c r="S64" s="310"/>
      <c r="T64" s="721"/>
      <c r="U64" s="308"/>
      <c r="V64" s="322"/>
      <c r="W64" s="112"/>
      <c r="X64" s="112"/>
      <c r="Y64" s="112"/>
      <c r="Z64" s="112"/>
      <c r="AA64" s="112"/>
      <c r="AB64" s="112"/>
      <c r="AC64" s="112"/>
      <c r="AD64" s="112"/>
      <c r="AE64" s="112"/>
      <c r="AF64" s="112"/>
      <c r="AG64" s="112"/>
      <c r="AH64" s="112"/>
      <c r="AI64" s="112"/>
      <c r="AJ64" s="112"/>
      <c r="AK64" s="112"/>
      <c r="AL64" s="112"/>
      <c r="AM64" s="112"/>
      <c r="AN64" s="112"/>
      <c r="AO64" s="112"/>
    </row>
    <row r="65" spans="1:41">
      <c r="A65" s="308"/>
      <c r="B65" s="313"/>
      <c r="C65" s="314"/>
      <c r="D65" s="310"/>
      <c r="E65" s="310"/>
      <c r="F65" s="310"/>
      <c r="G65" s="310"/>
      <c r="H65" s="310"/>
      <c r="I65" s="310"/>
      <c r="J65" s="310"/>
      <c r="K65" s="310"/>
      <c r="L65" s="310"/>
      <c r="M65" s="310"/>
      <c r="N65" s="310"/>
      <c r="O65" s="310"/>
      <c r="P65" s="310"/>
      <c r="Q65" s="310"/>
      <c r="R65" s="310"/>
      <c r="S65" s="310"/>
      <c r="T65" s="721"/>
      <c r="U65" s="308"/>
      <c r="V65" s="322"/>
      <c r="W65" s="112"/>
      <c r="X65" s="112"/>
      <c r="Y65" s="112"/>
      <c r="Z65" s="112"/>
      <c r="AA65" s="112"/>
      <c r="AB65" s="112"/>
      <c r="AC65" s="112"/>
      <c r="AD65" s="112"/>
      <c r="AE65" s="112"/>
      <c r="AF65" s="112"/>
      <c r="AG65" s="112"/>
      <c r="AH65" s="112"/>
      <c r="AI65" s="112"/>
      <c r="AJ65" s="112"/>
      <c r="AK65" s="112"/>
      <c r="AL65" s="112"/>
      <c r="AM65" s="112"/>
      <c r="AN65" s="112"/>
      <c r="AO65" s="112"/>
    </row>
    <row r="66" spans="1:41">
      <c r="A66" s="112"/>
      <c r="B66" s="313"/>
      <c r="C66" s="314"/>
      <c r="D66" s="310"/>
      <c r="E66" s="310"/>
      <c r="F66" s="310"/>
      <c r="G66" s="310"/>
      <c r="H66" s="310"/>
      <c r="I66" s="310"/>
      <c r="J66" s="310"/>
      <c r="K66" s="310"/>
      <c r="L66" s="310"/>
      <c r="M66" s="310"/>
      <c r="N66" s="310"/>
      <c r="O66" s="310"/>
      <c r="P66" s="310"/>
      <c r="Q66" s="310"/>
      <c r="R66" s="310"/>
      <c r="S66" s="310"/>
      <c r="T66" s="721"/>
      <c r="U66" s="308"/>
      <c r="V66" s="322"/>
      <c r="W66" s="112"/>
      <c r="X66" s="112"/>
      <c r="Y66" s="112"/>
      <c r="Z66" s="112"/>
      <c r="AA66" s="112"/>
      <c r="AB66" s="112"/>
      <c r="AC66" s="112"/>
      <c r="AD66" s="112"/>
      <c r="AE66" s="112"/>
      <c r="AF66" s="112"/>
      <c r="AG66" s="112"/>
      <c r="AH66" s="112"/>
      <c r="AI66" s="112"/>
      <c r="AJ66" s="112"/>
      <c r="AK66" s="112"/>
      <c r="AL66" s="112"/>
      <c r="AM66" s="112"/>
      <c r="AN66" s="112"/>
      <c r="AO66" s="112"/>
    </row>
    <row r="67" spans="1:41" ht="15">
      <c r="A67" s="295" t="s">
        <v>241</v>
      </c>
      <c r="B67" s="313"/>
      <c r="C67" s="314"/>
      <c r="D67" s="310"/>
      <c r="E67" s="310"/>
      <c r="F67" s="310"/>
      <c r="G67" s="310"/>
      <c r="H67" s="310"/>
      <c r="I67" s="310"/>
      <c r="J67" s="310"/>
      <c r="K67" s="310"/>
      <c r="L67" s="310"/>
      <c r="M67" s="310"/>
      <c r="N67" s="310"/>
      <c r="O67" s="310"/>
      <c r="P67" s="310"/>
      <c r="Q67" s="310"/>
      <c r="R67" s="310"/>
      <c r="S67" s="310"/>
      <c r="T67" s="721"/>
      <c r="U67" s="308"/>
      <c r="V67" s="322"/>
      <c r="W67" s="112"/>
      <c r="X67" s="112"/>
      <c r="Y67" s="112"/>
      <c r="Z67" s="112"/>
      <c r="AA67" s="112"/>
      <c r="AB67" s="112"/>
      <c r="AC67" s="112"/>
      <c r="AD67" s="112"/>
      <c r="AE67" s="112"/>
      <c r="AF67" s="112"/>
      <c r="AG67" s="112"/>
      <c r="AH67" s="112"/>
      <c r="AI67" s="112"/>
      <c r="AJ67" s="112"/>
      <c r="AK67" s="112"/>
      <c r="AL67" s="112"/>
      <c r="AM67" s="112"/>
      <c r="AN67" s="112"/>
      <c r="AO67" s="112"/>
    </row>
    <row r="68" spans="1:41">
      <c r="A68" s="308" t="s">
        <v>275</v>
      </c>
      <c r="B68" s="313"/>
      <c r="C68" s="314"/>
      <c r="D68" s="310"/>
      <c r="E68" s="310"/>
      <c r="F68" s="310"/>
      <c r="G68" s="310"/>
      <c r="H68" s="310"/>
      <c r="I68" s="310"/>
      <c r="J68" s="310"/>
      <c r="K68" s="310"/>
      <c r="L68" s="310"/>
      <c r="M68" s="310"/>
      <c r="N68" s="310"/>
      <c r="O68" s="310"/>
      <c r="P68" s="310"/>
      <c r="Q68" s="310"/>
      <c r="R68" s="310"/>
      <c r="S68" s="310"/>
      <c r="T68" s="721"/>
      <c r="U68" s="308"/>
      <c r="V68" s="322"/>
      <c r="W68" s="112"/>
      <c r="X68" s="112"/>
      <c r="Y68" s="112"/>
      <c r="Z68" s="112"/>
      <c r="AA68" s="112"/>
      <c r="AB68" s="112"/>
      <c r="AC68" s="112"/>
      <c r="AD68" s="112"/>
      <c r="AE68" s="112"/>
      <c r="AF68" s="112"/>
      <c r="AG68" s="112"/>
      <c r="AH68" s="112"/>
      <c r="AI68" s="112"/>
      <c r="AJ68" s="112"/>
      <c r="AK68" s="112"/>
      <c r="AL68" s="112"/>
      <c r="AM68" s="112"/>
      <c r="AN68" s="112"/>
      <c r="AO68" s="112"/>
    </row>
    <row r="69" spans="1:41">
      <c r="A69" s="308" t="s">
        <v>276</v>
      </c>
      <c r="B69" s="313"/>
      <c r="C69" s="314"/>
      <c r="D69" s="310"/>
      <c r="E69" s="310"/>
      <c r="F69" s="310"/>
      <c r="G69" s="310"/>
      <c r="H69" s="310"/>
      <c r="I69" s="310"/>
      <c r="J69" s="310"/>
      <c r="K69" s="310"/>
      <c r="L69" s="310"/>
      <c r="M69" s="310"/>
      <c r="N69" s="310"/>
      <c r="O69" s="310"/>
      <c r="P69" s="310"/>
      <c r="Q69" s="310"/>
      <c r="R69" s="310"/>
      <c r="S69" s="310"/>
      <c r="T69" s="721"/>
      <c r="U69" s="308"/>
      <c r="V69" s="322"/>
      <c r="W69" s="112"/>
      <c r="X69" s="112"/>
      <c r="Y69" s="112"/>
      <c r="Z69" s="112"/>
      <c r="AA69" s="112"/>
      <c r="AB69" s="112"/>
      <c r="AC69" s="112"/>
      <c r="AD69" s="112"/>
      <c r="AE69" s="112"/>
      <c r="AF69" s="112"/>
      <c r="AG69" s="112"/>
      <c r="AH69" s="112"/>
      <c r="AI69" s="112"/>
      <c r="AJ69" s="112"/>
      <c r="AK69" s="112"/>
      <c r="AL69" s="112"/>
      <c r="AM69" s="112"/>
      <c r="AN69" s="112"/>
      <c r="AO69" s="112"/>
    </row>
    <row r="70" spans="1:41">
      <c r="A70" s="308"/>
      <c r="B70" s="313"/>
      <c r="C70" s="314"/>
      <c r="D70" s="310"/>
      <c r="E70" s="310"/>
      <c r="F70" s="310"/>
      <c r="G70" s="310"/>
      <c r="H70" s="310"/>
      <c r="I70" s="310"/>
      <c r="J70" s="310"/>
      <c r="K70" s="310"/>
      <c r="L70" s="310"/>
      <c r="M70" s="310"/>
      <c r="N70" s="310"/>
      <c r="O70" s="310"/>
      <c r="P70" s="310"/>
      <c r="Q70" s="310"/>
      <c r="R70" s="310"/>
      <c r="S70" s="310"/>
      <c r="T70" s="721"/>
      <c r="U70" s="308"/>
      <c r="V70" s="322"/>
      <c r="W70" s="112"/>
      <c r="X70" s="112"/>
      <c r="Y70" s="112"/>
      <c r="Z70" s="112"/>
      <c r="AA70" s="112"/>
      <c r="AB70" s="112"/>
      <c r="AC70" s="112"/>
      <c r="AD70" s="112"/>
      <c r="AE70" s="112"/>
      <c r="AF70" s="112"/>
      <c r="AG70" s="112"/>
      <c r="AH70" s="112"/>
      <c r="AI70" s="112"/>
      <c r="AJ70" s="112"/>
      <c r="AK70" s="112"/>
      <c r="AL70" s="112"/>
      <c r="AM70" s="112"/>
      <c r="AN70" s="112"/>
      <c r="AO70" s="112"/>
    </row>
    <row r="71" spans="1:41" ht="15">
      <c r="A71" s="295"/>
      <c r="B71" s="296"/>
      <c r="C71" s="314"/>
      <c r="D71" s="310"/>
      <c r="E71" s="310"/>
      <c r="F71" s="310"/>
      <c r="G71" s="310"/>
      <c r="H71" s="310"/>
      <c r="I71" s="310"/>
      <c r="J71" s="310"/>
      <c r="K71" s="310"/>
      <c r="L71" s="310"/>
      <c r="M71" s="310"/>
      <c r="N71" s="310"/>
      <c r="O71" s="310"/>
      <c r="P71" s="310"/>
      <c r="Q71" s="310"/>
      <c r="R71" s="310"/>
      <c r="S71" s="310"/>
      <c r="T71" s="721"/>
      <c r="U71" s="308"/>
      <c r="V71" s="322"/>
      <c r="W71" s="112"/>
      <c r="X71" s="112"/>
      <c r="Y71" s="112"/>
      <c r="Z71" s="112"/>
      <c r="AA71" s="112"/>
      <c r="AB71" s="112"/>
      <c r="AC71" s="112"/>
      <c r="AD71" s="112"/>
      <c r="AE71" s="112"/>
      <c r="AF71" s="112"/>
      <c r="AG71" s="112"/>
      <c r="AH71" s="112"/>
      <c r="AI71" s="112"/>
      <c r="AJ71" s="112"/>
      <c r="AK71" s="112"/>
      <c r="AL71" s="112"/>
      <c r="AM71" s="112"/>
      <c r="AN71" s="112"/>
      <c r="AO71" s="112"/>
    </row>
    <row r="72" spans="1:41">
      <c r="A72" s="308"/>
      <c r="B72" s="313"/>
      <c r="C72" s="314"/>
      <c r="D72" s="310"/>
      <c r="E72" s="310"/>
      <c r="F72" s="310"/>
      <c r="G72" s="310"/>
      <c r="H72" s="310"/>
      <c r="I72" s="310"/>
      <c r="J72" s="310"/>
      <c r="K72" s="310"/>
      <c r="L72" s="310"/>
      <c r="M72" s="310"/>
      <c r="N72" s="310"/>
      <c r="O72" s="310"/>
      <c r="P72" s="310"/>
      <c r="Q72" s="310"/>
      <c r="R72" s="310"/>
      <c r="S72" s="310"/>
      <c r="T72" s="721"/>
      <c r="U72" s="308"/>
      <c r="V72" s="322"/>
      <c r="W72" s="112"/>
      <c r="X72" s="112"/>
      <c r="Y72" s="112"/>
      <c r="Z72" s="112"/>
      <c r="AA72" s="112"/>
      <c r="AB72" s="112"/>
      <c r="AC72" s="112"/>
      <c r="AD72" s="112"/>
      <c r="AE72" s="112"/>
      <c r="AF72" s="112"/>
      <c r="AG72" s="112"/>
      <c r="AH72" s="112"/>
      <c r="AI72" s="112"/>
      <c r="AJ72" s="112"/>
      <c r="AK72" s="112"/>
      <c r="AL72" s="112"/>
      <c r="AM72" s="112"/>
      <c r="AN72" s="112"/>
      <c r="AO72" s="112"/>
    </row>
    <row r="73" spans="1:41">
      <c r="A73" s="308"/>
      <c r="B73" s="313"/>
      <c r="C73" s="314"/>
      <c r="D73" s="310"/>
      <c r="E73" s="310"/>
      <c r="F73" s="310"/>
      <c r="G73" s="310"/>
      <c r="H73" s="310"/>
      <c r="I73" s="310"/>
      <c r="J73" s="310"/>
      <c r="K73" s="310"/>
      <c r="L73" s="310"/>
      <c r="M73" s="310"/>
      <c r="N73" s="310"/>
      <c r="O73" s="310"/>
      <c r="P73" s="310"/>
      <c r="Q73" s="310"/>
      <c r="R73" s="310"/>
      <c r="S73" s="310"/>
      <c r="T73" s="721"/>
      <c r="U73" s="29">
        <f>SUM($U$60:$U$72)</f>
        <v>0</v>
      </c>
      <c r="V73" s="133">
        <f>SUM($V$60:$V$72)</f>
        <v>0</v>
      </c>
      <c r="W73" s="112"/>
      <c r="X73" s="112"/>
      <c r="Y73" s="112"/>
      <c r="Z73" s="112"/>
      <c r="AA73" s="112"/>
      <c r="AB73" s="112"/>
      <c r="AC73" s="112"/>
      <c r="AD73" s="112"/>
      <c r="AE73" s="112"/>
      <c r="AF73" s="112"/>
      <c r="AG73" s="112"/>
      <c r="AH73" s="112"/>
      <c r="AI73" s="112"/>
      <c r="AJ73" s="112"/>
      <c r="AK73" s="112"/>
      <c r="AL73" s="112"/>
      <c r="AM73" s="112"/>
      <c r="AN73" s="112"/>
      <c r="AO73" s="112"/>
    </row>
    <row r="74" spans="1:41" ht="15">
      <c r="A74" s="317" t="s">
        <v>277</v>
      </c>
      <c r="B74" s="318"/>
      <c r="C74" s="319"/>
      <c r="D74" s="307"/>
      <c r="E74" s="307"/>
      <c r="F74" s="307"/>
      <c r="G74" s="307"/>
      <c r="H74" s="307"/>
      <c r="I74" s="307"/>
      <c r="J74" s="307"/>
      <c r="K74" s="307"/>
      <c r="L74" s="307"/>
      <c r="M74" s="307"/>
      <c r="N74" s="307"/>
      <c r="O74" s="307"/>
      <c r="P74" s="307"/>
      <c r="Q74" s="307"/>
      <c r="R74" s="307"/>
      <c r="S74" s="307"/>
      <c r="T74" s="720"/>
      <c r="U74" s="320"/>
      <c r="V74" s="321"/>
      <c r="W74" s="112"/>
      <c r="X74" s="112"/>
      <c r="Y74" s="112"/>
      <c r="Z74" s="112"/>
      <c r="AA74" s="112"/>
      <c r="AB74" s="112"/>
      <c r="AC74" s="112"/>
      <c r="AD74" s="112"/>
      <c r="AE74" s="112"/>
      <c r="AF74" s="112"/>
      <c r="AG74" s="112"/>
      <c r="AH74" s="112"/>
      <c r="AI74" s="112"/>
      <c r="AJ74" s="112"/>
      <c r="AK74" s="112"/>
      <c r="AL74" s="112"/>
      <c r="AM74" s="112"/>
      <c r="AN74" s="112"/>
      <c r="AO74" s="112"/>
    </row>
    <row r="75" spans="1:41">
      <c r="A75" s="308" t="s">
        <v>278</v>
      </c>
      <c r="B75" s="313"/>
      <c r="C75" s="314"/>
      <c r="D75" s="310"/>
      <c r="E75" s="310"/>
      <c r="F75" s="310"/>
      <c r="G75" s="310"/>
      <c r="H75" s="310"/>
      <c r="I75" s="310"/>
      <c r="J75" s="310"/>
      <c r="K75" s="310"/>
      <c r="L75" s="310"/>
      <c r="M75" s="310"/>
      <c r="N75" s="310"/>
      <c r="O75" s="310"/>
      <c r="P75" s="310"/>
      <c r="Q75" s="310"/>
      <c r="R75" s="310"/>
      <c r="S75" s="310"/>
      <c r="T75" s="721"/>
      <c r="U75" s="308"/>
      <c r="V75" s="322"/>
      <c r="W75" s="112"/>
      <c r="X75" s="112"/>
      <c r="Y75" s="112"/>
      <c r="Z75" s="112"/>
      <c r="AA75" s="112"/>
      <c r="AB75" s="112"/>
      <c r="AC75" s="112"/>
      <c r="AD75" s="112"/>
      <c r="AE75" s="112"/>
      <c r="AF75" s="112"/>
      <c r="AG75" s="112"/>
      <c r="AH75" s="112"/>
      <c r="AI75" s="112"/>
      <c r="AJ75" s="112"/>
      <c r="AK75" s="112"/>
      <c r="AL75" s="112"/>
      <c r="AM75" s="112"/>
      <c r="AN75" s="112"/>
      <c r="AO75" s="112"/>
    </row>
    <row r="76" spans="1:41">
      <c r="A76" s="308" t="s">
        <v>279</v>
      </c>
      <c r="B76" s="313"/>
      <c r="C76" s="314"/>
      <c r="D76" s="310"/>
      <c r="E76" s="310"/>
      <c r="F76" s="310"/>
      <c r="G76" s="310"/>
      <c r="H76" s="310"/>
      <c r="I76" s="310"/>
      <c r="J76" s="310"/>
      <c r="K76" s="310"/>
      <c r="L76" s="310"/>
      <c r="M76" s="310"/>
      <c r="N76" s="310"/>
      <c r="O76" s="310"/>
      <c r="P76" s="310"/>
      <c r="Q76" s="310"/>
      <c r="R76" s="310"/>
      <c r="S76" s="310"/>
      <c r="T76" s="721"/>
      <c r="U76" s="308"/>
      <c r="V76" s="322"/>
      <c r="W76" s="112"/>
      <c r="X76" s="112"/>
      <c r="Y76" s="112"/>
      <c r="Z76" s="112"/>
      <c r="AA76" s="112"/>
      <c r="AB76" s="112"/>
      <c r="AC76" s="112"/>
      <c r="AD76" s="112"/>
      <c r="AE76" s="112"/>
      <c r="AF76" s="112"/>
      <c r="AG76" s="112"/>
      <c r="AH76" s="112"/>
      <c r="AI76" s="112"/>
      <c r="AJ76" s="112"/>
      <c r="AK76" s="112"/>
      <c r="AL76" s="112"/>
      <c r="AM76" s="112"/>
      <c r="AN76" s="112"/>
      <c r="AO76" s="112"/>
    </row>
    <row r="77" spans="1:41">
      <c r="A77" s="308" t="s">
        <v>280</v>
      </c>
      <c r="B77" s="313"/>
      <c r="C77" s="314"/>
      <c r="D77" s="310"/>
      <c r="E77" s="310"/>
      <c r="F77" s="310"/>
      <c r="G77" s="310"/>
      <c r="H77" s="310"/>
      <c r="I77" s="310"/>
      <c r="J77" s="310"/>
      <c r="K77" s="310"/>
      <c r="L77" s="310"/>
      <c r="M77" s="310"/>
      <c r="N77" s="310"/>
      <c r="O77" s="310"/>
      <c r="P77" s="310"/>
      <c r="Q77" s="310"/>
      <c r="R77" s="310"/>
      <c r="S77" s="310"/>
      <c r="T77" s="721"/>
      <c r="U77" s="308"/>
      <c r="V77" s="322"/>
      <c r="W77" s="112"/>
      <c r="X77" s="112"/>
      <c r="Y77" s="112"/>
      <c r="Z77" s="112"/>
      <c r="AA77" s="112"/>
      <c r="AB77" s="112"/>
      <c r="AC77" s="112"/>
      <c r="AD77" s="112"/>
      <c r="AE77" s="112"/>
      <c r="AF77" s="112"/>
      <c r="AG77" s="112"/>
      <c r="AH77" s="112"/>
      <c r="AI77" s="112"/>
      <c r="AJ77" s="112"/>
      <c r="AK77" s="112"/>
      <c r="AL77" s="112"/>
      <c r="AM77" s="112"/>
      <c r="AN77" s="112"/>
      <c r="AO77" s="112"/>
    </row>
    <row r="78" spans="1:41">
      <c r="A78" s="308" t="s">
        <v>281</v>
      </c>
      <c r="B78" s="313"/>
      <c r="C78" s="314"/>
      <c r="D78" s="310"/>
      <c r="E78" s="310"/>
      <c r="F78" s="310"/>
      <c r="G78" s="310"/>
      <c r="H78" s="310"/>
      <c r="I78" s="310"/>
      <c r="J78" s="310"/>
      <c r="K78" s="310"/>
      <c r="L78" s="310"/>
      <c r="M78" s="310"/>
      <c r="N78" s="310"/>
      <c r="O78" s="310"/>
      <c r="P78" s="310"/>
      <c r="Q78" s="310"/>
      <c r="R78" s="310"/>
      <c r="S78" s="310"/>
      <c r="T78" s="721"/>
      <c r="U78" s="308"/>
      <c r="V78" s="322"/>
      <c r="W78" s="112"/>
      <c r="X78" s="112"/>
      <c r="Y78" s="112"/>
      <c r="Z78" s="112"/>
      <c r="AA78" s="112"/>
      <c r="AB78" s="112"/>
      <c r="AC78" s="112"/>
      <c r="AD78" s="112"/>
      <c r="AE78" s="112"/>
      <c r="AF78" s="112"/>
      <c r="AG78" s="112"/>
      <c r="AH78" s="112"/>
      <c r="AI78" s="112"/>
      <c r="AJ78" s="112"/>
      <c r="AK78" s="112"/>
      <c r="AL78" s="112"/>
      <c r="AM78" s="112"/>
      <c r="AN78" s="112"/>
      <c r="AO78" s="112"/>
    </row>
    <row r="79" spans="1:41">
      <c r="A79" s="308"/>
      <c r="B79" s="313"/>
      <c r="C79" s="314"/>
      <c r="D79" s="310"/>
      <c r="E79" s="310"/>
      <c r="F79" s="310"/>
      <c r="G79" s="310"/>
      <c r="H79" s="310"/>
      <c r="I79" s="310"/>
      <c r="J79" s="310"/>
      <c r="K79" s="310"/>
      <c r="L79" s="310"/>
      <c r="M79" s="310"/>
      <c r="N79" s="310"/>
      <c r="O79" s="310"/>
      <c r="P79" s="310"/>
      <c r="Q79" s="310"/>
      <c r="R79" s="310"/>
      <c r="S79" s="310"/>
      <c r="T79" s="721"/>
      <c r="U79" s="308"/>
      <c r="V79" s="322"/>
      <c r="W79" s="112"/>
      <c r="X79" s="112"/>
      <c r="Y79" s="112"/>
      <c r="Z79" s="112"/>
      <c r="AA79" s="112"/>
      <c r="AB79" s="112"/>
      <c r="AC79" s="112"/>
      <c r="AD79" s="112"/>
      <c r="AE79" s="112"/>
      <c r="AF79" s="112"/>
      <c r="AG79" s="112"/>
      <c r="AH79" s="112"/>
      <c r="AI79" s="112"/>
      <c r="AJ79" s="112"/>
      <c r="AK79" s="112"/>
      <c r="AL79" s="112"/>
      <c r="AM79" s="112"/>
      <c r="AN79" s="112"/>
      <c r="AO79" s="112"/>
    </row>
    <row r="80" spans="1:41">
      <c r="A80" s="112"/>
      <c r="B80" s="313"/>
      <c r="C80" s="314"/>
      <c r="D80" s="310"/>
      <c r="E80" s="310"/>
      <c r="F80" s="310"/>
      <c r="G80" s="310"/>
      <c r="H80" s="310"/>
      <c r="I80" s="310"/>
      <c r="J80" s="310"/>
      <c r="K80" s="310"/>
      <c r="L80" s="310"/>
      <c r="M80" s="310"/>
      <c r="N80" s="310"/>
      <c r="O80" s="310"/>
      <c r="P80" s="310"/>
      <c r="Q80" s="310"/>
      <c r="R80" s="310"/>
      <c r="S80" s="310"/>
      <c r="T80" s="721"/>
      <c r="U80" s="308"/>
      <c r="V80" s="322"/>
      <c r="W80" s="112"/>
      <c r="X80" s="112"/>
      <c r="Y80" s="112"/>
      <c r="Z80" s="112"/>
      <c r="AA80" s="112"/>
      <c r="AB80" s="112"/>
      <c r="AC80" s="112"/>
      <c r="AD80" s="112"/>
      <c r="AE80" s="112"/>
      <c r="AF80" s="112"/>
      <c r="AG80" s="112"/>
      <c r="AH80" s="112"/>
      <c r="AI80" s="112"/>
      <c r="AJ80" s="112"/>
      <c r="AK80" s="112"/>
      <c r="AL80" s="112"/>
      <c r="AM80" s="112"/>
      <c r="AN80" s="112"/>
      <c r="AO80" s="112"/>
    </row>
    <row r="81" spans="1:41" ht="15">
      <c r="A81" s="295" t="s">
        <v>241</v>
      </c>
      <c r="B81" s="313"/>
      <c r="C81" s="314"/>
      <c r="D81" s="310"/>
      <c r="E81" s="310"/>
      <c r="F81" s="310"/>
      <c r="G81" s="310"/>
      <c r="H81" s="310"/>
      <c r="I81" s="310"/>
      <c r="J81" s="310"/>
      <c r="K81" s="310"/>
      <c r="L81" s="310"/>
      <c r="M81" s="310"/>
      <c r="N81" s="310"/>
      <c r="O81" s="310"/>
      <c r="P81" s="310"/>
      <c r="Q81" s="310"/>
      <c r="R81" s="310"/>
      <c r="S81" s="310"/>
      <c r="T81" s="721"/>
      <c r="U81" s="308"/>
      <c r="V81" s="322"/>
      <c r="W81" s="112"/>
      <c r="X81" s="112"/>
      <c r="Y81" s="112"/>
      <c r="Z81" s="112"/>
      <c r="AA81" s="112"/>
      <c r="AB81" s="112"/>
      <c r="AC81" s="112"/>
      <c r="AD81" s="112"/>
      <c r="AE81" s="112"/>
      <c r="AF81" s="112"/>
      <c r="AG81" s="112"/>
      <c r="AH81" s="112"/>
      <c r="AI81" s="112"/>
      <c r="AJ81" s="112"/>
      <c r="AK81" s="112"/>
      <c r="AL81" s="112"/>
      <c r="AM81" s="112"/>
      <c r="AN81" s="112"/>
      <c r="AO81" s="112"/>
    </row>
    <row r="82" spans="1:41">
      <c r="A82" s="308" t="s">
        <v>282</v>
      </c>
      <c r="B82" s="313"/>
      <c r="C82" s="314"/>
      <c r="D82" s="310"/>
      <c r="E82" s="310"/>
      <c r="F82" s="310"/>
      <c r="G82" s="310"/>
      <c r="H82" s="310"/>
      <c r="I82" s="310"/>
      <c r="J82" s="310"/>
      <c r="K82" s="310"/>
      <c r="L82" s="310"/>
      <c r="M82" s="310"/>
      <c r="N82" s="310"/>
      <c r="O82" s="310"/>
      <c r="P82" s="310"/>
      <c r="Q82" s="310"/>
      <c r="R82" s="310"/>
      <c r="S82" s="310"/>
      <c r="T82" s="721"/>
      <c r="U82" s="308"/>
      <c r="V82" s="322"/>
      <c r="W82" s="112"/>
      <c r="X82" s="112"/>
      <c r="Y82" s="112"/>
      <c r="Z82" s="112"/>
      <c r="AA82" s="112"/>
      <c r="AB82" s="112"/>
      <c r="AC82" s="112"/>
      <c r="AD82" s="112"/>
      <c r="AE82" s="112"/>
      <c r="AF82" s="112"/>
      <c r="AG82" s="112"/>
      <c r="AH82" s="112"/>
      <c r="AI82" s="112"/>
      <c r="AJ82" s="112"/>
      <c r="AK82" s="112"/>
      <c r="AL82" s="112"/>
      <c r="AM82" s="112"/>
      <c r="AN82" s="112"/>
      <c r="AO82" s="112"/>
    </row>
    <row r="83" spans="1:41">
      <c r="A83" s="308" t="s">
        <v>283</v>
      </c>
      <c r="B83" s="313"/>
      <c r="C83" s="314"/>
      <c r="D83" s="310"/>
      <c r="E83" s="310"/>
      <c r="F83" s="310"/>
      <c r="G83" s="310"/>
      <c r="H83" s="310"/>
      <c r="I83" s="310"/>
      <c r="J83" s="310"/>
      <c r="K83" s="310"/>
      <c r="L83" s="310"/>
      <c r="M83" s="310"/>
      <c r="N83" s="310"/>
      <c r="O83" s="310"/>
      <c r="P83" s="310"/>
      <c r="Q83" s="310"/>
      <c r="R83" s="310"/>
      <c r="S83" s="310"/>
      <c r="T83" s="721"/>
      <c r="U83" s="308"/>
      <c r="V83" s="322"/>
      <c r="W83" s="112"/>
      <c r="X83" s="112"/>
      <c r="Y83" s="112"/>
      <c r="Z83" s="112"/>
      <c r="AA83" s="112"/>
      <c r="AB83" s="112"/>
      <c r="AC83" s="112"/>
      <c r="AD83" s="112"/>
      <c r="AE83" s="112"/>
      <c r="AF83" s="112"/>
      <c r="AG83" s="112"/>
      <c r="AH83" s="112"/>
      <c r="AI83" s="112"/>
      <c r="AJ83" s="112"/>
      <c r="AK83" s="112"/>
      <c r="AL83" s="112"/>
      <c r="AM83" s="112"/>
      <c r="AN83" s="112"/>
      <c r="AO83" s="112"/>
    </row>
    <row r="84" spans="1:41">
      <c r="A84" s="308"/>
      <c r="B84" s="313"/>
      <c r="C84" s="314"/>
      <c r="D84" s="310"/>
      <c r="E84" s="310"/>
      <c r="F84" s="310"/>
      <c r="G84" s="310"/>
      <c r="H84" s="310"/>
      <c r="I84" s="310"/>
      <c r="J84" s="310"/>
      <c r="K84" s="310"/>
      <c r="L84" s="310"/>
      <c r="M84" s="310"/>
      <c r="N84" s="310"/>
      <c r="O84" s="310"/>
      <c r="P84" s="310"/>
      <c r="Q84" s="310"/>
      <c r="R84" s="310"/>
      <c r="S84" s="310"/>
      <c r="T84" s="721"/>
      <c r="U84" s="308"/>
      <c r="V84" s="322"/>
      <c r="W84" s="112"/>
      <c r="X84" s="112"/>
      <c r="Y84" s="112"/>
      <c r="Z84" s="112"/>
      <c r="AA84" s="112"/>
      <c r="AB84" s="112"/>
      <c r="AC84" s="112"/>
      <c r="AD84" s="112"/>
      <c r="AE84" s="112"/>
      <c r="AF84" s="112"/>
      <c r="AG84" s="112"/>
      <c r="AH84" s="112"/>
      <c r="AI84" s="112"/>
      <c r="AJ84" s="112"/>
      <c r="AK84" s="112"/>
      <c r="AL84" s="112"/>
      <c r="AM84" s="112"/>
      <c r="AN84" s="112"/>
      <c r="AO84" s="112"/>
    </row>
    <row r="85" spans="1:41" ht="15">
      <c r="A85" s="295"/>
      <c r="B85" s="296"/>
      <c r="C85" s="314"/>
      <c r="D85" s="310"/>
      <c r="E85" s="310"/>
      <c r="F85" s="310"/>
      <c r="G85" s="310"/>
      <c r="H85" s="310"/>
      <c r="I85" s="310"/>
      <c r="J85" s="310"/>
      <c r="K85" s="310"/>
      <c r="L85" s="310"/>
      <c r="M85" s="310"/>
      <c r="N85" s="310"/>
      <c r="O85" s="310"/>
      <c r="P85" s="310"/>
      <c r="Q85" s="310"/>
      <c r="R85" s="310"/>
      <c r="S85" s="310"/>
      <c r="T85" s="721"/>
      <c r="U85" s="308"/>
      <c r="V85" s="322"/>
      <c r="W85" s="112"/>
      <c r="X85" s="112"/>
      <c r="Y85" s="112"/>
      <c r="Z85" s="112"/>
      <c r="AA85" s="112"/>
      <c r="AB85" s="112"/>
      <c r="AC85" s="112"/>
      <c r="AD85" s="112"/>
      <c r="AE85" s="112"/>
      <c r="AF85" s="112"/>
      <c r="AG85" s="112"/>
      <c r="AH85" s="112"/>
      <c r="AI85" s="112"/>
      <c r="AJ85" s="112"/>
      <c r="AK85" s="112"/>
      <c r="AL85" s="112"/>
      <c r="AM85" s="112"/>
      <c r="AN85" s="112"/>
      <c r="AO85" s="112"/>
    </row>
    <row r="86" spans="1:41">
      <c r="A86" s="308"/>
      <c r="B86" s="313"/>
      <c r="C86" s="314"/>
      <c r="D86" s="310"/>
      <c r="E86" s="310"/>
      <c r="F86" s="310"/>
      <c r="G86" s="310"/>
      <c r="H86" s="310"/>
      <c r="I86" s="310"/>
      <c r="J86" s="310"/>
      <c r="K86" s="310"/>
      <c r="L86" s="310"/>
      <c r="M86" s="310"/>
      <c r="N86" s="310"/>
      <c r="O86" s="310"/>
      <c r="P86" s="310"/>
      <c r="Q86" s="310"/>
      <c r="R86" s="310"/>
      <c r="S86" s="310"/>
      <c r="T86" s="721"/>
      <c r="U86" s="308"/>
      <c r="V86" s="322"/>
      <c r="W86" s="112"/>
      <c r="X86" s="112"/>
      <c r="Y86" s="112"/>
      <c r="Z86" s="112"/>
      <c r="AA86" s="112"/>
      <c r="AB86" s="112"/>
      <c r="AC86" s="112"/>
      <c r="AD86" s="112"/>
      <c r="AE86" s="112"/>
      <c r="AF86" s="112"/>
      <c r="AG86" s="112"/>
      <c r="AH86" s="112"/>
      <c r="AI86" s="112"/>
      <c r="AJ86" s="112"/>
      <c r="AK86" s="112"/>
      <c r="AL86" s="112"/>
      <c r="AM86" s="112"/>
      <c r="AN86" s="112"/>
      <c r="AO86" s="112"/>
    </row>
    <row r="87" spans="1:41">
      <c r="A87" s="308"/>
      <c r="B87" s="313"/>
      <c r="C87" s="314"/>
      <c r="D87" s="310"/>
      <c r="E87" s="310"/>
      <c r="F87" s="310"/>
      <c r="G87" s="310"/>
      <c r="H87" s="310"/>
      <c r="I87" s="310"/>
      <c r="J87" s="310"/>
      <c r="K87" s="310"/>
      <c r="L87" s="310"/>
      <c r="M87" s="310"/>
      <c r="N87" s="310"/>
      <c r="O87" s="310"/>
      <c r="P87" s="310"/>
      <c r="Q87" s="310"/>
      <c r="R87" s="310"/>
      <c r="S87" s="310"/>
      <c r="T87" s="721"/>
      <c r="U87" s="29">
        <f>SUM($U$74:$U$86)</f>
        <v>0</v>
      </c>
      <c r="V87" s="133">
        <f>SUM($V$74:$V$86)</f>
        <v>0</v>
      </c>
      <c r="W87" s="112"/>
      <c r="X87" s="112"/>
      <c r="Y87" s="112"/>
      <c r="Z87" s="112"/>
      <c r="AA87" s="112"/>
      <c r="AB87" s="112"/>
      <c r="AC87" s="112"/>
      <c r="AD87" s="112"/>
      <c r="AE87" s="112"/>
      <c r="AF87" s="112"/>
      <c r="AG87" s="112"/>
      <c r="AH87" s="112"/>
      <c r="AI87" s="112"/>
      <c r="AJ87" s="112"/>
      <c r="AK87" s="112"/>
      <c r="AL87" s="112"/>
      <c r="AM87" s="112"/>
      <c r="AN87" s="112"/>
      <c r="AO87" s="112"/>
    </row>
    <row r="88" spans="1:41" ht="15">
      <c r="A88" s="317" t="s">
        <v>284</v>
      </c>
      <c r="B88" s="318"/>
      <c r="C88" s="319"/>
      <c r="D88" s="307"/>
      <c r="E88" s="307"/>
      <c r="F88" s="307"/>
      <c r="G88" s="307"/>
      <c r="H88" s="307"/>
      <c r="I88" s="307"/>
      <c r="J88" s="307"/>
      <c r="K88" s="307"/>
      <c r="L88" s="307"/>
      <c r="M88" s="307"/>
      <c r="N88" s="307"/>
      <c r="O88" s="307"/>
      <c r="P88" s="307"/>
      <c r="Q88" s="307"/>
      <c r="R88" s="307"/>
      <c r="S88" s="307"/>
      <c r="T88" s="720"/>
      <c r="U88" s="320"/>
      <c r="V88" s="321"/>
      <c r="W88" s="112"/>
      <c r="X88" s="112"/>
      <c r="Y88" s="112"/>
      <c r="Z88" s="112"/>
      <c r="AA88" s="112"/>
      <c r="AB88" s="112"/>
      <c r="AC88" s="112"/>
      <c r="AD88" s="112"/>
      <c r="AE88" s="112"/>
      <c r="AF88" s="112"/>
      <c r="AG88" s="112"/>
      <c r="AH88" s="112"/>
      <c r="AI88" s="112"/>
      <c r="AJ88" s="112"/>
      <c r="AK88" s="112"/>
      <c r="AL88" s="112"/>
      <c r="AM88" s="112"/>
      <c r="AN88" s="112"/>
      <c r="AO88" s="112"/>
    </row>
    <row r="89" spans="1:41">
      <c r="A89" s="308" t="s">
        <v>285</v>
      </c>
      <c r="B89" s="313"/>
      <c r="C89" s="314"/>
      <c r="D89" s="310"/>
      <c r="E89" s="310"/>
      <c r="F89" s="310"/>
      <c r="G89" s="310"/>
      <c r="H89" s="310"/>
      <c r="I89" s="310"/>
      <c r="J89" s="310"/>
      <c r="K89" s="310"/>
      <c r="L89" s="310"/>
      <c r="M89" s="310"/>
      <c r="N89" s="310"/>
      <c r="O89" s="310"/>
      <c r="P89" s="310"/>
      <c r="Q89" s="310"/>
      <c r="R89" s="310"/>
      <c r="S89" s="310"/>
      <c r="T89" s="721"/>
      <c r="U89" s="308"/>
      <c r="V89" s="322"/>
      <c r="W89" s="112"/>
      <c r="X89" s="112"/>
      <c r="Y89" s="112"/>
      <c r="Z89" s="112"/>
      <c r="AA89" s="112"/>
      <c r="AB89" s="112"/>
      <c r="AC89" s="112"/>
      <c r="AD89" s="112"/>
      <c r="AE89" s="112"/>
      <c r="AF89" s="112"/>
      <c r="AG89" s="112"/>
      <c r="AH89" s="112"/>
      <c r="AI89" s="112"/>
      <c r="AJ89" s="112"/>
      <c r="AK89" s="112"/>
      <c r="AL89" s="112"/>
      <c r="AM89" s="112"/>
      <c r="AN89" s="112"/>
      <c r="AO89" s="112"/>
    </row>
    <row r="90" spans="1:41">
      <c r="A90" s="308" t="s">
        <v>286</v>
      </c>
      <c r="B90" s="313"/>
      <c r="C90" s="314"/>
      <c r="D90" s="310"/>
      <c r="E90" s="310"/>
      <c r="F90" s="310"/>
      <c r="G90" s="310"/>
      <c r="H90" s="310"/>
      <c r="I90" s="310"/>
      <c r="J90" s="310"/>
      <c r="K90" s="310"/>
      <c r="L90" s="310"/>
      <c r="M90" s="310"/>
      <c r="N90" s="310"/>
      <c r="O90" s="310"/>
      <c r="P90" s="310"/>
      <c r="Q90" s="310"/>
      <c r="R90" s="310"/>
      <c r="S90" s="310"/>
      <c r="T90" s="721"/>
      <c r="U90" s="308"/>
      <c r="V90" s="322"/>
      <c r="W90" s="112"/>
      <c r="X90" s="112"/>
      <c r="Y90" s="112"/>
      <c r="Z90" s="112"/>
      <c r="AA90" s="112"/>
      <c r="AB90" s="112"/>
      <c r="AC90" s="112"/>
      <c r="AD90" s="112"/>
      <c r="AE90" s="112"/>
      <c r="AF90" s="112"/>
      <c r="AG90" s="112"/>
      <c r="AH90" s="112"/>
      <c r="AI90" s="112"/>
      <c r="AJ90" s="112"/>
      <c r="AK90" s="112"/>
      <c r="AL90" s="112"/>
      <c r="AM90" s="112"/>
      <c r="AN90" s="112"/>
      <c r="AO90" s="112"/>
    </row>
    <row r="91" spans="1:41">
      <c r="A91" s="308" t="s">
        <v>287</v>
      </c>
      <c r="B91" s="313"/>
      <c r="C91" s="314"/>
      <c r="D91" s="310"/>
      <c r="E91" s="310"/>
      <c r="F91" s="310"/>
      <c r="G91" s="310"/>
      <c r="H91" s="310"/>
      <c r="I91" s="310"/>
      <c r="J91" s="310"/>
      <c r="K91" s="310"/>
      <c r="L91" s="310"/>
      <c r="M91" s="310"/>
      <c r="N91" s="310"/>
      <c r="O91" s="310"/>
      <c r="P91" s="310"/>
      <c r="Q91" s="310"/>
      <c r="R91" s="310"/>
      <c r="S91" s="310"/>
      <c r="T91" s="721"/>
      <c r="U91" s="308"/>
      <c r="V91" s="322"/>
      <c r="W91" s="112"/>
      <c r="X91" s="112"/>
      <c r="Y91" s="112"/>
      <c r="Z91" s="112"/>
      <c r="AA91" s="112"/>
      <c r="AB91" s="112"/>
      <c r="AC91" s="112"/>
      <c r="AD91" s="112"/>
      <c r="AE91" s="112"/>
      <c r="AF91" s="112"/>
      <c r="AG91" s="112"/>
      <c r="AH91" s="112"/>
      <c r="AI91" s="112"/>
      <c r="AJ91" s="112"/>
      <c r="AK91" s="112"/>
      <c r="AL91" s="112"/>
      <c r="AM91" s="112"/>
      <c r="AN91" s="112"/>
      <c r="AO91" s="112"/>
    </row>
    <row r="92" spans="1:41">
      <c r="A92" s="308" t="s">
        <v>288</v>
      </c>
      <c r="B92" s="313"/>
      <c r="C92" s="314"/>
      <c r="D92" s="310"/>
      <c r="E92" s="310"/>
      <c r="F92" s="310"/>
      <c r="G92" s="310"/>
      <c r="H92" s="310"/>
      <c r="I92" s="310"/>
      <c r="J92" s="310"/>
      <c r="K92" s="310"/>
      <c r="L92" s="310"/>
      <c r="M92" s="310"/>
      <c r="N92" s="310"/>
      <c r="O92" s="310"/>
      <c r="P92" s="310"/>
      <c r="Q92" s="310"/>
      <c r="R92" s="310"/>
      <c r="S92" s="310"/>
      <c r="T92" s="721"/>
      <c r="U92" s="308"/>
      <c r="V92" s="322"/>
      <c r="W92" s="112"/>
      <c r="X92" s="112"/>
      <c r="Y92" s="112"/>
      <c r="Z92" s="112"/>
      <c r="AA92" s="112"/>
      <c r="AB92" s="112"/>
      <c r="AC92" s="112"/>
      <c r="AD92" s="112"/>
      <c r="AE92" s="112"/>
      <c r="AF92" s="112"/>
      <c r="AG92" s="112"/>
      <c r="AH92" s="112"/>
      <c r="AI92" s="112"/>
      <c r="AJ92" s="112"/>
      <c r="AK92" s="112"/>
      <c r="AL92" s="112"/>
      <c r="AM92" s="112"/>
      <c r="AN92" s="112"/>
      <c r="AO92" s="112"/>
    </row>
    <row r="93" spans="1:41">
      <c r="A93" s="308"/>
      <c r="B93" s="313"/>
      <c r="C93" s="314"/>
      <c r="D93" s="310"/>
      <c r="E93" s="310"/>
      <c r="F93" s="310"/>
      <c r="G93" s="310"/>
      <c r="H93" s="310"/>
      <c r="I93" s="310"/>
      <c r="J93" s="310"/>
      <c r="K93" s="310"/>
      <c r="L93" s="310"/>
      <c r="M93" s="310"/>
      <c r="N93" s="310"/>
      <c r="O93" s="310"/>
      <c r="P93" s="310"/>
      <c r="Q93" s="310"/>
      <c r="R93" s="310"/>
      <c r="S93" s="310"/>
      <c r="T93" s="721"/>
      <c r="U93" s="308"/>
      <c r="V93" s="322"/>
      <c r="W93" s="112"/>
      <c r="X93" s="112"/>
      <c r="Y93" s="112"/>
      <c r="Z93" s="112"/>
      <c r="AA93" s="112"/>
      <c r="AB93" s="112"/>
      <c r="AC93" s="112"/>
      <c r="AD93" s="112"/>
      <c r="AE93" s="112"/>
      <c r="AF93" s="112"/>
      <c r="AG93" s="112"/>
      <c r="AH93" s="112"/>
      <c r="AI93" s="112"/>
      <c r="AJ93" s="112"/>
      <c r="AK93" s="112"/>
      <c r="AL93" s="112"/>
      <c r="AM93" s="112"/>
      <c r="AN93" s="112"/>
      <c r="AO93" s="112"/>
    </row>
    <row r="94" spans="1:41">
      <c r="A94" s="112"/>
      <c r="B94" s="313"/>
      <c r="C94" s="314"/>
      <c r="D94" s="310"/>
      <c r="E94" s="310"/>
      <c r="F94" s="310"/>
      <c r="G94" s="310"/>
      <c r="H94" s="310"/>
      <c r="I94" s="310"/>
      <c r="J94" s="310"/>
      <c r="K94" s="310"/>
      <c r="L94" s="310"/>
      <c r="M94" s="310"/>
      <c r="N94" s="310"/>
      <c r="O94" s="310"/>
      <c r="P94" s="310"/>
      <c r="Q94" s="310"/>
      <c r="R94" s="310"/>
      <c r="S94" s="310"/>
      <c r="T94" s="721"/>
      <c r="U94" s="308"/>
      <c r="V94" s="322"/>
      <c r="W94" s="112"/>
      <c r="X94" s="112"/>
      <c r="Y94" s="112"/>
      <c r="Z94" s="112"/>
      <c r="AA94" s="112"/>
      <c r="AB94" s="112"/>
      <c r="AC94" s="112"/>
      <c r="AD94" s="112"/>
      <c r="AE94" s="112"/>
      <c r="AF94" s="112"/>
      <c r="AG94" s="112"/>
      <c r="AH94" s="112"/>
      <c r="AI94" s="112"/>
      <c r="AJ94" s="112"/>
      <c r="AK94" s="112"/>
      <c r="AL94" s="112"/>
      <c r="AM94" s="112"/>
      <c r="AN94" s="112"/>
      <c r="AO94" s="112"/>
    </row>
    <row r="95" spans="1:41" ht="15">
      <c r="A95" s="295" t="s">
        <v>241</v>
      </c>
      <c r="B95" s="313"/>
      <c r="C95" s="314"/>
      <c r="D95" s="310"/>
      <c r="E95" s="310"/>
      <c r="F95" s="310"/>
      <c r="G95" s="310"/>
      <c r="H95" s="310"/>
      <c r="I95" s="310"/>
      <c r="J95" s="310"/>
      <c r="K95" s="310"/>
      <c r="L95" s="310"/>
      <c r="M95" s="310"/>
      <c r="N95" s="310"/>
      <c r="O95" s="310"/>
      <c r="P95" s="310"/>
      <c r="Q95" s="310"/>
      <c r="R95" s="310"/>
      <c r="S95" s="310"/>
      <c r="T95" s="721"/>
      <c r="U95" s="308"/>
      <c r="V95" s="322"/>
      <c r="W95" s="112"/>
      <c r="X95" s="112"/>
      <c r="Y95" s="112"/>
      <c r="Z95" s="112"/>
      <c r="AA95" s="112"/>
      <c r="AB95" s="112"/>
      <c r="AC95" s="112"/>
      <c r="AD95" s="112"/>
      <c r="AE95" s="112"/>
      <c r="AF95" s="112"/>
      <c r="AG95" s="112"/>
      <c r="AH95" s="112"/>
      <c r="AI95" s="112"/>
      <c r="AJ95" s="112"/>
      <c r="AK95" s="112"/>
      <c r="AL95" s="112"/>
      <c r="AM95" s="112"/>
      <c r="AN95" s="112"/>
      <c r="AO95" s="112"/>
    </row>
    <row r="96" spans="1:41">
      <c r="A96" s="308" t="s">
        <v>289</v>
      </c>
      <c r="B96" s="313"/>
      <c r="C96" s="314"/>
      <c r="D96" s="310"/>
      <c r="E96" s="310"/>
      <c r="F96" s="310"/>
      <c r="G96" s="310"/>
      <c r="H96" s="310"/>
      <c r="I96" s="310"/>
      <c r="J96" s="310"/>
      <c r="K96" s="310"/>
      <c r="L96" s="310"/>
      <c r="M96" s="310"/>
      <c r="N96" s="310"/>
      <c r="O96" s="310"/>
      <c r="P96" s="310"/>
      <c r="Q96" s="310"/>
      <c r="R96" s="310"/>
      <c r="S96" s="310"/>
      <c r="T96" s="721"/>
      <c r="U96" s="308"/>
      <c r="V96" s="322"/>
      <c r="W96" s="112"/>
      <c r="X96" s="112"/>
      <c r="Y96" s="112"/>
      <c r="Z96" s="112"/>
      <c r="AA96" s="112"/>
      <c r="AB96" s="112"/>
      <c r="AC96" s="112"/>
      <c r="AD96" s="112"/>
      <c r="AE96" s="112"/>
      <c r="AF96" s="112"/>
      <c r="AG96" s="112"/>
      <c r="AH96" s="112"/>
      <c r="AI96" s="112"/>
      <c r="AJ96" s="112"/>
      <c r="AK96" s="112"/>
      <c r="AL96" s="112"/>
      <c r="AM96" s="112"/>
      <c r="AN96" s="112"/>
      <c r="AO96" s="112"/>
    </row>
    <row r="97" spans="1:41">
      <c r="A97" s="308" t="s">
        <v>290</v>
      </c>
      <c r="B97" s="313"/>
      <c r="C97" s="314"/>
      <c r="D97" s="310"/>
      <c r="E97" s="310"/>
      <c r="F97" s="310"/>
      <c r="G97" s="310"/>
      <c r="H97" s="310"/>
      <c r="I97" s="310"/>
      <c r="J97" s="310"/>
      <c r="K97" s="310"/>
      <c r="L97" s="310"/>
      <c r="M97" s="310"/>
      <c r="N97" s="310"/>
      <c r="O97" s="310"/>
      <c r="P97" s="310"/>
      <c r="Q97" s="310"/>
      <c r="R97" s="310"/>
      <c r="S97" s="310"/>
      <c r="T97" s="721"/>
      <c r="U97" s="308"/>
      <c r="V97" s="322"/>
      <c r="W97" s="112"/>
      <c r="X97" s="112"/>
      <c r="Y97" s="112"/>
      <c r="Z97" s="112"/>
      <c r="AA97" s="112"/>
      <c r="AB97" s="112"/>
      <c r="AC97" s="112"/>
      <c r="AD97" s="112"/>
      <c r="AE97" s="112"/>
      <c r="AF97" s="112"/>
      <c r="AG97" s="112"/>
      <c r="AH97" s="112"/>
      <c r="AI97" s="112"/>
      <c r="AJ97" s="112"/>
      <c r="AK97" s="112"/>
      <c r="AL97" s="112"/>
      <c r="AM97" s="112"/>
      <c r="AN97" s="112"/>
      <c r="AO97" s="112"/>
    </row>
    <row r="98" spans="1:41">
      <c r="A98" s="308"/>
      <c r="B98" s="313"/>
      <c r="C98" s="314"/>
      <c r="D98" s="310"/>
      <c r="E98" s="310"/>
      <c r="F98" s="310"/>
      <c r="G98" s="310"/>
      <c r="H98" s="310"/>
      <c r="I98" s="310"/>
      <c r="J98" s="310"/>
      <c r="K98" s="310"/>
      <c r="L98" s="310"/>
      <c r="M98" s="310"/>
      <c r="N98" s="310"/>
      <c r="O98" s="310"/>
      <c r="P98" s="310"/>
      <c r="Q98" s="310"/>
      <c r="R98" s="310"/>
      <c r="S98" s="310"/>
      <c r="T98" s="721"/>
      <c r="U98" s="308"/>
      <c r="V98" s="322"/>
      <c r="W98" s="112"/>
      <c r="X98" s="112"/>
      <c r="Y98" s="112"/>
      <c r="Z98" s="112"/>
      <c r="AA98" s="112"/>
      <c r="AB98" s="112"/>
      <c r="AC98" s="112"/>
      <c r="AD98" s="112"/>
      <c r="AE98" s="112"/>
      <c r="AF98" s="112"/>
      <c r="AG98" s="112"/>
      <c r="AH98" s="112"/>
      <c r="AI98" s="112"/>
      <c r="AJ98" s="112"/>
      <c r="AK98" s="112"/>
      <c r="AL98" s="112"/>
      <c r="AM98" s="112"/>
      <c r="AN98" s="112"/>
      <c r="AO98" s="112"/>
    </row>
    <row r="99" spans="1:41" ht="15">
      <c r="A99" s="295"/>
      <c r="B99" s="296"/>
      <c r="C99" s="314"/>
      <c r="D99" s="310"/>
      <c r="E99" s="310"/>
      <c r="F99" s="310"/>
      <c r="G99" s="310"/>
      <c r="H99" s="310"/>
      <c r="I99" s="310"/>
      <c r="J99" s="310"/>
      <c r="K99" s="310"/>
      <c r="L99" s="310"/>
      <c r="M99" s="310"/>
      <c r="N99" s="310"/>
      <c r="O99" s="310"/>
      <c r="P99" s="310"/>
      <c r="Q99" s="310"/>
      <c r="R99" s="310"/>
      <c r="S99" s="310"/>
      <c r="T99" s="721"/>
      <c r="U99" s="308"/>
      <c r="V99" s="322"/>
      <c r="W99" s="112"/>
      <c r="X99" s="112"/>
      <c r="Y99" s="112"/>
      <c r="Z99" s="112"/>
      <c r="AA99" s="112"/>
      <c r="AB99" s="112"/>
      <c r="AC99" s="112"/>
      <c r="AD99" s="112"/>
      <c r="AE99" s="112"/>
      <c r="AF99" s="112"/>
      <c r="AG99" s="112"/>
      <c r="AH99" s="112"/>
      <c r="AI99" s="112"/>
      <c r="AJ99" s="112"/>
      <c r="AK99" s="112"/>
      <c r="AL99" s="112"/>
      <c r="AM99" s="112"/>
      <c r="AN99" s="112"/>
      <c r="AO99" s="112"/>
    </row>
    <row r="100" spans="1:41">
      <c r="A100" s="308"/>
      <c r="B100" s="313"/>
      <c r="C100" s="314"/>
      <c r="D100" s="310"/>
      <c r="E100" s="310"/>
      <c r="F100" s="310"/>
      <c r="G100" s="310"/>
      <c r="H100" s="310"/>
      <c r="I100" s="310"/>
      <c r="J100" s="310"/>
      <c r="K100" s="310"/>
      <c r="L100" s="310"/>
      <c r="M100" s="310"/>
      <c r="N100" s="310"/>
      <c r="O100" s="310"/>
      <c r="P100" s="310"/>
      <c r="Q100" s="310"/>
      <c r="R100" s="310"/>
      <c r="S100" s="310"/>
      <c r="T100" s="721"/>
      <c r="U100" s="308"/>
      <c r="V100" s="322"/>
      <c r="W100" s="112"/>
      <c r="X100" s="112"/>
      <c r="Y100" s="112"/>
      <c r="Z100" s="112"/>
      <c r="AA100" s="112"/>
      <c r="AB100" s="112"/>
      <c r="AC100" s="112"/>
      <c r="AD100" s="112"/>
      <c r="AE100" s="112"/>
      <c r="AF100" s="112"/>
      <c r="AG100" s="112"/>
      <c r="AH100" s="112"/>
      <c r="AI100" s="112"/>
      <c r="AJ100" s="112"/>
      <c r="AK100" s="112"/>
      <c r="AL100" s="112"/>
      <c r="AM100" s="112"/>
      <c r="AN100" s="112"/>
      <c r="AO100" s="112"/>
    </row>
    <row r="101" spans="1:41">
      <c r="A101" s="308"/>
      <c r="B101" s="313"/>
      <c r="C101" s="314"/>
      <c r="D101" s="310"/>
      <c r="E101" s="310"/>
      <c r="F101" s="310"/>
      <c r="G101" s="310"/>
      <c r="H101" s="310"/>
      <c r="I101" s="310"/>
      <c r="J101" s="310"/>
      <c r="K101" s="310"/>
      <c r="L101" s="310"/>
      <c r="M101" s="310"/>
      <c r="N101" s="310"/>
      <c r="O101" s="310"/>
      <c r="P101" s="310"/>
      <c r="Q101" s="310"/>
      <c r="R101" s="310"/>
      <c r="S101" s="310"/>
      <c r="T101" s="721"/>
      <c r="U101" s="29">
        <f>SUM($U$88:$U$100)</f>
        <v>0</v>
      </c>
      <c r="V101" s="133">
        <f>SUM($V$88:$V$100)</f>
        <v>0</v>
      </c>
      <c r="W101" s="112"/>
      <c r="X101" s="112"/>
      <c r="Y101" s="112"/>
      <c r="Z101" s="112"/>
      <c r="AA101" s="112"/>
      <c r="AB101" s="112"/>
      <c r="AC101" s="112"/>
      <c r="AD101" s="112"/>
      <c r="AE101" s="112"/>
      <c r="AF101" s="112"/>
      <c r="AG101" s="112"/>
      <c r="AH101" s="112"/>
      <c r="AI101" s="112"/>
      <c r="AJ101" s="112"/>
      <c r="AK101" s="112"/>
      <c r="AL101" s="112"/>
      <c r="AM101" s="112"/>
      <c r="AN101" s="112"/>
      <c r="AO101" s="112"/>
    </row>
    <row r="102" spans="1:41" ht="15">
      <c r="A102" s="317" t="s">
        <v>291</v>
      </c>
      <c r="B102" s="318"/>
      <c r="C102" s="319"/>
      <c r="D102" s="307"/>
      <c r="E102" s="307"/>
      <c r="F102" s="307"/>
      <c r="G102" s="307"/>
      <c r="H102" s="307"/>
      <c r="I102" s="307"/>
      <c r="J102" s="307"/>
      <c r="K102" s="307"/>
      <c r="L102" s="307"/>
      <c r="M102" s="307"/>
      <c r="N102" s="307"/>
      <c r="O102" s="307"/>
      <c r="P102" s="307"/>
      <c r="Q102" s="307"/>
      <c r="R102" s="307"/>
      <c r="S102" s="307"/>
      <c r="T102" s="720"/>
      <c r="U102" s="320"/>
      <c r="V102" s="321"/>
      <c r="W102" s="112"/>
      <c r="X102" s="112"/>
      <c r="Y102" s="112"/>
      <c r="Z102" s="112"/>
      <c r="AA102" s="112"/>
      <c r="AB102" s="112"/>
      <c r="AC102" s="112"/>
      <c r="AD102" s="112"/>
      <c r="AE102" s="112"/>
      <c r="AF102" s="112"/>
      <c r="AG102" s="112"/>
      <c r="AH102" s="112"/>
      <c r="AI102" s="112"/>
      <c r="AJ102" s="112"/>
      <c r="AK102" s="112"/>
      <c r="AL102" s="112"/>
      <c r="AM102" s="112"/>
      <c r="AN102" s="112"/>
      <c r="AO102" s="112"/>
    </row>
    <row r="103" spans="1:41">
      <c r="A103" s="308" t="s">
        <v>292</v>
      </c>
      <c r="B103" s="313"/>
      <c r="C103" s="314"/>
      <c r="D103" s="310"/>
      <c r="E103" s="310"/>
      <c r="F103" s="310"/>
      <c r="G103" s="310"/>
      <c r="H103" s="310"/>
      <c r="I103" s="310"/>
      <c r="J103" s="310"/>
      <c r="K103" s="310"/>
      <c r="L103" s="310"/>
      <c r="M103" s="310"/>
      <c r="N103" s="310"/>
      <c r="O103" s="310"/>
      <c r="P103" s="310"/>
      <c r="Q103" s="310"/>
      <c r="R103" s="310"/>
      <c r="S103" s="310"/>
      <c r="T103" s="721"/>
      <c r="U103" s="308"/>
      <c r="V103" s="322"/>
      <c r="W103" s="112"/>
      <c r="X103" s="112"/>
      <c r="Y103" s="112"/>
      <c r="Z103" s="112"/>
      <c r="AA103" s="112"/>
      <c r="AB103" s="112"/>
      <c r="AC103" s="112"/>
      <c r="AD103" s="112"/>
      <c r="AE103" s="112"/>
      <c r="AF103" s="112"/>
      <c r="AG103" s="112"/>
      <c r="AH103" s="112"/>
      <c r="AI103" s="112"/>
      <c r="AJ103" s="112"/>
      <c r="AK103" s="112"/>
      <c r="AL103" s="112"/>
      <c r="AM103" s="112"/>
      <c r="AN103" s="112"/>
      <c r="AO103" s="112"/>
    </row>
    <row r="104" spans="1:41">
      <c r="A104" s="308" t="s">
        <v>293</v>
      </c>
      <c r="B104" s="313"/>
      <c r="C104" s="314"/>
      <c r="D104" s="310"/>
      <c r="E104" s="310"/>
      <c r="F104" s="310"/>
      <c r="G104" s="310"/>
      <c r="H104" s="310"/>
      <c r="I104" s="310"/>
      <c r="J104" s="310"/>
      <c r="K104" s="310"/>
      <c r="L104" s="310"/>
      <c r="M104" s="310"/>
      <c r="N104" s="310"/>
      <c r="O104" s="310"/>
      <c r="P104" s="310"/>
      <c r="Q104" s="310"/>
      <c r="R104" s="310"/>
      <c r="S104" s="310"/>
      <c r="T104" s="721"/>
      <c r="U104" s="308"/>
      <c r="V104" s="322"/>
      <c r="W104" s="112"/>
      <c r="X104" s="112"/>
      <c r="Y104" s="112"/>
      <c r="Z104" s="112"/>
      <c r="AA104" s="112"/>
      <c r="AB104" s="112"/>
      <c r="AC104" s="112"/>
      <c r="AD104" s="112"/>
      <c r="AE104" s="112"/>
      <c r="AF104" s="112"/>
      <c r="AG104" s="112"/>
      <c r="AH104" s="112"/>
      <c r="AI104" s="112"/>
      <c r="AJ104" s="112"/>
      <c r="AK104" s="112"/>
      <c r="AL104" s="112"/>
      <c r="AM104" s="112"/>
      <c r="AN104" s="112"/>
      <c r="AO104" s="112"/>
    </row>
    <row r="105" spans="1:41">
      <c r="A105" s="308" t="s">
        <v>294</v>
      </c>
      <c r="B105" s="313"/>
      <c r="C105" s="314"/>
      <c r="D105" s="310"/>
      <c r="E105" s="310"/>
      <c r="F105" s="310"/>
      <c r="G105" s="310"/>
      <c r="H105" s="310"/>
      <c r="I105" s="310"/>
      <c r="J105" s="310"/>
      <c r="K105" s="310"/>
      <c r="L105" s="310"/>
      <c r="M105" s="310"/>
      <c r="N105" s="310"/>
      <c r="O105" s="310"/>
      <c r="P105" s="310"/>
      <c r="Q105" s="310"/>
      <c r="R105" s="310"/>
      <c r="S105" s="310"/>
      <c r="T105" s="721"/>
      <c r="U105" s="308"/>
      <c r="V105" s="322"/>
      <c r="W105" s="112"/>
      <c r="X105" s="112"/>
      <c r="Y105" s="112"/>
      <c r="Z105" s="112"/>
      <c r="AA105" s="112"/>
      <c r="AB105" s="112"/>
      <c r="AC105" s="112"/>
      <c r="AD105" s="112"/>
      <c r="AE105" s="112"/>
      <c r="AF105" s="112"/>
      <c r="AG105" s="112"/>
      <c r="AH105" s="112"/>
      <c r="AI105" s="112"/>
      <c r="AJ105" s="112"/>
      <c r="AK105" s="112"/>
      <c r="AL105" s="112"/>
      <c r="AM105" s="112"/>
      <c r="AN105" s="112"/>
      <c r="AO105" s="112"/>
    </row>
    <row r="106" spans="1:41">
      <c r="A106" s="308" t="s">
        <v>295</v>
      </c>
      <c r="B106" s="313"/>
      <c r="C106" s="314"/>
      <c r="D106" s="310"/>
      <c r="E106" s="310"/>
      <c r="F106" s="310"/>
      <c r="G106" s="310"/>
      <c r="H106" s="310"/>
      <c r="I106" s="310"/>
      <c r="J106" s="310"/>
      <c r="K106" s="310"/>
      <c r="L106" s="310"/>
      <c r="M106" s="310"/>
      <c r="N106" s="310"/>
      <c r="O106" s="310"/>
      <c r="P106" s="310"/>
      <c r="Q106" s="310"/>
      <c r="R106" s="310"/>
      <c r="S106" s="310"/>
      <c r="T106" s="721"/>
      <c r="U106" s="308"/>
      <c r="V106" s="322"/>
      <c r="W106" s="112"/>
      <c r="X106" s="112"/>
      <c r="Y106" s="112"/>
      <c r="Z106" s="112"/>
      <c r="AA106" s="112"/>
      <c r="AB106" s="112"/>
      <c r="AC106" s="112"/>
      <c r="AD106" s="112"/>
      <c r="AE106" s="112"/>
      <c r="AF106" s="112"/>
      <c r="AG106" s="112"/>
      <c r="AH106" s="112"/>
      <c r="AI106" s="112"/>
      <c r="AJ106" s="112"/>
      <c r="AK106" s="112"/>
      <c r="AL106" s="112"/>
      <c r="AM106" s="112"/>
      <c r="AN106" s="112"/>
      <c r="AO106" s="112"/>
    </row>
    <row r="107" spans="1:41">
      <c r="A107" s="308"/>
      <c r="B107" s="313"/>
      <c r="C107" s="314"/>
      <c r="D107" s="310"/>
      <c r="E107" s="310"/>
      <c r="F107" s="310"/>
      <c r="G107" s="310"/>
      <c r="H107" s="310"/>
      <c r="I107" s="310"/>
      <c r="J107" s="310"/>
      <c r="K107" s="310"/>
      <c r="L107" s="310"/>
      <c r="M107" s="310"/>
      <c r="N107" s="310"/>
      <c r="O107" s="310"/>
      <c r="P107" s="310"/>
      <c r="Q107" s="310"/>
      <c r="R107" s="310"/>
      <c r="S107" s="310"/>
      <c r="T107" s="721"/>
      <c r="U107" s="308"/>
      <c r="V107" s="322"/>
      <c r="W107" s="112"/>
      <c r="X107" s="112"/>
      <c r="Y107" s="112"/>
      <c r="Z107" s="112"/>
      <c r="AA107" s="112"/>
      <c r="AB107" s="112"/>
      <c r="AC107" s="112"/>
      <c r="AD107" s="112"/>
      <c r="AE107" s="112"/>
      <c r="AF107" s="112"/>
      <c r="AG107" s="112"/>
      <c r="AH107" s="112"/>
      <c r="AI107" s="112"/>
      <c r="AJ107" s="112"/>
      <c r="AK107" s="112"/>
      <c r="AL107" s="112"/>
      <c r="AM107" s="112"/>
      <c r="AN107" s="112"/>
      <c r="AO107" s="112"/>
    </row>
    <row r="108" spans="1:41">
      <c r="A108" s="112"/>
      <c r="B108" s="313"/>
      <c r="C108" s="314"/>
      <c r="D108" s="310"/>
      <c r="E108" s="310"/>
      <c r="F108" s="310"/>
      <c r="G108" s="310"/>
      <c r="H108" s="310"/>
      <c r="I108" s="310"/>
      <c r="J108" s="310"/>
      <c r="K108" s="310"/>
      <c r="L108" s="310"/>
      <c r="M108" s="310"/>
      <c r="N108" s="310"/>
      <c r="O108" s="310"/>
      <c r="P108" s="310"/>
      <c r="Q108" s="310"/>
      <c r="R108" s="310"/>
      <c r="S108" s="310"/>
      <c r="T108" s="721"/>
      <c r="U108" s="308"/>
      <c r="V108" s="322"/>
      <c r="W108" s="112"/>
      <c r="X108" s="112"/>
      <c r="Y108" s="112"/>
      <c r="Z108" s="112"/>
      <c r="AA108" s="112"/>
      <c r="AB108" s="112"/>
      <c r="AC108" s="112"/>
      <c r="AD108" s="112"/>
      <c r="AE108" s="112"/>
      <c r="AF108" s="112"/>
      <c r="AG108" s="112"/>
      <c r="AH108" s="112"/>
      <c r="AI108" s="112"/>
      <c r="AJ108" s="112"/>
      <c r="AK108" s="112"/>
      <c r="AL108" s="112"/>
      <c r="AM108" s="112"/>
      <c r="AN108" s="112"/>
      <c r="AO108" s="112"/>
    </row>
    <row r="109" spans="1:41" ht="15">
      <c r="A109" s="295" t="s">
        <v>241</v>
      </c>
      <c r="B109" s="313"/>
      <c r="C109" s="314"/>
      <c r="D109" s="310"/>
      <c r="E109" s="310"/>
      <c r="F109" s="310"/>
      <c r="G109" s="310"/>
      <c r="H109" s="310"/>
      <c r="I109" s="310"/>
      <c r="J109" s="310"/>
      <c r="K109" s="310"/>
      <c r="L109" s="310"/>
      <c r="M109" s="310"/>
      <c r="N109" s="310"/>
      <c r="O109" s="310"/>
      <c r="P109" s="310"/>
      <c r="Q109" s="310"/>
      <c r="R109" s="310"/>
      <c r="S109" s="310"/>
      <c r="T109" s="721"/>
      <c r="U109" s="308"/>
      <c r="V109" s="322"/>
      <c r="W109" s="112"/>
      <c r="X109" s="112"/>
      <c r="Y109" s="112"/>
      <c r="Z109" s="112"/>
      <c r="AA109" s="112"/>
      <c r="AB109" s="112"/>
      <c r="AC109" s="112"/>
      <c r="AD109" s="112"/>
      <c r="AE109" s="112"/>
      <c r="AF109" s="112"/>
      <c r="AG109" s="112"/>
      <c r="AH109" s="112"/>
      <c r="AI109" s="112"/>
      <c r="AJ109" s="112"/>
      <c r="AK109" s="112"/>
      <c r="AL109" s="112"/>
      <c r="AM109" s="112"/>
      <c r="AN109" s="112"/>
      <c r="AO109" s="112"/>
    </row>
    <row r="110" spans="1:41">
      <c r="A110" s="308" t="s">
        <v>296</v>
      </c>
      <c r="B110" s="313"/>
      <c r="C110" s="314"/>
      <c r="D110" s="310"/>
      <c r="E110" s="310"/>
      <c r="F110" s="310"/>
      <c r="G110" s="310"/>
      <c r="H110" s="310"/>
      <c r="I110" s="310"/>
      <c r="J110" s="310"/>
      <c r="K110" s="310"/>
      <c r="L110" s="310"/>
      <c r="M110" s="310"/>
      <c r="N110" s="310"/>
      <c r="O110" s="310"/>
      <c r="P110" s="310"/>
      <c r="Q110" s="310"/>
      <c r="R110" s="310"/>
      <c r="S110" s="310"/>
      <c r="T110" s="721"/>
      <c r="U110" s="308"/>
      <c r="V110" s="322"/>
      <c r="W110" s="112"/>
      <c r="X110" s="112"/>
      <c r="Y110" s="112"/>
      <c r="Z110" s="112"/>
      <c r="AA110" s="112"/>
      <c r="AB110" s="112"/>
      <c r="AC110" s="112"/>
      <c r="AD110" s="112"/>
      <c r="AE110" s="112"/>
      <c r="AF110" s="112"/>
      <c r="AG110" s="112"/>
      <c r="AH110" s="112"/>
      <c r="AI110" s="112"/>
      <c r="AJ110" s="112"/>
      <c r="AK110" s="112"/>
      <c r="AL110" s="112"/>
      <c r="AM110" s="112"/>
      <c r="AN110" s="112"/>
      <c r="AO110" s="112"/>
    </row>
    <row r="111" spans="1:41">
      <c r="A111" s="308" t="s">
        <v>297</v>
      </c>
      <c r="B111" s="313"/>
      <c r="C111" s="314"/>
      <c r="D111" s="310"/>
      <c r="E111" s="310"/>
      <c r="F111" s="310"/>
      <c r="G111" s="310"/>
      <c r="H111" s="310"/>
      <c r="I111" s="310"/>
      <c r="J111" s="310"/>
      <c r="K111" s="310"/>
      <c r="L111" s="310"/>
      <c r="M111" s="310"/>
      <c r="N111" s="310"/>
      <c r="O111" s="310"/>
      <c r="P111" s="310"/>
      <c r="Q111" s="310"/>
      <c r="R111" s="310"/>
      <c r="S111" s="310"/>
      <c r="T111" s="721"/>
      <c r="U111" s="308"/>
      <c r="V111" s="322"/>
      <c r="W111" s="112"/>
      <c r="X111" s="112"/>
      <c r="Y111" s="112"/>
      <c r="Z111" s="112"/>
      <c r="AA111" s="112"/>
      <c r="AB111" s="112"/>
      <c r="AC111" s="112"/>
      <c r="AD111" s="112"/>
      <c r="AE111" s="112"/>
      <c r="AF111" s="112"/>
      <c r="AG111" s="112"/>
      <c r="AH111" s="112"/>
      <c r="AI111" s="112"/>
      <c r="AJ111" s="112"/>
      <c r="AK111" s="112"/>
      <c r="AL111" s="112"/>
      <c r="AM111" s="112"/>
      <c r="AN111" s="112"/>
      <c r="AO111" s="112"/>
    </row>
    <row r="112" spans="1:41">
      <c r="A112" s="308"/>
      <c r="B112" s="313"/>
      <c r="C112" s="314"/>
      <c r="D112" s="310"/>
      <c r="E112" s="310"/>
      <c r="F112" s="310"/>
      <c r="G112" s="310"/>
      <c r="H112" s="310"/>
      <c r="I112" s="310"/>
      <c r="J112" s="310"/>
      <c r="K112" s="310"/>
      <c r="L112" s="310"/>
      <c r="M112" s="310"/>
      <c r="N112" s="310"/>
      <c r="O112" s="310"/>
      <c r="P112" s="310"/>
      <c r="Q112" s="310"/>
      <c r="R112" s="310"/>
      <c r="S112" s="310"/>
      <c r="T112" s="721"/>
      <c r="U112" s="308"/>
      <c r="V112" s="322"/>
      <c r="W112" s="112"/>
      <c r="X112" s="112"/>
      <c r="Y112" s="112"/>
      <c r="Z112" s="112"/>
      <c r="AA112" s="112"/>
      <c r="AB112" s="112"/>
      <c r="AC112" s="112"/>
      <c r="AD112" s="112"/>
      <c r="AE112" s="112"/>
      <c r="AF112" s="112"/>
      <c r="AG112" s="112"/>
      <c r="AH112" s="112"/>
      <c r="AI112" s="112"/>
      <c r="AJ112" s="112"/>
      <c r="AK112" s="112"/>
      <c r="AL112" s="112"/>
      <c r="AM112" s="112"/>
      <c r="AN112" s="112"/>
      <c r="AO112" s="112"/>
    </row>
    <row r="113" spans="1:41" ht="15">
      <c r="A113" s="295"/>
      <c r="B113" s="296"/>
      <c r="C113" s="314"/>
      <c r="D113" s="310"/>
      <c r="E113" s="310"/>
      <c r="F113" s="310"/>
      <c r="G113" s="310"/>
      <c r="H113" s="310"/>
      <c r="I113" s="310"/>
      <c r="J113" s="310"/>
      <c r="K113" s="310"/>
      <c r="L113" s="310"/>
      <c r="M113" s="310"/>
      <c r="N113" s="310"/>
      <c r="O113" s="310"/>
      <c r="P113" s="310"/>
      <c r="Q113" s="310"/>
      <c r="R113" s="310"/>
      <c r="S113" s="310"/>
      <c r="T113" s="721"/>
      <c r="U113" s="308"/>
      <c r="V113" s="322"/>
      <c r="W113" s="112"/>
      <c r="X113" s="112"/>
      <c r="Y113" s="112"/>
      <c r="Z113" s="112"/>
      <c r="AA113" s="112"/>
      <c r="AB113" s="112"/>
      <c r="AC113" s="112"/>
      <c r="AD113" s="112"/>
      <c r="AE113" s="112"/>
      <c r="AF113" s="112"/>
      <c r="AG113" s="112"/>
      <c r="AH113" s="112"/>
      <c r="AI113" s="112"/>
      <c r="AJ113" s="112"/>
      <c r="AK113" s="112"/>
      <c r="AL113" s="112"/>
      <c r="AM113" s="112"/>
      <c r="AN113" s="112"/>
      <c r="AO113" s="112"/>
    </row>
    <row r="114" spans="1:41">
      <c r="A114" s="308"/>
      <c r="B114" s="313"/>
      <c r="C114" s="314"/>
      <c r="D114" s="310"/>
      <c r="E114" s="310"/>
      <c r="F114" s="310"/>
      <c r="G114" s="310"/>
      <c r="H114" s="310"/>
      <c r="I114" s="310"/>
      <c r="J114" s="310"/>
      <c r="K114" s="310"/>
      <c r="L114" s="310"/>
      <c r="M114" s="310"/>
      <c r="N114" s="310"/>
      <c r="O114" s="310"/>
      <c r="P114" s="310"/>
      <c r="Q114" s="310"/>
      <c r="R114" s="310"/>
      <c r="S114" s="310"/>
      <c r="T114" s="721"/>
      <c r="U114" s="308"/>
      <c r="V114" s="322"/>
      <c r="W114" s="112"/>
      <c r="X114" s="112"/>
      <c r="Y114" s="112"/>
      <c r="Z114" s="112"/>
      <c r="AA114" s="112"/>
      <c r="AB114" s="112"/>
      <c r="AC114" s="112"/>
      <c r="AD114" s="112"/>
      <c r="AE114" s="112"/>
      <c r="AF114" s="112"/>
      <c r="AG114" s="112"/>
      <c r="AH114" s="112"/>
      <c r="AI114" s="112"/>
      <c r="AJ114" s="112"/>
      <c r="AK114" s="112"/>
      <c r="AL114" s="112"/>
      <c r="AM114" s="112"/>
      <c r="AN114" s="112"/>
      <c r="AO114" s="112"/>
    </row>
    <row r="115" spans="1:41">
      <c r="A115" s="308"/>
      <c r="B115" s="313"/>
      <c r="C115" s="314"/>
      <c r="D115" s="310"/>
      <c r="E115" s="310"/>
      <c r="F115" s="310"/>
      <c r="G115" s="310"/>
      <c r="H115" s="310"/>
      <c r="I115" s="310"/>
      <c r="J115" s="310"/>
      <c r="K115" s="310"/>
      <c r="L115" s="310"/>
      <c r="M115" s="310"/>
      <c r="N115" s="310"/>
      <c r="O115" s="310"/>
      <c r="P115" s="310"/>
      <c r="Q115" s="310"/>
      <c r="R115" s="310"/>
      <c r="S115" s="310"/>
      <c r="T115" s="721"/>
      <c r="U115" s="29">
        <f>SUM($U$102:$U$114)</f>
        <v>0</v>
      </c>
      <c r="V115" s="133">
        <f>SUM($V$102:$V$114)</f>
        <v>0</v>
      </c>
      <c r="W115" s="112"/>
      <c r="X115" s="112"/>
      <c r="Y115" s="112"/>
      <c r="Z115" s="112"/>
      <c r="AA115" s="112"/>
      <c r="AB115" s="112"/>
      <c r="AC115" s="112"/>
      <c r="AD115" s="112"/>
      <c r="AE115" s="112"/>
      <c r="AF115" s="112"/>
      <c r="AG115" s="112"/>
      <c r="AH115" s="112"/>
      <c r="AI115" s="112"/>
      <c r="AJ115" s="112"/>
      <c r="AK115" s="112"/>
      <c r="AL115" s="112"/>
      <c r="AM115" s="112"/>
      <c r="AN115" s="112"/>
      <c r="AO115" s="112"/>
    </row>
    <row r="116" spans="1:41" ht="15">
      <c r="A116" s="317" t="s">
        <v>298</v>
      </c>
      <c r="B116" s="318"/>
      <c r="C116" s="319"/>
      <c r="D116" s="307"/>
      <c r="E116" s="307"/>
      <c r="F116" s="307"/>
      <c r="G116" s="307"/>
      <c r="H116" s="307"/>
      <c r="I116" s="307"/>
      <c r="J116" s="307"/>
      <c r="K116" s="307"/>
      <c r="L116" s="307"/>
      <c r="M116" s="307"/>
      <c r="N116" s="307"/>
      <c r="O116" s="307"/>
      <c r="P116" s="307"/>
      <c r="Q116" s="307"/>
      <c r="R116" s="307"/>
      <c r="S116" s="307"/>
      <c r="T116" s="720"/>
      <c r="U116" s="320"/>
      <c r="V116" s="321"/>
      <c r="W116" s="112"/>
      <c r="X116" s="112"/>
      <c r="Y116" s="112"/>
      <c r="Z116" s="112"/>
      <c r="AA116" s="112"/>
      <c r="AB116" s="112"/>
      <c r="AC116" s="112"/>
      <c r="AD116" s="112"/>
      <c r="AE116" s="112"/>
      <c r="AF116" s="112"/>
      <c r="AG116" s="112"/>
      <c r="AH116" s="112"/>
      <c r="AI116" s="112"/>
      <c r="AJ116" s="112"/>
      <c r="AK116" s="112"/>
      <c r="AL116" s="112"/>
      <c r="AM116" s="112"/>
      <c r="AN116" s="112"/>
      <c r="AO116" s="112"/>
    </row>
    <row r="117" spans="1:41">
      <c r="A117" s="308" t="s">
        <v>299</v>
      </c>
      <c r="B117" s="313"/>
      <c r="C117" s="314"/>
      <c r="D117" s="310"/>
      <c r="E117" s="310"/>
      <c r="F117" s="310"/>
      <c r="G117" s="310"/>
      <c r="H117" s="310"/>
      <c r="I117" s="310"/>
      <c r="J117" s="310"/>
      <c r="K117" s="310"/>
      <c r="L117" s="310"/>
      <c r="M117" s="310"/>
      <c r="N117" s="310"/>
      <c r="O117" s="310"/>
      <c r="P117" s="310"/>
      <c r="Q117" s="310"/>
      <c r="R117" s="310"/>
      <c r="S117" s="310"/>
      <c r="T117" s="721"/>
      <c r="U117" s="308"/>
      <c r="V117" s="322"/>
      <c r="W117" s="112"/>
      <c r="X117" s="112"/>
      <c r="Y117" s="112"/>
      <c r="Z117" s="112"/>
      <c r="AA117" s="112"/>
      <c r="AB117" s="112"/>
      <c r="AC117" s="112"/>
      <c r="AD117" s="112"/>
      <c r="AE117" s="112"/>
      <c r="AF117" s="112"/>
      <c r="AG117" s="112"/>
      <c r="AH117" s="112"/>
      <c r="AI117" s="112"/>
      <c r="AJ117" s="112"/>
      <c r="AK117" s="112"/>
      <c r="AL117" s="112"/>
      <c r="AM117" s="112"/>
      <c r="AN117" s="112"/>
      <c r="AO117" s="112"/>
    </row>
    <row r="118" spans="1:41">
      <c r="A118" s="308" t="s">
        <v>300</v>
      </c>
      <c r="B118" s="313"/>
      <c r="C118" s="314"/>
      <c r="D118" s="310"/>
      <c r="E118" s="310"/>
      <c r="F118" s="310"/>
      <c r="G118" s="310"/>
      <c r="H118" s="310"/>
      <c r="I118" s="310"/>
      <c r="J118" s="310"/>
      <c r="K118" s="310"/>
      <c r="L118" s="310"/>
      <c r="M118" s="310"/>
      <c r="N118" s="310"/>
      <c r="O118" s="310"/>
      <c r="P118" s="310"/>
      <c r="Q118" s="310"/>
      <c r="R118" s="310"/>
      <c r="S118" s="310"/>
      <c r="T118" s="721"/>
      <c r="U118" s="308"/>
      <c r="V118" s="322"/>
      <c r="W118" s="112"/>
      <c r="X118" s="112"/>
      <c r="Y118" s="112"/>
      <c r="Z118" s="112"/>
      <c r="AA118" s="112"/>
      <c r="AB118" s="112"/>
      <c r="AC118" s="112"/>
      <c r="AD118" s="112"/>
      <c r="AE118" s="112"/>
      <c r="AF118" s="112"/>
      <c r="AG118" s="112"/>
      <c r="AH118" s="112"/>
      <c r="AI118" s="112"/>
      <c r="AJ118" s="112"/>
      <c r="AK118" s="112"/>
      <c r="AL118" s="112"/>
      <c r="AM118" s="112"/>
      <c r="AN118" s="112"/>
      <c r="AO118" s="112"/>
    </row>
    <row r="119" spans="1:41">
      <c r="A119" s="308" t="s">
        <v>301</v>
      </c>
      <c r="B119" s="313"/>
      <c r="C119" s="314"/>
      <c r="D119" s="310"/>
      <c r="E119" s="310"/>
      <c r="F119" s="310"/>
      <c r="G119" s="310"/>
      <c r="H119" s="310"/>
      <c r="I119" s="310"/>
      <c r="J119" s="310"/>
      <c r="K119" s="310"/>
      <c r="L119" s="310"/>
      <c r="M119" s="310"/>
      <c r="N119" s="310"/>
      <c r="O119" s="310"/>
      <c r="P119" s="310"/>
      <c r="Q119" s="310"/>
      <c r="R119" s="310"/>
      <c r="S119" s="310"/>
      <c r="T119" s="721"/>
      <c r="U119" s="308"/>
      <c r="V119" s="322"/>
      <c r="W119" s="112"/>
      <c r="X119" s="112"/>
      <c r="Y119" s="112"/>
      <c r="Z119" s="112"/>
      <c r="AA119" s="112"/>
      <c r="AB119" s="112"/>
      <c r="AC119" s="112"/>
      <c r="AD119" s="112"/>
      <c r="AE119" s="112"/>
      <c r="AF119" s="112"/>
      <c r="AG119" s="112"/>
      <c r="AH119" s="112"/>
      <c r="AI119" s="112"/>
      <c r="AJ119" s="112"/>
      <c r="AK119" s="112"/>
      <c r="AL119" s="112"/>
      <c r="AM119" s="112"/>
      <c r="AN119" s="112"/>
      <c r="AO119" s="112"/>
    </row>
    <row r="120" spans="1:41">
      <c r="A120" s="308" t="s">
        <v>302</v>
      </c>
      <c r="B120" s="313"/>
      <c r="C120" s="314"/>
      <c r="D120" s="310"/>
      <c r="E120" s="310"/>
      <c r="F120" s="310"/>
      <c r="G120" s="310"/>
      <c r="H120" s="310"/>
      <c r="I120" s="310"/>
      <c r="J120" s="310"/>
      <c r="K120" s="310"/>
      <c r="L120" s="310"/>
      <c r="M120" s="310"/>
      <c r="N120" s="310"/>
      <c r="O120" s="310"/>
      <c r="P120" s="310"/>
      <c r="Q120" s="310"/>
      <c r="R120" s="310"/>
      <c r="S120" s="310"/>
      <c r="T120" s="721"/>
      <c r="U120" s="308"/>
      <c r="V120" s="322"/>
      <c r="W120" s="112"/>
      <c r="X120" s="112"/>
      <c r="Y120" s="112"/>
      <c r="Z120" s="112"/>
      <c r="AA120" s="112"/>
      <c r="AB120" s="112"/>
      <c r="AC120" s="112"/>
      <c r="AD120" s="112"/>
      <c r="AE120" s="112"/>
      <c r="AF120" s="112"/>
      <c r="AG120" s="112"/>
      <c r="AH120" s="112"/>
      <c r="AI120" s="112"/>
      <c r="AJ120" s="112"/>
      <c r="AK120" s="112"/>
      <c r="AL120" s="112"/>
      <c r="AM120" s="112"/>
      <c r="AN120" s="112"/>
      <c r="AO120" s="112"/>
    </row>
    <row r="121" spans="1:41">
      <c r="A121" s="308"/>
      <c r="B121" s="313"/>
      <c r="C121" s="314"/>
      <c r="D121" s="310"/>
      <c r="E121" s="310"/>
      <c r="F121" s="310"/>
      <c r="G121" s="310"/>
      <c r="H121" s="310"/>
      <c r="I121" s="310"/>
      <c r="J121" s="310"/>
      <c r="K121" s="310"/>
      <c r="L121" s="310"/>
      <c r="M121" s="310"/>
      <c r="N121" s="310"/>
      <c r="O121" s="310"/>
      <c r="P121" s="310"/>
      <c r="Q121" s="310"/>
      <c r="R121" s="310"/>
      <c r="S121" s="310"/>
      <c r="T121" s="721"/>
      <c r="U121" s="308"/>
      <c r="V121" s="322"/>
      <c r="W121" s="112"/>
      <c r="X121" s="112"/>
      <c r="Y121" s="112"/>
      <c r="Z121" s="112"/>
      <c r="AA121" s="112"/>
      <c r="AB121" s="112"/>
      <c r="AC121" s="112"/>
      <c r="AD121" s="112"/>
      <c r="AE121" s="112"/>
      <c r="AF121" s="112"/>
      <c r="AG121" s="112"/>
      <c r="AH121" s="112"/>
      <c r="AI121" s="112"/>
      <c r="AJ121" s="112"/>
      <c r="AK121" s="112"/>
      <c r="AL121" s="112"/>
      <c r="AM121" s="112"/>
      <c r="AN121" s="112"/>
      <c r="AO121" s="112"/>
    </row>
    <row r="122" spans="1:41">
      <c r="A122" s="112"/>
      <c r="B122" s="313"/>
      <c r="C122" s="314"/>
      <c r="D122" s="310"/>
      <c r="E122" s="310"/>
      <c r="F122" s="310"/>
      <c r="G122" s="310"/>
      <c r="H122" s="310"/>
      <c r="I122" s="310"/>
      <c r="J122" s="310"/>
      <c r="K122" s="310"/>
      <c r="L122" s="310"/>
      <c r="M122" s="310"/>
      <c r="N122" s="310"/>
      <c r="O122" s="310"/>
      <c r="P122" s="310"/>
      <c r="Q122" s="310"/>
      <c r="R122" s="310"/>
      <c r="S122" s="310"/>
      <c r="T122" s="721"/>
      <c r="U122" s="308"/>
      <c r="V122" s="322"/>
      <c r="W122" s="112"/>
      <c r="X122" s="112"/>
      <c r="Y122" s="112"/>
      <c r="Z122" s="112"/>
      <c r="AA122" s="112"/>
      <c r="AB122" s="112"/>
      <c r="AC122" s="112"/>
      <c r="AD122" s="112"/>
      <c r="AE122" s="112"/>
      <c r="AF122" s="112"/>
      <c r="AG122" s="112"/>
      <c r="AH122" s="112"/>
      <c r="AI122" s="112"/>
      <c r="AJ122" s="112"/>
      <c r="AK122" s="112"/>
      <c r="AL122" s="112"/>
      <c r="AM122" s="112"/>
      <c r="AN122" s="112"/>
      <c r="AO122" s="112"/>
    </row>
    <row r="123" spans="1:41" ht="15">
      <c r="A123" s="295" t="s">
        <v>241</v>
      </c>
      <c r="B123" s="313"/>
      <c r="C123" s="314"/>
      <c r="D123" s="310"/>
      <c r="E123" s="310"/>
      <c r="F123" s="310"/>
      <c r="G123" s="310"/>
      <c r="H123" s="310"/>
      <c r="I123" s="310"/>
      <c r="J123" s="310"/>
      <c r="K123" s="310"/>
      <c r="L123" s="310"/>
      <c r="M123" s="310"/>
      <c r="N123" s="310"/>
      <c r="O123" s="310"/>
      <c r="P123" s="310"/>
      <c r="Q123" s="310"/>
      <c r="R123" s="310"/>
      <c r="S123" s="310"/>
      <c r="T123" s="721"/>
      <c r="U123" s="308"/>
      <c r="V123" s="322"/>
      <c r="W123" s="112"/>
      <c r="X123" s="112"/>
      <c r="Y123" s="112"/>
      <c r="Z123" s="112"/>
      <c r="AA123" s="112"/>
      <c r="AB123" s="112"/>
      <c r="AC123" s="112"/>
      <c r="AD123" s="112"/>
      <c r="AE123" s="112"/>
      <c r="AF123" s="112"/>
      <c r="AG123" s="112"/>
      <c r="AH123" s="112"/>
      <c r="AI123" s="112"/>
      <c r="AJ123" s="112"/>
      <c r="AK123" s="112"/>
      <c r="AL123" s="112"/>
      <c r="AM123" s="112"/>
      <c r="AN123" s="112"/>
      <c r="AO123" s="112"/>
    </row>
    <row r="124" spans="1:41">
      <c r="A124" s="308" t="s">
        <v>303</v>
      </c>
      <c r="B124" s="313"/>
      <c r="C124" s="314"/>
      <c r="D124" s="310"/>
      <c r="E124" s="310"/>
      <c r="F124" s="310"/>
      <c r="G124" s="310"/>
      <c r="H124" s="310"/>
      <c r="I124" s="310"/>
      <c r="J124" s="310"/>
      <c r="K124" s="310"/>
      <c r="L124" s="310"/>
      <c r="M124" s="310"/>
      <c r="N124" s="310"/>
      <c r="O124" s="310"/>
      <c r="P124" s="310"/>
      <c r="Q124" s="310"/>
      <c r="R124" s="310"/>
      <c r="S124" s="310"/>
      <c r="T124" s="721"/>
      <c r="U124" s="308"/>
      <c r="V124" s="322"/>
      <c r="W124" s="112"/>
      <c r="X124" s="112"/>
      <c r="Y124" s="112"/>
      <c r="Z124" s="112"/>
      <c r="AA124" s="112"/>
      <c r="AB124" s="112"/>
      <c r="AC124" s="112"/>
      <c r="AD124" s="112"/>
      <c r="AE124" s="112"/>
      <c r="AF124" s="112"/>
      <c r="AG124" s="112"/>
      <c r="AH124" s="112"/>
      <c r="AI124" s="112"/>
      <c r="AJ124" s="112"/>
      <c r="AK124" s="112"/>
      <c r="AL124" s="112"/>
      <c r="AM124" s="112"/>
      <c r="AN124" s="112"/>
      <c r="AO124" s="112"/>
    </row>
    <row r="125" spans="1:41">
      <c r="A125" s="308" t="s">
        <v>304</v>
      </c>
      <c r="B125" s="313"/>
      <c r="C125" s="314"/>
      <c r="D125" s="310"/>
      <c r="E125" s="310"/>
      <c r="F125" s="310"/>
      <c r="G125" s="310"/>
      <c r="H125" s="310"/>
      <c r="I125" s="310"/>
      <c r="J125" s="310"/>
      <c r="K125" s="310"/>
      <c r="L125" s="310"/>
      <c r="M125" s="310"/>
      <c r="N125" s="310"/>
      <c r="O125" s="310"/>
      <c r="P125" s="310"/>
      <c r="Q125" s="310"/>
      <c r="R125" s="310"/>
      <c r="S125" s="310"/>
      <c r="T125" s="721"/>
      <c r="U125" s="308"/>
      <c r="V125" s="322"/>
      <c r="W125" s="112"/>
      <c r="X125" s="112"/>
      <c r="Y125" s="112"/>
      <c r="Z125" s="112"/>
      <c r="AA125" s="112"/>
      <c r="AB125" s="112"/>
      <c r="AC125" s="112"/>
      <c r="AD125" s="112"/>
      <c r="AE125" s="112"/>
      <c r="AF125" s="112"/>
      <c r="AG125" s="112"/>
      <c r="AH125" s="112"/>
      <c r="AI125" s="112"/>
      <c r="AJ125" s="112"/>
      <c r="AK125" s="112"/>
      <c r="AL125" s="112"/>
      <c r="AM125" s="112"/>
      <c r="AN125" s="112"/>
      <c r="AO125" s="112"/>
    </row>
    <row r="126" spans="1:41">
      <c r="A126" s="308"/>
      <c r="B126" s="313"/>
      <c r="C126" s="314"/>
      <c r="D126" s="310"/>
      <c r="E126" s="310"/>
      <c r="F126" s="310"/>
      <c r="G126" s="310"/>
      <c r="H126" s="310"/>
      <c r="I126" s="310"/>
      <c r="J126" s="310"/>
      <c r="K126" s="310"/>
      <c r="L126" s="310"/>
      <c r="M126" s="310"/>
      <c r="N126" s="310"/>
      <c r="O126" s="310"/>
      <c r="P126" s="310"/>
      <c r="Q126" s="310"/>
      <c r="R126" s="310"/>
      <c r="S126" s="310"/>
      <c r="T126" s="721"/>
      <c r="U126" s="308"/>
      <c r="V126" s="322"/>
      <c r="W126" s="112"/>
      <c r="X126" s="112"/>
      <c r="Y126" s="112"/>
      <c r="Z126" s="112"/>
      <c r="AA126" s="112"/>
      <c r="AB126" s="112"/>
      <c r="AC126" s="112"/>
      <c r="AD126" s="112"/>
      <c r="AE126" s="112"/>
      <c r="AF126" s="112"/>
      <c r="AG126" s="112"/>
      <c r="AH126" s="112"/>
      <c r="AI126" s="112"/>
      <c r="AJ126" s="112"/>
      <c r="AK126" s="112"/>
      <c r="AL126" s="112"/>
      <c r="AM126" s="112"/>
      <c r="AN126" s="112"/>
      <c r="AO126" s="112"/>
    </row>
    <row r="127" spans="1:41" ht="15">
      <c r="A127" s="295"/>
      <c r="B127" s="296"/>
      <c r="C127" s="314"/>
      <c r="D127" s="310"/>
      <c r="E127" s="310"/>
      <c r="F127" s="310"/>
      <c r="G127" s="310"/>
      <c r="H127" s="310"/>
      <c r="I127" s="310"/>
      <c r="J127" s="310"/>
      <c r="K127" s="310"/>
      <c r="L127" s="310"/>
      <c r="M127" s="310"/>
      <c r="N127" s="310"/>
      <c r="O127" s="310"/>
      <c r="P127" s="310"/>
      <c r="Q127" s="310"/>
      <c r="R127" s="310"/>
      <c r="S127" s="310"/>
      <c r="T127" s="721"/>
      <c r="U127" s="308"/>
      <c r="V127" s="322"/>
      <c r="W127" s="112"/>
      <c r="X127" s="112"/>
      <c r="Y127" s="112"/>
      <c r="Z127" s="112"/>
      <c r="AA127" s="112"/>
      <c r="AB127" s="112"/>
      <c r="AC127" s="112"/>
      <c r="AD127" s="112"/>
      <c r="AE127" s="112"/>
      <c r="AF127" s="112"/>
      <c r="AG127" s="112"/>
      <c r="AH127" s="112"/>
      <c r="AI127" s="112"/>
      <c r="AJ127" s="112"/>
      <c r="AK127" s="112"/>
      <c r="AL127" s="112"/>
      <c r="AM127" s="112"/>
      <c r="AN127" s="112"/>
      <c r="AO127" s="112"/>
    </row>
    <row r="128" spans="1:41">
      <c r="A128" s="308"/>
      <c r="B128" s="313"/>
      <c r="C128" s="314"/>
      <c r="D128" s="310"/>
      <c r="E128" s="310"/>
      <c r="F128" s="310"/>
      <c r="G128" s="310"/>
      <c r="H128" s="310"/>
      <c r="I128" s="310"/>
      <c r="J128" s="310"/>
      <c r="K128" s="310"/>
      <c r="L128" s="310"/>
      <c r="M128" s="310"/>
      <c r="N128" s="310"/>
      <c r="O128" s="310"/>
      <c r="P128" s="310"/>
      <c r="Q128" s="310"/>
      <c r="R128" s="310"/>
      <c r="S128" s="310"/>
      <c r="T128" s="721"/>
      <c r="U128" s="308"/>
      <c r="V128" s="322"/>
      <c r="W128" s="112"/>
      <c r="X128" s="112"/>
      <c r="Y128" s="112"/>
      <c r="Z128" s="112"/>
      <c r="AA128" s="112"/>
      <c r="AB128" s="112"/>
      <c r="AC128" s="112"/>
      <c r="AD128" s="112"/>
      <c r="AE128" s="112"/>
      <c r="AF128" s="112"/>
      <c r="AG128" s="112"/>
      <c r="AH128" s="112"/>
      <c r="AI128" s="112"/>
      <c r="AJ128" s="112"/>
      <c r="AK128" s="112"/>
      <c r="AL128" s="112"/>
      <c r="AM128" s="112"/>
      <c r="AN128" s="112"/>
      <c r="AO128" s="112"/>
    </row>
    <row r="129" spans="1:41">
      <c r="A129" s="308"/>
      <c r="B129" s="313"/>
      <c r="C129" s="314"/>
      <c r="D129" s="310"/>
      <c r="E129" s="310"/>
      <c r="F129" s="310"/>
      <c r="G129" s="310"/>
      <c r="H129" s="310"/>
      <c r="I129" s="310"/>
      <c r="J129" s="310"/>
      <c r="K129" s="310"/>
      <c r="L129" s="310"/>
      <c r="M129" s="310"/>
      <c r="N129" s="310"/>
      <c r="O129" s="310"/>
      <c r="P129" s="310"/>
      <c r="Q129" s="310"/>
      <c r="R129" s="310"/>
      <c r="S129" s="310"/>
      <c r="T129" s="721"/>
      <c r="U129" s="29">
        <f>SUM($U$116:$U$128)</f>
        <v>0</v>
      </c>
      <c r="V129" s="133">
        <f>SUM($V$116:$V$128)</f>
        <v>0</v>
      </c>
      <c r="W129" s="112"/>
      <c r="X129" s="112"/>
      <c r="Y129" s="112"/>
      <c r="Z129" s="112"/>
      <c r="AA129" s="112"/>
      <c r="AB129" s="112"/>
      <c r="AC129" s="112"/>
      <c r="AD129" s="112"/>
      <c r="AE129" s="112"/>
      <c r="AF129" s="112"/>
      <c r="AG129" s="112"/>
      <c r="AH129" s="112"/>
      <c r="AI129" s="112"/>
      <c r="AJ129" s="112"/>
      <c r="AK129" s="112"/>
      <c r="AL129" s="112"/>
      <c r="AM129" s="112"/>
      <c r="AN129" s="112"/>
      <c r="AO129" s="112"/>
    </row>
    <row r="130" spans="1:41" ht="15">
      <c r="A130" s="317" t="s">
        <v>305</v>
      </c>
      <c r="B130" s="318"/>
      <c r="C130" s="319"/>
      <c r="D130" s="307"/>
      <c r="E130" s="307"/>
      <c r="F130" s="307"/>
      <c r="G130" s="307"/>
      <c r="H130" s="307"/>
      <c r="I130" s="307"/>
      <c r="J130" s="307"/>
      <c r="K130" s="307"/>
      <c r="L130" s="307"/>
      <c r="M130" s="307"/>
      <c r="N130" s="307"/>
      <c r="O130" s="307"/>
      <c r="P130" s="307"/>
      <c r="Q130" s="307"/>
      <c r="R130" s="307"/>
      <c r="S130" s="307"/>
      <c r="T130" s="720"/>
      <c r="U130" s="320"/>
      <c r="V130" s="321"/>
      <c r="W130" s="112"/>
      <c r="X130" s="112"/>
      <c r="Y130" s="112"/>
      <c r="Z130" s="112"/>
      <c r="AA130" s="112"/>
      <c r="AB130" s="112"/>
      <c r="AC130" s="112"/>
      <c r="AD130" s="112"/>
      <c r="AE130" s="112"/>
      <c r="AF130" s="112"/>
      <c r="AG130" s="112"/>
      <c r="AH130" s="112"/>
      <c r="AI130" s="112"/>
      <c r="AJ130" s="112"/>
      <c r="AK130" s="112"/>
      <c r="AL130" s="112"/>
      <c r="AM130" s="112"/>
      <c r="AN130" s="112"/>
      <c r="AO130" s="112"/>
    </row>
    <row r="131" spans="1:41">
      <c r="A131" s="308" t="s">
        <v>306</v>
      </c>
      <c r="B131" s="313"/>
      <c r="C131" s="314"/>
      <c r="D131" s="310"/>
      <c r="E131" s="310"/>
      <c r="F131" s="310"/>
      <c r="G131" s="310"/>
      <c r="H131" s="310"/>
      <c r="I131" s="310"/>
      <c r="J131" s="310"/>
      <c r="K131" s="310"/>
      <c r="L131" s="310"/>
      <c r="M131" s="310"/>
      <c r="N131" s="310"/>
      <c r="O131" s="310"/>
      <c r="P131" s="310"/>
      <c r="Q131" s="310"/>
      <c r="R131" s="310"/>
      <c r="S131" s="310"/>
      <c r="T131" s="721"/>
      <c r="U131" s="308"/>
      <c r="V131" s="322"/>
      <c r="W131" s="112"/>
      <c r="X131" s="112"/>
      <c r="Y131" s="112"/>
      <c r="Z131" s="112"/>
      <c r="AA131" s="112"/>
      <c r="AB131" s="112"/>
      <c r="AC131" s="112"/>
      <c r="AD131" s="112"/>
      <c r="AE131" s="112"/>
      <c r="AF131" s="112"/>
      <c r="AG131" s="112"/>
      <c r="AH131" s="112"/>
      <c r="AI131" s="112"/>
      <c r="AJ131" s="112"/>
      <c r="AK131" s="112"/>
      <c r="AL131" s="112"/>
      <c r="AM131" s="112"/>
      <c r="AN131" s="112"/>
      <c r="AO131" s="112"/>
    </row>
    <row r="132" spans="1:41">
      <c r="A132" s="308" t="s">
        <v>307</v>
      </c>
      <c r="B132" s="313"/>
      <c r="C132" s="314"/>
      <c r="D132" s="310"/>
      <c r="E132" s="310"/>
      <c r="F132" s="310"/>
      <c r="G132" s="310"/>
      <c r="H132" s="310"/>
      <c r="I132" s="310"/>
      <c r="J132" s="310"/>
      <c r="K132" s="310"/>
      <c r="L132" s="310"/>
      <c r="M132" s="310"/>
      <c r="N132" s="310"/>
      <c r="O132" s="310"/>
      <c r="P132" s="310"/>
      <c r="Q132" s="310"/>
      <c r="R132" s="310"/>
      <c r="S132" s="310"/>
      <c r="T132" s="721"/>
      <c r="U132" s="308"/>
      <c r="V132" s="322"/>
      <c r="W132" s="112"/>
      <c r="X132" s="112"/>
      <c r="Y132" s="112"/>
      <c r="Z132" s="112"/>
      <c r="AA132" s="112"/>
      <c r="AB132" s="112"/>
      <c r="AC132" s="112"/>
      <c r="AD132" s="112"/>
      <c r="AE132" s="112"/>
      <c r="AF132" s="112"/>
      <c r="AG132" s="112"/>
      <c r="AH132" s="112"/>
      <c r="AI132" s="112"/>
      <c r="AJ132" s="112"/>
      <c r="AK132" s="112"/>
      <c r="AL132" s="112"/>
      <c r="AM132" s="112"/>
      <c r="AN132" s="112"/>
      <c r="AO132" s="112"/>
    </row>
    <row r="133" spans="1:41">
      <c r="A133" s="308" t="s">
        <v>308</v>
      </c>
      <c r="B133" s="313"/>
      <c r="C133" s="314"/>
      <c r="D133" s="310"/>
      <c r="E133" s="310"/>
      <c r="F133" s="310"/>
      <c r="G133" s="310"/>
      <c r="H133" s="310"/>
      <c r="I133" s="310"/>
      <c r="J133" s="310"/>
      <c r="K133" s="310"/>
      <c r="L133" s="310"/>
      <c r="M133" s="310"/>
      <c r="N133" s="310"/>
      <c r="O133" s="310"/>
      <c r="P133" s="310"/>
      <c r="Q133" s="310"/>
      <c r="R133" s="310"/>
      <c r="S133" s="310"/>
      <c r="T133" s="721"/>
      <c r="U133" s="308"/>
      <c r="V133" s="322"/>
      <c r="W133" s="112"/>
      <c r="X133" s="112"/>
      <c r="Y133" s="112"/>
      <c r="Z133" s="112"/>
      <c r="AA133" s="112"/>
      <c r="AB133" s="112"/>
      <c r="AC133" s="112"/>
      <c r="AD133" s="112"/>
      <c r="AE133" s="112"/>
      <c r="AF133" s="112"/>
      <c r="AG133" s="112"/>
      <c r="AH133" s="112"/>
      <c r="AI133" s="112"/>
      <c r="AJ133" s="112"/>
      <c r="AK133" s="112"/>
      <c r="AL133" s="112"/>
      <c r="AM133" s="112"/>
      <c r="AN133" s="112"/>
      <c r="AO133" s="112"/>
    </row>
    <row r="134" spans="1:41">
      <c r="A134" s="308" t="s">
        <v>309</v>
      </c>
      <c r="B134" s="313"/>
      <c r="C134" s="314"/>
      <c r="D134" s="310"/>
      <c r="E134" s="310"/>
      <c r="F134" s="310"/>
      <c r="G134" s="310"/>
      <c r="H134" s="310"/>
      <c r="I134" s="310"/>
      <c r="J134" s="310"/>
      <c r="K134" s="310"/>
      <c r="L134" s="310"/>
      <c r="M134" s="310"/>
      <c r="N134" s="310"/>
      <c r="O134" s="310"/>
      <c r="P134" s="310"/>
      <c r="Q134" s="310"/>
      <c r="R134" s="310"/>
      <c r="S134" s="310"/>
      <c r="T134" s="721"/>
      <c r="U134" s="308"/>
      <c r="V134" s="322"/>
      <c r="W134" s="112"/>
      <c r="X134" s="112"/>
      <c r="Y134" s="112"/>
      <c r="Z134" s="112"/>
      <c r="AA134" s="112"/>
      <c r="AB134" s="112"/>
      <c r="AC134" s="112"/>
      <c r="AD134" s="112"/>
      <c r="AE134" s="112"/>
      <c r="AF134" s="112"/>
      <c r="AG134" s="112"/>
      <c r="AH134" s="112"/>
      <c r="AI134" s="112"/>
      <c r="AJ134" s="112"/>
      <c r="AK134" s="112"/>
      <c r="AL134" s="112"/>
      <c r="AM134" s="112"/>
      <c r="AN134" s="112"/>
      <c r="AO134" s="112"/>
    </row>
    <row r="135" spans="1:41">
      <c r="A135" s="308"/>
      <c r="B135" s="313"/>
      <c r="C135" s="314"/>
      <c r="D135" s="310"/>
      <c r="E135" s="310"/>
      <c r="F135" s="310"/>
      <c r="G135" s="310"/>
      <c r="H135" s="310"/>
      <c r="I135" s="310"/>
      <c r="J135" s="310"/>
      <c r="K135" s="310"/>
      <c r="L135" s="310"/>
      <c r="M135" s="310"/>
      <c r="N135" s="310"/>
      <c r="O135" s="310"/>
      <c r="P135" s="310"/>
      <c r="Q135" s="310"/>
      <c r="R135" s="310"/>
      <c r="S135" s="310"/>
      <c r="T135" s="721"/>
      <c r="U135" s="308"/>
      <c r="V135" s="322"/>
      <c r="W135" s="112"/>
      <c r="X135" s="112"/>
      <c r="Y135" s="112"/>
      <c r="Z135" s="112"/>
      <c r="AA135" s="112"/>
      <c r="AB135" s="112"/>
      <c r="AC135" s="112"/>
      <c r="AD135" s="112"/>
      <c r="AE135" s="112"/>
      <c r="AF135" s="112"/>
      <c r="AG135" s="112"/>
      <c r="AH135" s="112"/>
      <c r="AI135" s="112"/>
      <c r="AJ135" s="112"/>
      <c r="AK135" s="112"/>
      <c r="AL135" s="112"/>
      <c r="AM135" s="112"/>
      <c r="AN135" s="112"/>
      <c r="AO135" s="112"/>
    </row>
    <row r="136" spans="1:41">
      <c r="A136" s="112"/>
      <c r="B136" s="313"/>
      <c r="C136" s="314"/>
      <c r="D136" s="310"/>
      <c r="E136" s="310"/>
      <c r="F136" s="310"/>
      <c r="G136" s="310"/>
      <c r="H136" s="310"/>
      <c r="I136" s="310"/>
      <c r="J136" s="310"/>
      <c r="K136" s="310"/>
      <c r="L136" s="310"/>
      <c r="M136" s="310"/>
      <c r="N136" s="310"/>
      <c r="O136" s="310"/>
      <c r="P136" s="310"/>
      <c r="Q136" s="310"/>
      <c r="R136" s="310"/>
      <c r="S136" s="310"/>
      <c r="T136" s="721"/>
      <c r="U136" s="308"/>
      <c r="V136" s="322"/>
      <c r="W136" s="112"/>
      <c r="X136" s="112"/>
      <c r="Y136" s="112"/>
      <c r="Z136" s="112"/>
      <c r="AA136" s="112"/>
      <c r="AB136" s="112"/>
      <c r="AC136" s="112"/>
      <c r="AD136" s="112"/>
      <c r="AE136" s="112"/>
      <c r="AF136" s="112"/>
      <c r="AG136" s="112"/>
      <c r="AH136" s="112"/>
      <c r="AI136" s="112"/>
      <c r="AJ136" s="112"/>
      <c r="AK136" s="112"/>
      <c r="AL136" s="112"/>
      <c r="AM136" s="112"/>
      <c r="AN136" s="112"/>
      <c r="AO136" s="112"/>
    </row>
    <row r="137" spans="1:41" ht="15">
      <c r="A137" s="295" t="s">
        <v>241</v>
      </c>
      <c r="B137" s="313"/>
      <c r="C137" s="314"/>
      <c r="D137" s="310"/>
      <c r="E137" s="310"/>
      <c r="F137" s="310"/>
      <c r="G137" s="310"/>
      <c r="H137" s="310"/>
      <c r="I137" s="310"/>
      <c r="J137" s="310"/>
      <c r="K137" s="310"/>
      <c r="L137" s="310"/>
      <c r="M137" s="310"/>
      <c r="N137" s="310"/>
      <c r="O137" s="310"/>
      <c r="P137" s="310"/>
      <c r="Q137" s="310"/>
      <c r="R137" s="310"/>
      <c r="S137" s="310"/>
      <c r="T137" s="721"/>
      <c r="U137" s="308"/>
      <c r="V137" s="322"/>
      <c r="W137" s="112"/>
      <c r="X137" s="112"/>
      <c r="Y137" s="112"/>
      <c r="Z137" s="112"/>
      <c r="AA137" s="112"/>
      <c r="AB137" s="112"/>
      <c r="AC137" s="112"/>
      <c r="AD137" s="112"/>
      <c r="AE137" s="112"/>
      <c r="AF137" s="112"/>
      <c r="AG137" s="112"/>
      <c r="AH137" s="112"/>
      <c r="AI137" s="112"/>
      <c r="AJ137" s="112"/>
      <c r="AK137" s="112"/>
      <c r="AL137" s="112"/>
      <c r="AM137" s="112"/>
      <c r="AN137" s="112"/>
      <c r="AO137" s="112"/>
    </row>
    <row r="138" spans="1:41">
      <c r="A138" s="308" t="s">
        <v>310</v>
      </c>
      <c r="B138" s="313"/>
      <c r="C138" s="314"/>
      <c r="D138" s="310"/>
      <c r="E138" s="310"/>
      <c r="F138" s="310"/>
      <c r="G138" s="310"/>
      <c r="H138" s="310"/>
      <c r="I138" s="310"/>
      <c r="J138" s="310"/>
      <c r="K138" s="310"/>
      <c r="L138" s="310"/>
      <c r="M138" s="310"/>
      <c r="N138" s="310"/>
      <c r="O138" s="310"/>
      <c r="P138" s="310"/>
      <c r="Q138" s="310"/>
      <c r="R138" s="310"/>
      <c r="S138" s="310"/>
      <c r="T138" s="721"/>
      <c r="U138" s="308"/>
      <c r="V138" s="322"/>
      <c r="W138" s="112"/>
      <c r="X138" s="112"/>
      <c r="Y138" s="112"/>
      <c r="Z138" s="112"/>
      <c r="AA138" s="112"/>
      <c r="AB138" s="112"/>
      <c r="AC138" s="112"/>
      <c r="AD138" s="112"/>
      <c r="AE138" s="112"/>
      <c r="AF138" s="112"/>
      <c r="AG138" s="112"/>
      <c r="AH138" s="112"/>
      <c r="AI138" s="112"/>
      <c r="AJ138" s="112"/>
      <c r="AK138" s="112"/>
      <c r="AL138" s="112"/>
      <c r="AM138" s="112"/>
      <c r="AN138" s="112"/>
      <c r="AO138" s="112"/>
    </row>
    <row r="139" spans="1:41">
      <c r="A139" s="308" t="s">
        <v>311</v>
      </c>
      <c r="B139" s="313"/>
      <c r="C139" s="314"/>
      <c r="D139" s="310"/>
      <c r="E139" s="310"/>
      <c r="F139" s="310"/>
      <c r="G139" s="310"/>
      <c r="H139" s="310"/>
      <c r="I139" s="310"/>
      <c r="J139" s="310"/>
      <c r="K139" s="310"/>
      <c r="L139" s="310"/>
      <c r="M139" s="310"/>
      <c r="N139" s="310"/>
      <c r="O139" s="310"/>
      <c r="P139" s="310"/>
      <c r="Q139" s="310"/>
      <c r="R139" s="310"/>
      <c r="S139" s="310"/>
      <c r="T139" s="721"/>
      <c r="U139" s="308"/>
      <c r="V139" s="322"/>
      <c r="W139" s="112"/>
      <c r="X139" s="112"/>
      <c r="Y139" s="112"/>
      <c r="Z139" s="112"/>
      <c r="AA139" s="112"/>
      <c r="AB139" s="112"/>
      <c r="AC139" s="112"/>
      <c r="AD139" s="112"/>
      <c r="AE139" s="112"/>
      <c r="AF139" s="112"/>
      <c r="AG139" s="112"/>
      <c r="AH139" s="112"/>
      <c r="AI139" s="112"/>
      <c r="AJ139" s="112"/>
      <c r="AK139" s="112"/>
      <c r="AL139" s="112"/>
      <c r="AM139" s="112"/>
      <c r="AN139" s="112"/>
      <c r="AO139" s="112"/>
    </row>
    <row r="140" spans="1:41">
      <c r="A140" s="308"/>
      <c r="B140" s="313"/>
      <c r="C140" s="314"/>
      <c r="D140" s="310"/>
      <c r="E140" s="310"/>
      <c r="F140" s="310"/>
      <c r="G140" s="310"/>
      <c r="H140" s="310"/>
      <c r="I140" s="310"/>
      <c r="J140" s="310"/>
      <c r="K140" s="310"/>
      <c r="L140" s="310"/>
      <c r="M140" s="310"/>
      <c r="N140" s="310"/>
      <c r="O140" s="310"/>
      <c r="P140" s="310"/>
      <c r="Q140" s="310"/>
      <c r="R140" s="310"/>
      <c r="S140" s="310"/>
      <c r="T140" s="721"/>
      <c r="U140" s="308"/>
      <c r="V140" s="322"/>
      <c r="W140" s="112"/>
      <c r="X140" s="112"/>
      <c r="Y140" s="112"/>
      <c r="Z140" s="112"/>
      <c r="AA140" s="112"/>
      <c r="AB140" s="112"/>
      <c r="AC140" s="112"/>
      <c r="AD140" s="112"/>
      <c r="AE140" s="112"/>
      <c r="AF140" s="112"/>
      <c r="AG140" s="112"/>
      <c r="AH140" s="112"/>
      <c r="AI140" s="112"/>
      <c r="AJ140" s="112"/>
      <c r="AK140" s="112"/>
      <c r="AL140" s="112"/>
      <c r="AM140" s="112"/>
      <c r="AN140" s="112"/>
      <c r="AO140" s="112"/>
    </row>
    <row r="141" spans="1:41" ht="15">
      <c r="A141" s="295"/>
      <c r="B141" s="296"/>
      <c r="C141" s="314"/>
      <c r="D141" s="310"/>
      <c r="E141" s="310"/>
      <c r="F141" s="310"/>
      <c r="G141" s="310"/>
      <c r="H141" s="310"/>
      <c r="I141" s="310"/>
      <c r="J141" s="310"/>
      <c r="K141" s="310"/>
      <c r="L141" s="310"/>
      <c r="M141" s="310"/>
      <c r="N141" s="310"/>
      <c r="O141" s="310"/>
      <c r="P141" s="310"/>
      <c r="Q141" s="310"/>
      <c r="R141" s="310"/>
      <c r="S141" s="310"/>
      <c r="T141" s="721"/>
      <c r="U141" s="308"/>
      <c r="V141" s="322"/>
      <c r="W141" s="112"/>
      <c r="X141" s="112"/>
      <c r="Y141" s="112"/>
      <c r="Z141" s="112"/>
      <c r="AA141" s="112"/>
      <c r="AB141" s="112"/>
      <c r="AC141" s="112"/>
      <c r="AD141" s="112"/>
      <c r="AE141" s="112"/>
      <c r="AF141" s="112"/>
      <c r="AG141" s="112"/>
      <c r="AH141" s="112"/>
      <c r="AI141" s="112"/>
      <c r="AJ141" s="112"/>
      <c r="AK141" s="112"/>
      <c r="AL141" s="112"/>
      <c r="AM141" s="112"/>
      <c r="AN141" s="112"/>
      <c r="AO141" s="112"/>
    </row>
    <row r="142" spans="1:41">
      <c r="A142" s="308"/>
      <c r="B142" s="313"/>
      <c r="C142" s="314"/>
      <c r="D142" s="310"/>
      <c r="E142" s="310"/>
      <c r="F142" s="310"/>
      <c r="G142" s="310"/>
      <c r="H142" s="310"/>
      <c r="I142" s="310"/>
      <c r="J142" s="310"/>
      <c r="K142" s="310"/>
      <c r="L142" s="310"/>
      <c r="M142" s="310"/>
      <c r="N142" s="310"/>
      <c r="O142" s="310"/>
      <c r="P142" s="310"/>
      <c r="Q142" s="310"/>
      <c r="R142" s="310"/>
      <c r="S142" s="310"/>
      <c r="T142" s="721"/>
      <c r="U142" s="308"/>
      <c r="V142" s="322"/>
      <c r="W142" s="112"/>
      <c r="X142" s="112"/>
      <c r="Y142" s="112"/>
      <c r="Z142" s="112"/>
      <c r="AA142" s="112"/>
      <c r="AB142" s="112"/>
      <c r="AC142" s="112"/>
      <c r="AD142" s="112"/>
      <c r="AE142" s="112"/>
      <c r="AF142" s="112"/>
      <c r="AG142" s="112"/>
      <c r="AH142" s="112"/>
      <c r="AI142" s="112"/>
      <c r="AJ142" s="112"/>
      <c r="AK142" s="112"/>
      <c r="AL142" s="112"/>
      <c r="AM142" s="112"/>
      <c r="AN142" s="112"/>
      <c r="AO142" s="112"/>
    </row>
    <row r="143" spans="1:41">
      <c r="A143" s="308"/>
      <c r="B143" s="313"/>
      <c r="C143" s="314"/>
      <c r="D143" s="310"/>
      <c r="E143" s="310"/>
      <c r="F143" s="310"/>
      <c r="G143" s="310"/>
      <c r="H143" s="310"/>
      <c r="I143" s="310"/>
      <c r="J143" s="310"/>
      <c r="K143" s="310"/>
      <c r="L143" s="310"/>
      <c r="M143" s="310"/>
      <c r="N143" s="310"/>
      <c r="O143" s="310"/>
      <c r="P143" s="310"/>
      <c r="Q143" s="310"/>
      <c r="R143" s="310"/>
      <c r="S143" s="310"/>
      <c r="T143" s="721"/>
      <c r="U143" s="29">
        <f>SUM($U$130:$U$142)</f>
        <v>0</v>
      </c>
      <c r="V143" s="133">
        <f>SUM($V$130:$V$142)</f>
        <v>0</v>
      </c>
      <c r="W143" s="112"/>
      <c r="X143" s="112"/>
      <c r="Y143" s="112"/>
      <c r="Z143" s="112"/>
      <c r="AA143" s="112"/>
      <c r="AB143" s="112"/>
      <c r="AC143" s="112"/>
      <c r="AD143" s="112"/>
      <c r="AE143" s="112"/>
      <c r="AF143" s="112"/>
      <c r="AG143" s="112"/>
      <c r="AH143" s="112"/>
      <c r="AI143" s="112"/>
      <c r="AJ143" s="112"/>
      <c r="AK143" s="112"/>
      <c r="AL143" s="112"/>
      <c r="AM143" s="112"/>
      <c r="AN143" s="112"/>
      <c r="AO143" s="112"/>
    </row>
    <row r="144" spans="1:41" ht="15">
      <c r="A144" s="317" t="s">
        <v>312</v>
      </c>
      <c r="B144" s="318"/>
      <c r="C144" s="319"/>
      <c r="D144" s="307"/>
      <c r="E144" s="307"/>
      <c r="F144" s="307"/>
      <c r="G144" s="307"/>
      <c r="H144" s="307"/>
      <c r="I144" s="307"/>
      <c r="J144" s="307"/>
      <c r="K144" s="307"/>
      <c r="L144" s="307"/>
      <c r="M144" s="307"/>
      <c r="N144" s="307"/>
      <c r="O144" s="307"/>
      <c r="P144" s="307"/>
      <c r="Q144" s="307"/>
      <c r="R144" s="307"/>
      <c r="S144" s="307"/>
      <c r="T144" s="720"/>
      <c r="U144" s="320"/>
      <c r="V144" s="321"/>
      <c r="W144" s="112"/>
      <c r="X144" s="112"/>
      <c r="Y144" s="112"/>
      <c r="Z144" s="112"/>
      <c r="AA144" s="112"/>
      <c r="AB144" s="112"/>
      <c r="AC144" s="112"/>
      <c r="AD144" s="112"/>
      <c r="AE144" s="112"/>
      <c r="AF144" s="112"/>
      <c r="AG144" s="112"/>
      <c r="AH144" s="112"/>
      <c r="AI144" s="112"/>
      <c r="AJ144" s="112"/>
      <c r="AK144" s="112"/>
      <c r="AL144" s="112"/>
      <c r="AM144" s="112"/>
      <c r="AN144" s="112"/>
      <c r="AO144" s="112"/>
    </row>
    <row r="145" spans="1:41">
      <c r="A145" s="308" t="s">
        <v>313</v>
      </c>
      <c r="B145" s="313"/>
      <c r="C145" s="314"/>
      <c r="D145" s="310"/>
      <c r="E145" s="310"/>
      <c r="F145" s="310"/>
      <c r="G145" s="310"/>
      <c r="H145" s="310"/>
      <c r="I145" s="310"/>
      <c r="J145" s="310"/>
      <c r="K145" s="310"/>
      <c r="L145" s="310"/>
      <c r="M145" s="310"/>
      <c r="N145" s="310"/>
      <c r="O145" s="310"/>
      <c r="P145" s="310"/>
      <c r="Q145" s="310"/>
      <c r="R145" s="310"/>
      <c r="S145" s="310"/>
      <c r="T145" s="721"/>
      <c r="U145" s="308"/>
      <c r="V145" s="322"/>
      <c r="W145" s="112"/>
      <c r="X145" s="112"/>
      <c r="Y145" s="112"/>
      <c r="Z145" s="112"/>
      <c r="AA145" s="112"/>
      <c r="AB145" s="112"/>
      <c r="AC145" s="112"/>
      <c r="AD145" s="112"/>
      <c r="AE145" s="112"/>
      <c r="AF145" s="112"/>
      <c r="AG145" s="112"/>
      <c r="AH145" s="112"/>
      <c r="AI145" s="112"/>
      <c r="AJ145" s="112"/>
      <c r="AK145" s="112"/>
      <c r="AL145" s="112"/>
      <c r="AM145" s="112"/>
      <c r="AN145" s="112"/>
      <c r="AO145" s="112"/>
    </row>
    <row r="146" spans="1:41">
      <c r="A146" s="308" t="s">
        <v>314</v>
      </c>
      <c r="B146" s="313"/>
      <c r="C146" s="314"/>
      <c r="D146" s="310"/>
      <c r="E146" s="310"/>
      <c r="F146" s="310"/>
      <c r="G146" s="310"/>
      <c r="H146" s="310"/>
      <c r="I146" s="310"/>
      <c r="J146" s="310"/>
      <c r="K146" s="310"/>
      <c r="L146" s="310"/>
      <c r="M146" s="310"/>
      <c r="N146" s="310"/>
      <c r="O146" s="310"/>
      <c r="P146" s="310"/>
      <c r="Q146" s="310"/>
      <c r="R146" s="310"/>
      <c r="S146" s="310"/>
      <c r="T146" s="721"/>
      <c r="U146" s="308"/>
      <c r="V146" s="322"/>
      <c r="W146" s="112"/>
      <c r="X146" s="112"/>
      <c r="Y146" s="112"/>
      <c r="Z146" s="112"/>
      <c r="AA146" s="112"/>
      <c r="AB146" s="112"/>
      <c r="AC146" s="112"/>
      <c r="AD146" s="112"/>
      <c r="AE146" s="112"/>
      <c r="AF146" s="112"/>
      <c r="AG146" s="112"/>
      <c r="AH146" s="112"/>
      <c r="AI146" s="112"/>
      <c r="AJ146" s="112"/>
      <c r="AK146" s="112"/>
      <c r="AL146" s="112"/>
      <c r="AM146" s="112"/>
      <c r="AN146" s="112"/>
      <c r="AO146" s="112"/>
    </row>
    <row r="147" spans="1:41">
      <c r="A147" s="308" t="s">
        <v>315</v>
      </c>
      <c r="B147" s="313"/>
      <c r="C147" s="314"/>
      <c r="D147" s="310"/>
      <c r="E147" s="310"/>
      <c r="F147" s="310"/>
      <c r="G147" s="310"/>
      <c r="H147" s="310"/>
      <c r="I147" s="310"/>
      <c r="J147" s="310"/>
      <c r="K147" s="310"/>
      <c r="L147" s="310"/>
      <c r="M147" s="310"/>
      <c r="N147" s="310"/>
      <c r="O147" s="310"/>
      <c r="P147" s="310"/>
      <c r="Q147" s="310"/>
      <c r="R147" s="310"/>
      <c r="S147" s="310"/>
      <c r="T147" s="721"/>
      <c r="U147" s="308"/>
      <c r="V147" s="322"/>
      <c r="W147" s="112"/>
      <c r="X147" s="112"/>
      <c r="Y147" s="112"/>
      <c r="Z147" s="112"/>
      <c r="AA147" s="112"/>
      <c r="AB147" s="112"/>
      <c r="AC147" s="112"/>
      <c r="AD147" s="112"/>
      <c r="AE147" s="112"/>
      <c r="AF147" s="112"/>
      <c r="AG147" s="112"/>
      <c r="AH147" s="112"/>
      <c r="AI147" s="112"/>
      <c r="AJ147" s="112"/>
      <c r="AK147" s="112"/>
      <c r="AL147" s="112"/>
      <c r="AM147" s="112"/>
      <c r="AN147" s="112"/>
      <c r="AO147" s="112"/>
    </row>
    <row r="148" spans="1:41">
      <c r="A148" s="308" t="s">
        <v>316</v>
      </c>
      <c r="B148" s="313"/>
      <c r="C148" s="314"/>
      <c r="D148" s="310"/>
      <c r="E148" s="310"/>
      <c r="F148" s="310"/>
      <c r="G148" s="310"/>
      <c r="H148" s="310"/>
      <c r="I148" s="310"/>
      <c r="J148" s="310"/>
      <c r="K148" s="310"/>
      <c r="L148" s="310"/>
      <c r="M148" s="310"/>
      <c r="N148" s="310"/>
      <c r="O148" s="310"/>
      <c r="P148" s="310"/>
      <c r="Q148" s="310"/>
      <c r="R148" s="310"/>
      <c r="S148" s="310"/>
      <c r="T148" s="721"/>
      <c r="U148" s="308"/>
      <c r="V148" s="322"/>
      <c r="W148" s="112"/>
      <c r="X148" s="112"/>
      <c r="Y148" s="112"/>
      <c r="Z148" s="112"/>
      <c r="AA148" s="112"/>
      <c r="AB148" s="112"/>
      <c r="AC148" s="112"/>
      <c r="AD148" s="112"/>
      <c r="AE148" s="112"/>
      <c r="AF148" s="112"/>
      <c r="AG148" s="112"/>
      <c r="AH148" s="112"/>
      <c r="AI148" s="112"/>
      <c r="AJ148" s="112"/>
      <c r="AK148" s="112"/>
      <c r="AL148" s="112"/>
      <c r="AM148" s="112"/>
      <c r="AN148" s="112"/>
      <c r="AO148" s="112"/>
    </row>
    <row r="149" spans="1:41">
      <c r="A149" s="308"/>
      <c r="B149" s="313"/>
      <c r="C149" s="314"/>
      <c r="D149" s="310"/>
      <c r="E149" s="310"/>
      <c r="F149" s="310"/>
      <c r="G149" s="310"/>
      <c r="H149" s="310"/>
      <c r="I149" s="310"/>
      <c r="J149" s="310"/>
      <c r="K149" s="310"/>
      <c r="L149" s="310"/>
      <c r="M149" s="310"/>
      <c r="N149" s="310"/>
      <c r="O149" s="310"/>
      <c r="P149" s="310"/>
      <c r="Q149" s="310"/>
      <c r="R149" s="310"/>
      <c r="S149" s="310"/>
      <c r="T149" s="721"/>
      <c r="U149" s="308"/>
      <c r="V149" s="322"/>
      <c r="W149" s="112"/>
      <c r="X149" s="112"/>
      <c r="Y149" s="112"/>
      <c r="Z149" s="112"/>
      <c r="AA149" s="112"/>
      <c r="AB149" s="112"/>
      <c r="AC149" s="112"/>
      <c r="AD149" s="112"/>
      <c r="AE149" s="112"/>
      <c r="AF149" s="112"/>
      <c r="AG149" s="112"/>
      <c r="AH149" s="112"/>
      <c r="AI149" s="112"/>
      <c r="AJ149" s="112"/>
      <c r="AK149" s="112"/>
      <c r="AL149" s="112"/>
      <c r="AM149" s="112"/>
      <c r="AN149" s="112"/>
      <c r="AO149" s="112"/>
    </row>
    <row r="150" spans="1:41">
      <c r="A150" s="112"/>
      <c r="B150" s="313"/>
      <c r="C150" s="314"/>
      <c r="D150" s="310"/>
      <c r="E150" s="310"/>
      <c r="F150" s="310"/>
      <c r="G150" s="310"/>
      <c r="H150" s="310"/>
      <c r="I150" s="310"/>
      <c r="J150" s="310"/>
      <c r="K150" s="310"/>
      <c r="L150" s="310"/>
      <c r="M150" s="310"/>
      <c r="N150" s="310"/>
      <c r="O150" s="310"/>
      <c r="P150" s="310"/>
      <c r="Q150" s="310"/>
      <c r="R150" s="310"/>
      <c r="S150" s="310"/>
      <c r="T150" s="721"/>
      <c r="U150" s="308"/>
      <c r="V150" s="322"/>
      <c r="W150" s="112"/>
      <c r="X150" s="112"/>
      <c r="Y150" s="112"/>
      <c r="Z150" s="112"/>
      <c r="AA150" s="112"/>
      <c r="AB150" s="112"/>
      <c r="AC150" s="112"/>
      <c r="AD150" s="112"/>
      <c r="AE150" s="112"/>
      <c r="AF150" s="112"/>
      <c r="AG150" s="112"/>
      <c r="AH150" s="112"/>
      <c r="AI150" s="112"/>
      <c r="AJ150" s="112"/>
      <c r="AK150" s="112"/>
      <c r="AL150" s="112"/>
      <c r="AM150" s="112"/>
      <c r="AN150" s="112"/>
      <c r="AO150" s="112"/>
    </row>
    <row r="151" spans="1:41" ht="15">
      <c r="A151" s="295" t="s">
        <v>241</v>
      </c>
      <c r="B151" s="313"/>
      <c r="C151" s="314"/>
      <c r="D151" s="310"/>
      <c r="E151" s="310"/>
      <c r="F151" s="310"/>
      <c r="G151" s="310"/>
      <c r="H151" s="310"/>
      <c r="I151" s="310"/>
      <c r="J151" s="310"/>
      <c r="K151" s="310"/>
      <c r="L151" s="310"/>
      <c r="M151" s="310"/>
      <c r="N151" s="310"/>
      <c r="O151" s="310"/>
      <c r="P151" s="310"/>
      <c r="Q151" s="310"/>
      <c r="R151" s="310"/>
      <c r="S151" s="310"/>
      <c r="T151" s="721"/>
      <c r="U151" s="308"/>
      <c r="V151" s="322"/>
      <c r="W151" s="112"/>
      <c r="X151" s="112"/>
      <c r="Y151" s="112"/>
      <c r="Z151" s="112"/>
      <c r="AA151" s="112"/>
      <c r="AB151" s="112"/>
      <c r="AC151" s="112"/>
      <c r="AD151" s="112"/>
      <c r="AE151" s="112"/>
      <c r="AF151" s="112"/>
      <c r="AG151" s="112"/>
      <c r="AH151" s="112"/>
      <c r="AI151" s="112"/>
      <c r="AJ151" s="112"/>
      <c r="AK151" s="112"/>
      <c r="AL151" s="112"/>
      <c r="AM151" s="112"/>
      <c r="AN151" s="112"/>
      <c r="AO151" s="112"/>
    </row>
    <row r="152" spans="1:41">
      <c r="A152" s="308" t="s">
        <v>317</v>
      </c>
      <c r="B152" s="313"/>
      <c r="C152" s="314"/>
      <c r="D152" s="310"/>
      <c r="E152" s="310"/>
      <c r="F152" s="310"/>
      <c r="G152" s="310"/>
      <c r="H152" s="310"/>
      <c r="I152" s="310"/>
      <c r="J152" s="310"/>
      <c r="K152" s="310"/>
      <c r="L152" s="310"/>
      <c r="M152" s="310"/>
      <c r="N152" s="310"/>
      <c r="O152" s="310"/>
      <c r="P152" s="310"/>
      <c r="Q152" s="310"/>
      <c r="R152" s="310"/>
      <c r="S152" s="310"/>
      <c r="T152" s="721"/>
      <c r="U152" s="308"/>
      <c r="V152" s="322"/>
      <c r="W152" s="112"/>
      <c r="X152" s="112"/>
      <c r="Y152" s="112"/>
      <c r="Z152" s="112"/>
      <c r="AA152" s="112"/>
      <c r="AB152" s="112"/>
      <c r="AC152" s="112"/>
      <c r="AD152" s="112"/>
      <c r="AE152" s="112"/>
      <c r="AF152" s="112"/>
      <c r="AG152" s="112"/>
      <c r="AH152" s="112"/>
      <c r="AI152" s="112"/>
      <c r="AJ152" s="112"/>
      <c r="AK152" s="112"/>
      <c r="AL152" s="112"/>
      <c r="AM152" s="112"/>
      <c r="AN152" s="112"/>
      <c r="AO152" s="112"/>
    </row>
    <row r="153" spans="1:41">
      <c r="A153" s="308" t="s">
        <v>318</v>
      </c>
      <c r="B153" s="313"/>
      <c r="C153" s="314"/>
      <c r="D153" s="310"/>
      <c r="E153" s="310"/>
      <c r="F153" s="310"/>
      <c r="G153" s="310"/>
      <c r="H153" s="310"/>
      <c r="I153" s="310"/>
      <c r="J153" s="310"/>
      <c r="K153" s="310"/>
      <c r="L153" s="310"/>
      <c r="M153" s="310"/>
      <c r="N153" s="310"/>
      <c r="O153" s="310"/>
      <c r="P153" s="310"/>
      <c r="Q153" s="310"/>
      <c r="R153" s="310"/>
      <c r="S153" s="310"/>
      <c r="T153" s="721"/>
      <c r="U153" s="308"/>
      <c r="V153" s="322"/>
      <c r="W153" s="112"/>
      <c r="X153" s="112"/>
      <c r="Y153" s="112"/>
      <c r="Z153" s="112"/>
      <c r="AA153" s="112"/>
      <c r="AB153" s="112"/>
      <c r="AC153" s="112"/>
      <c r="AD153" s="112"/>
      <c r="AE153" s="112"/>
      <c r="AF153" s="112"/>
      <c r="AG153" s="112"/>
      <c r="AH153" s="112"/>
      <c r="AI153" s="112"/>
      <c r="AJ153" s="112"/>
      <c r="AK153" s="112"/>
      <c r="AL153" s="112"/>
      <c r="AM153" s="112"/>
      <c r="AN153" s="112"/>
      <c r="AO153" s="112"/>
    </row>
    <row r="154" spans="1:41">
      <c r="A154" s="308"/>
      <c r="B154" s="313"/>
      <c r="C154" s="314"/>
      <c r="D154" s="310"/>
      <c r="E154" s="310"/>
      <c r="F154" s="310"/>
      <c r="G154" s="310"/>
      <c r="H154" s="310"/>
      <c r="I154" s="310"/>
      <c r="J154" s="310"/>
      <c r="K154" s="310"/>
      <c r="L154" s="310"/>
      <c r="M154" s="310"/>
      <c r="N154" s="310"/>
      <c r="O154" s="310"/>
      <c r="P154" s="310"/>
      <c r="Q154" s="310"/>
      <c r="R154" s="310"/>
      <c r="S154" s="310"/>
      <c r="T154" s="721"/>
      <c r="U154" s="308"/>
      <c r="V154" s="322"/>
      <c r="W154" s="112"/>
      <c r="X154" s="112"/>
      <c r="Y154" s="112"/>
      <c r="Z154" s="112"/>
      <c r="AA154" s="112"/>
      <c r="AB154" s="112"/>
      <c r="AC154" s="112"/>
      <c r="AD154" s="112"/>
      <c r="AE154" s="112"/>
      <c r="AF154" s="112"/>
      <c r="AG154" s="112"/>
      <c r="AH154" s="112"/>
      <c r="AI154" s="112"/>
      <c r="AJ154" s="112"/>
      <c r="AK154" s="112"/>
      <c r="AL154" s="112"/>
      <c r="AM154" s="112"/>
      <c r="AN154" s="112"/>
      <c r="AO154" s="112"/>
    </row>
    <row r="155" spans="1:41" ht="15">
      <c r="A155" s="295"/>
      <c r="B155" s="296"/>
      <c r="C155" s="314"/>
      <c r="D155" s="310"/>
      <c r="E155" s="310"/>
      <c r="F155" s="310"/>
      <c r="G155" s="310"/>
      <c r="H155" s="310"/>
      <c r="I155" s="310"/>
      <c r="J155" s="310"/>
      <c r="K155" s="310"/>
      <c r="L155" s="310"/>
      <c r="M155" s="310"/>
      <c r="N155" s="310"/>
      <c r="O155" s="310"/>
      <c r="P155" s="310"/>
      <c r="Q155" s="310"/>
      <c r="R155" s="310"/>
      <c r="S155" s="310"/>
      <c r="T155" s="721"/>
      <c r="U155" s="308"/>
      <c r="V155" s="322"/>
      <c r="W155" s="112"/>
      <c r="X155" s="112"/>
      <c r="Y155" s="112"/>
      <c r="Z155" s="112"/>
      <c r="AA155" s="112"/>
      <c r="AB155" s="112"/>
      <c r="AC155" s="112"/>
      <c r="AD155" s="112"/>
      <c r="AE155" s="112"/>
      <c r="AF155" s="112"/>
      <c r="AG155" s="112"/>
      <c r="AH155" s="112"/>
      <c r="AI155" s="112"/>
      <c r="AJ155" s="112"/>
      <c r="AK155" s="112"/>
      <c r="AL155" s="112"/>
      <c r="AM155" s="112"/>
      <c r="AN155" s="112"/>
      <c r="AO155" s="112"/>
    </row>
    <row r="156" spans="1:41">
      <c r="A156" s="308"/>
      <c r="B156" s="313"/>
      <c r="C156" s="314"/>
      <c r="D156" s="310"/>
      <c r="E156" s="310"/>
      <c r="F156" s="310"/>
      <c r="G156" s="310"/>
      <c r="H156" s="310"/>
      <c r="I156" s="310"/>
      <c r="J156" s="310"/>
      <c r="K156" s="310"/>
      <c r="L156" s="310"/>
      <c r="M156" s="310"/>
      <c r="N156" s="310"/>
      <c r="O156" s="310"/>
      <c r="P156" s="310"/>
      <c r="Q156" s="310"/>
      <c r="R156" s="310"/>
      <c r="S156" s="310"/>
      <c r="T156" s="721"/>
      <c r="U156" s="308"/>
      <c r="V156" s="322"/>
      <c r="W156" s="112"/>
      <c r="X156" s="112"/>
      <c r="Y156" s="112"/>
      <c r="Z156" s="112"/>
      <c r="AA156" s="112"/>
      <c r="AB156" s="112"/>
      <c r="AC156" s="112"/>
      <c r="AD156" s="112"/>
      <c r="AE156" s="112"/>
      <c r="AF156" s="112"/>
      <c r="AG156" s="112"/>
      <c r="AH156" s="112"/>
      <c r="AI156" s="112"/>
      <c r="AJ156" s="112"/>
      <c r="AK156" s="112"/>
      <c r="AL156" s="112"/>
      <c r="AM156" s="112"/>
      <c r="AN156" s="112"/>
      <c r="AO156" s="112"/>
    </row>
    <row r="157" spans="1:41">
      <c r="A157" s="308"/>
      <c r="B157" s="313"/>
      <c r="C157" s="314"/>
      <c r="D157" s="310"/>
      <c r="E157" s="310"/>
      <c r="F157" s="310"/>
      <c r="G157" s="310"/>
      <c r="H157" s="310"/>
      <c r="I157" s="310"/>
      <c r="J157" s="310"/>
      <c r="K157" s="310"/>
      <c r="L157" s="310"/>
      <c r="M157" s="310"/>
      <c r="N157" s="310"/>
      <c r="O157" s="310"/>
      <c r="P157" s="310"/>
      <c r="Q157" s="310"/>
      <c r="R157" s="310"/>
      <c r="S157" s="310"/>
      <c r="T157" s="721"/>
      <c r="U157" s="29">
        <f>SUM($U$144:$U$156)</f>
        <v>0</v>
      </c>
      <c r="V157" s="133">
        <f>SUM($V$144:$V$156)</f>
        <v>0</v>
      </c>
      <c r="W157" s="112"/>
      <c r="X157" s="112"/>
      <c r="Y157" s="112"/>
      <c r="Z157" s="112"/>
      <c r="AA157" s="112"/>
      <c r="AB157" s="112"/>
      <c r="AC157" s="112"/>
      <c r="AD157" s="112"/>
      <c r="AE157" s="112"/>
      <c r="AF157" s="112"/>
      <c r="AG157" s="112"/>
      <c r="AH157" s="112"/>
      <c r="AI157" s="112"/>
      <c r="AJ157" s="112"/>
      <c r="AK157" s="112"/>
      <c r="AL157" s="112"/>
      <c r="AM157" s="112"/>
      <c r="AN157" s="112"/>
      <c r="AO157" s="112"/>
    </row>
    <row r="158" spans="1:41" ht="15">
      <c r="A158" s="317" t="s">
        <v>319</v>
      </c>
      <c r="B158" s="318"/>
      <c r="C158" s="319"/>
      <c r="D158" s="307"/>
      <c r="E158" s="307"/>
      <c r="F158" s="307"/>
      <c r="G158" s="307"/>
      <c r="H158" s="307"/>
      <c r="I158" s="307"/>
      <c r="J158" s="307"/>
      <c r="K158" s="307"/>
      <c r="L158" s="307"/>
      <c r="M158" s="307"/>
      <c r="N158" s="307"/>
      <c r="O158" s="307"/>
      <c r="P158" s="307"/>
      <c r="Q158" s="307"/>
      <c r="R158" s="307"/>
      <c r="S158" s="307"/>
      <c r="T158" s="720"/>
      <c r="U158" s="320"/>
      <c r="V158" s="321"/>
      <c r="W158" s="112"/>
      <c r="X158" s="112"/>
      <c r="Y158" s="112"/>
      <c r="Z158" s="112"/>
      <c r="AA158" s="112"/>
      <c r="AB158" s="112"/>
      <c r="AC158" s="112"/>
      <c r="AD158" s="112"/>
      <c r="AE158" s="112"/>
      <c r="AF158" s="112"/>
      <c r="AG158" s="112"/>
      <c r="AH158" s="112"/>
      <c r="AI158" s="112"/>
      <c r="AJ158" s="112"/>
      <c r="AK158" s="112"/>
      <c r="AL158" s="112"/>
      <c r="AM158" s="112"/>
      <c r="AN158" s="112"/>
      <c r="AO158" s="112"/>
    </row>
    <row r="159" spans="1:41">
      <c r="A159" s="308" t="s">
        <v>320</v>
      </c>
      <c r="B159" s="313"/>
      <c r="C159" s="314"/>
      <c r="D159" s="310"/>
      <c r="E159" s="310"/>
      <c r="F159" s="310"/>
      <c r="G159" s="310"/>
      <c r="H159" s="310"/>
      <c r="I159" s="310"/>
      <c r="J159" s="310"/>
      <c r="K159" s="310"/>
      <c r="L159" s="310"/>
      <c r="M159" s="310"/>
      <c r="N159" s="310"/>
      <c r="O159" s="310"/>
      <c r="P159" s="310"/>
      <c r="Q159" s="310"/>
      <c r="R159" s="310"/>
      <c r="S159" s="310"/>
      <c r="T159" s="721"/>
      <c r="U159" s="308"/>
      <c r="V159" s="322"/>
      <c r="W159" s="112"/>
      <c r="X159" s="112"/>
      <c r="Y159" s="112"/>
      <c r="Z159" s="112"/>
      <c r="AA159" s="112"/>
      <c r="AB159" s="112"/>
      <c r="AC159" s="112"/>
      <c r="AD159" s="112"/>
      <c r="AE159" s="112"/>
      <c r="AF159" s="112"/>
      <c r="AG159" s="112"/>
      <c r="AH159" s="112"/>
      <c r="AI159" s="112"/>
      <c r="AJ159" s="112"/>
      <c r="AK159" s="112"/>
      <c r="AL159" s="112"/>
      <c r="AM159" s="112"/>
      <c r="AN159" s="112"/>
      <c r="AO159" s="112"/>
    </row>
    <row r="160" spans="1:41">
      <c r="A160" s="308" t="s">
        <v>321</v>
      </c>
      <c r="B160" s="313"/>
      <c r="C160" s="314"/>
      <c r="D160" s="310"/>
      <c r="E160" s="310"/>
      <c r="F160" s="310"/>
      <c r="G160" s="310"/>
      <c r="H160" s="310"/>
      <c r="I160" s="310"/>
      <c r="J160" s="310"/>
      <c r="K160" s="310"/>
      <c r="L160" s="310"/>
      <c r="M160" s="310"/>
      <c r="N160" s="310"/>
      <c r="O160" s="310"/>
      <c r="P160" s="310"/>
      <c r="Q160" s="310"/>
      <c r="R160" s="310"/>
      <c r="S160" s="310"/>
      <c r="T160" s="721"/>
      <c r="U160" s="308"/>
      <c r="V160" s="322"/>
      <c r="W160" s="112"/>
      <c r="X160" s="112"/>
      <c r="Y160" s="112"/>
      <c r="Z160" s="112"/>
      <c r="AA160" s="112"/>
      <c r="AB160" s="112"/>
      <c r="AC160" s="112"/>
      <c r="AD160" s="112"/>
      <c r="AE160" s="112"/>
      <c r="AF160" s="112"/>
      <c r="AG160" s="112"/>
      <c r="AH160" s="112"/>
      <c r="AI160" s="112"/>
      <c r="AJ160" s="112"/>
      <c r="AK160" s="112"/>
      <c r="AL160" s="112"/>
      <c r="AM160" s="112"/>
      <c r="AN160" s="112"/>
      <c r="AO160" s="112"/>
    </row>
    <row r="161" spans="1:41">
      <c r="A161" s="308" t="s">
        <v>322</v>
      </c>
      <c r="B161" s="313"/>
      <c r="C161" s="314"/>
      <c r="D161" s="310"/>
      <c r="E161" s="310"/>
      <c r="F161" s="310"/>
      <c r="G161" s="310"/>
      <c r="H161" s="310"/>
      <c r="I161" s="310"/>
      <c r="J161" s="310"/>
      <c r="K161" s="310"/>
      <c r="L161" s="310"/>
      <c r="M161" s="310"/>
      <c r="N161" s="310"/>
      <c r="O161" s="310"/>
      <c r="P161" s="310"/>
      <c r="Q161" s="310"/>
      <c r="R161" s="310"/>
      <c r="S161" s="310"/>
      <c r="T161" s="721"/>
      <c r="U161" s="308"/>
      <c r="V161" s="322"/>
      <c r="W161" s="112"/>
      <c r="X161" s="112"/>
      <c r="Y161" s="112"/>
      <c r="Z161" s="112"/>
      <c r="AA161" s="112"/>
      <c r="AB161" s="112"/>
      <c r="AC161" s="112"/>
      <c r="AD161" s="112"/>
      <c r="AE161" s="112"/>
      <c r="AF161" s="112"/>
      <c r="AG161" s="112"/>
      <c r="AH161" s="112"/>
      <c r="AI161" s="112"/>
      <c r="AJ161" s="112"/>
      <c r="AK161" s="112"/>
      <c r="AL161" s="112"/>
      <c r="AM161" s="112"/>
      <c r="AN161" s="112"/>
      <c r="AO161" s="112"/>
    </row>
    <row r="162" spans="1:41">
      <c r="A162" s="308" t="s">
        <v>323</v>
      </c>
      <c r="B162" s="313"/>
      <c r="C162" s="314"/>
      <c r="D162" s="310"/>
      <c r="E162" s="310"/>
      <c r="F162" s="310"/>
      <c r="G162" s="310"/>
      <c r="H162" s="310"/>
      <c r="I162" s="310"/>
      <c r="J162" s="310"/>
      <c r="K162" s="310"/>
      <c r="L162" s="310"/>
      <c r="M162" s="310"/>
      <c r="N162" s="310"/>
      <c r="O162" s="310"/>
      <c r="P162" s="310"/>
      <c r="Q162" s="310"/>
      <c r="R162" s="310"/>
      <c r="S162" s="310"/>
      <c r="T162" s="721"/>
      <c r="U162" s="308"/>
      <c r="V162" s="322"/>
      <c r="W162" s="112"/>
      <c r="X162" s="112"/>
      <c r="Y162" s="112"/>
      <c r="Z162" s="112"/>
      <c r="AA162" s="112"/>
      <c r="AB162" s="112"/>
      <c r="AC162" s="112"/>
      <c r="AD162" s="112"/>
      <c r="AE162" s="112"/>
      <c r="AF162" s="112"/>
      <c r="AG162" s="112"/>
      <c r="AH162" s="112"/>
      <c r="AI162" s="112"/>
      <c r="AJ162" s="112"/>
      <c r="AK162" s="112"/>
      <c r="AL162" s="112"/>
      <c r="AM162" s="112"/>
      <c r="AN162" s="112"/>
      <c r="AO162" s="112"/>
    </row>
    <row r="163" spans="1:41">
      <c r="A163" s="308"/>
      <c r="B163" s="313"/>
      <c r="C163" s="314"/>
      <c r="D163" s="310"/>
      <c r="E163" s="310"/>
      <c r="F163" s="310"/>
      <c r="G163" s="310"/>
      <c r="H163" s="310"/>
      <c r="I163" s="310"/>
      <c r="J163" s="310"/>
      <c r="K163" s="310"/>
      <c r="L163" s="310"/>
      <c r="M163" s="310"/>
      <c r="N163" s="310"/>
      <c r="O163" s="310"/>
      <c r="P163" s="310"/>
      <c r="Q163" s="310"/>
      <c r="R163" s="310"/>
      <c r="S163" s="310"/>
      <c r="T163" s="721"/>
      <c r="U163" s="308"/>
      <c r="V163" s="322"/>
      <c r="W163" s="112"/>
      <c r="X163" s="112"/>
      <c r="Y163" s="112"/>
      <c r="Z163" s="112"/>
      <c r="AA163" s="112"/>
      <c r="AB163" s="112"/>
      <c r="AC163" s="112"/>
      <c r="AD163" s="112"/>
      <c r="AE163" s="112"/>
      <c r="AF163" s="112"/>
      <c r="AG163" s="112"/>
      <c r="AH163" s="112"/>
      <c r="AI163" s="112"/>
      <c r="AJ163" s="112"/>
      <c r="AK163" s="112"/>
      <c r="AL163" s="112"/>
      <c r="AM163" s="112"/>
      <c r="AN163" s="112"/>
      <c r="AO163" s="112"/>
    </row>
    <row r="164" spans="1:41">
      <c r="A164" s="112"/>
      <c r="B164" s="313"/>
      <c r="C164" s="314"/>
      <c r="D164" s="310"/>
      <c r="E164" s="310"/>
      <c r="F164" s="310"/>
      <c r="G164" s="310"/>
      <c r="H164" s="310"/>
      <c r="I164" s="310"/>
      <c r="J164" s="310"/>
      <c r="K164" s="310"/>
      <c r="L164" s="310"/>
      <c r="M164" s="310"/>
      <c r="N164" s="310"/>
      <c r="O164" s="310"/>
      <c r="P164" s="310"/>
      <c r="Q164" s="310"/>
      <c r="R164" s="310"/>
      <c r="S164" s="310"/>
      <c r="T164" s="721"/>
      <c r="U164" s="308"/>
      <c r="V164" s="322"/>
      <c r="W164" s="112"/>
      <c r="X164" s="112"/>
      <c r="Y164" s="112"/>
      <c r="Z164" s="112"/>
      <c r="AA164" s="112"/>
      <c r="AB164" s="112"/>
      <c r="AC164" s="112"/>
      <c r="AD164" s="112"/>
      <c r="AE164" s="112"/>
      <c r="AF164" s="112"/>
      <c r="AG164" s="112"/>
      <c r="AH164" s="112"/>
      <c r="AI164" s="112"/>
      <c r="AJ164" s="112"/>
      <c r="AK164" s="112"/>
      <c r="AL164" s="112"/>
      <c r="AM164" s="112"/>
      <c r="AN164" s="112"/>
      <c r="AO164" s="112"/>
    </row>
    <row r="165" spans="1:41" ht="15">
      <c r="A165" s="295" t="s">
        <v>241</v>
      </c>
      <c r="B165" s="313"/>
      <c r="C165" s="314"/>
      <c r="D165" s="310"/>
      <c r="E165" s="310"/>
      <c r="F165" s="310"/>
      <c r="G165" s="310"/>
      <c r="H165" s="310"/>
      <c r="I165" s="310"/>
      <c r="J165" s="310"/>
      <c r="K165" s="310"/>
      <c r="L165" s="310"/>
      <c r="M165" s="310"/>
      <c r="N165" s="310"/>
      <c r="O165" s="310"/>
      <c r="P165" s="310"/>
      <c r="Q165" s="310"/>
      <c r="R165" s="310"/>
      <c r="S165" s="310"/>
      <c r="T165" s="721"/>
      <c r="U165" s="308"/>
      <c r="V165" s="322"/>
      <c r="W165" s="112"/>
      <c r="X165" s="112"/>
      <c r="Y165" s="112"/>
      <c r="Z165" s="112"/>
      <c r="AA165" s="112"/>
      <c r="AB165" s="112"/>
      <c r="AC165" s="112"/>
      <c r="AD165" s="112"/>
      <c r="AE165" s="112"/>
      <c r="AF165" s="112"/>
      <c r="AG165" s="112"/>
      <c r="AH165" s="112"/>
      <c r="AI165" s="112"/>
      <c r="AJ165" s="112"/>
      <c r="AK165" s="112"/>
      <c r="AL165" s="112"/>
      <c r="AM165" s="112"/>
      <c r="AN165" s="112"/>
      <c r="AO165" s="112"/>
    </row>
    <row r="166" spans="1:41">
      <c r="A166" s="308" t="s">
        <v>324</v>
      </c>
      <c r="B166" s="313"/>
      <c r="C166" s="314"/>
      <c r="D166" s="310"/>
      <c r="E166" s="310"/>
      <c r="F166" s="310"/>
      <c r="G166" s="310"/>
      <c r="H166" s="310"/>
      <c r="I166" s="310"/>
      <c r="J166" s="310"/>
      <c r="K166" s="310"/>
      <c r="L166" s="310"/>
      <c r="M166" s="310"/>
      <c r="N166" s="310"/>
      <c r="O166" s="310"/>
      <c r="P166" s="310"/>
      <c r="Q166" s="310"/>
      <c r="R166" s="310"/>
      <c r="S166" s="310"/>
      <c r="T166" s="721"/>
      <c r="U166" s="308"/>
      <c r="V166" s="322"/>
      <c r="W166" s="112"/>
      <c r="X166" s="112"/>
      <c r="Y166" s="112"/>
      <c r="Z166" s="112"/>
      <c r="AA166" s="112"/>
      <c r="AB166" s="112"/>
      <c r="AC166" s="112"/>
      <c r="AD166" s="112"/>
      <c r="AE166" s="112"/>
      <c r="AF166" s="112"/>
      <c r="AG166" s="112"/>
      <c r="AH166" s="112"/>
      <c r="AI166" s="112"/>
      <c r="AJ166" s="112"/>
      <c r="AK166" s="112"/>
      <c r="AL166" s="112"/>
      <c r="AM166" s="112"/>
      <c r="AN166" s="112"/>
      <c r="AO166" s="112"/>
    </row>
    <row r="167" spans="1:41">
      <c r="A167" s="308" t="s">
        <v>325</v>
      </c>
      <c r="B167" s="313"/>
      <c r="C167" s="314"/>
      <c r="D167" s="310"/>
      <c r="E167" s="310"/>
      <c r="F167" s="310"/>
      <c r="G167" s="310"/>
      <c r="H167" s="310"/>
      <c r="I167" s="310"/>
      <c r="J167" s="310"/>
      <c r="K167" s="310"/>
      <c r="L167" s="310"/>
      <c r="M167" s="310"/>
      <c r="N167" s="310"/>
      <c r="O167" s="310"/>
      <c r="P167" s="310"/>
      <c r="Q167" s="310"/>
      <c r="R167" s="310"/>
      <c r="S167" s="310"/>
      <c r="T167" s="721"/>
      <c r="U167" s="308"/>
      <c r="V167" s="322"/>
      <c r="W167" s="112"/>
      <c r="X167" s="112"/>
      <c r="Y167" s="112"/>
      <c r="Z167" s="112"/>
      <c r="AA167" s="112"/>
      <c r="AB167" s="112"/>
      <c r="AC167" s="112"/>
      <c r="AD167" s="112"/>
      <c r="AE167" s="112"/>
      <c r="AF167" s="112"/>
      <c r="AG167" s="112"/>
      <c r="AH167" s="112"/>
      <c r="AI167" s="112"/>
      <c r="AJ167" s="112"/>
      <c r="AK167" s="112"/>
      <c r="AL167" s="112"/>
      <c r="AM167" s="112"/>
      <c r="AN167" s="112"/>
      <c r="AO167" s="112"/>
    </row>
    <row r="168" spans="1:41">
      <c r="A168" s="308"/>
      <c r="B168" s="313"/>
      <c r="C168" s="314"/>
      <c r="D168" s="310"/>
      <c r="E168" s="310"/>
      <c r="F168" s="310"/>
      <c r="G168" s="310"/>
      <c r="H168" s="310"/>
      <c r="I168" s="310"/>
      <c r="J168" s="310"/>
      <c r="K168" s="310"/>
      <c r="L168" s="310"/>
      <c r="M168" s="310"/>
      <c r="N168" s="310"/>
      <c r="O168" s="310"/>
      <c r="P168" s="310"/>
      <c r="Q168" s="310"/>
      <c r="R168" s="310"/>
      <c r="S168" s="310"/>
      <c r="T168" s="721"/>
      <c r="U168" s="308"/>
      <c r="V168" s="322"/>
      <c r="W168" s="112"/>
      <c r="X168" s="112"/>
      <c r="Y168" s="112"/>
      <c r="Z168" s="112"/>
      <c r="AA168" s="112"/>
      <c r="AB168" s="112"/>
      <c r="AC168" s="112"/>
      <c r="AD168" s="112"/>
      <c r="AE168" s="112"/>
      <c r="AF168" s="112"/>
      <c r="AG168" s="112"/>
      <c r="AH168" s="112"/>
      <c r="AI168" s="112"/>
      <c r="AJ168" s="112"/>
      <c r="AK168" s="112"/>
      <c r="AL168" s="112"/>
      <c r="AM168" s="112"/>
      <c r="AN168" s="112"/>
      <c r="AO168" s="112"/>
    </row>
    <row r="169" spans="1:41" ht="15">
      <c r="A169" s="295"/>
      <c r="B169" s="296"/>
      <c r="C169" s="314"/>
      <c r="D169" s="310"/>
      <c r="E169" s="310"/>
      <c r="F169" s="310"/>
      <c r="G169" s="310"/>
      <c r="H169" s="310"/>
      <c r="I169" s="310"/>
      <c r="J169" s="310"/>
      <c r="K169" s="310"/>
      <c r="L169" s="310"/>
      <c r="M169" s="310"/>
      <c r="N169" s="310"/>
      <c r="O169" s="310"/>
      <c r="P169" s="310"/>
      <c r="Q169" s="310"/>
      <c r="R169" s="310"/>
      <c r="S169" s="310"/>
      <c r="T169" s="721"/>
      <c r="U169" s="308"/>
      <c r="V169" s="322"/>
      <c r="W169" s="112"/>
      <c r="X169" s="112"/>
      <c r="Y169" s="112"/>
      <c r="Z169" s="112"/>
      <c r="AA169" s="112"/>
      <c r="AB169" s="112"/>
      <c r="AC169" s="112"/>
      <c r="AD169" s="112"/>
      <c r="AE169" s="112"/>
      <c r="AF169" s="112"/>
      <c r="AG169" s="112"/>
      <c r="AH169" s="112"/>
      <c r="AI169" s="112"/>
      <c r="AJ169" s="112"/>
      <c r="AK169" s="112"/>
      <c r="AL169" s="112"/>
      <c r="AM169" s="112"/>
      <c r="AN169" s="112"/>
      <c r="AO169" s="112"/>
    </row>
    <row r="170" spans="1:41">
      <c r="A170" s="308"/>
      <c r="B170" s="313"/>
      <c r="C170" s="314"/>
      <c r="D170" s="310"/>
      <c r="E170" s="310"/>
      <c r="F170" s="310"/>
      <c r="G170" s="310"/>
      <c r="H170" s="310"/>
      <c r="I170" s="310"/>
      <c r="J170" s="310"/>
      <c r="K170" s="310"/>
      <c r="L170" s="310"/>
      <c r="M170" s="310"/>
      <c r="N170" s="310"/>
      <c r="O170" s="310"/>
      <c r="P170" s="310"/>
      <c r="Q170" s="310"/>
      <c r="R170" s="310"/>
      <c r="S170" s="310"/>
      <c r="T170" s="721"/>
      <c r="U170" s="308"/>
      <c r="V170" s="322"/>
      <c r="W170" s="112"/>
      <c r="X170" s="112"/>
      <c r="Y170" s="112"/>
      <c r="Z170" s="112"/>
      <c r="AA170" s="112"/>
      <c r="AB170" s="112"/>
      <c r="AC170" s="112"/>
      <c r="AD170" s="112"/>
      <c r="AE170" s="112"/>
      <c r="AF170" s="112"/>
      <c r="AG170" s="112"/>
      <c r="AH170" s="112"/>
      <c r="AI170" s="112"/>
      <c r="AJ170" s="112"/>
      <c r="AK170" s="112"/>
      <c r="AL170" s="112"/>
      <c r="AM170" s="112"/>
      <c r="AN170" s="112"/>
      <c r="AO170" s="112"/>
    </row>
    <row r="171" spans="1:41">
      <c r="A171" s="308"/>
      <c r="B171" s="313"/>
      <c r="C171" s="314"/>
      <c r="D171" s="310"/>
      <c r="E171" s="310"/>
      <c r="F171" s="310"/>
      <c r="G171" s="310"/>
      <c r="H171" s="310"/>
      <c r="I171" s="310"/>
      <c r="J171" s="310"/>
      <c r="K171" s="310"/>
      <c r="L171" s="310"/>
      <c r="M171" s="310"/>
      <c r="N171" s="310"/>
      <c r="O171" s="310"/>
      <c r="P171" s="310"/>
      <c r="Q171" s="310"/>
      <c r="R171" s="310"/>
      <c r="S171" s="310"/>
      <c r="T171" s="721"/>
      <c r="U171" s="29">
        <f>SUM($U$158:$U$170)</f>
        <v>0</v>
      </c>
      <c r="V171" s="133">
        <f>SUM($V$158:$V$170)</f>
        <v>0</v>
      </c>
      <c r="W171" s="112"/>
      <c r="X171" s="112"/>
      <c r="Y171" s="112"/>
      <c r="Z171" s="112"/>
      <c r="AA171" s="112"/>
      <c r="AB171" s="112"/>
      <c r="AC171" s="112"/>
      <c r="AD171" s="112"/>
      <c r="AE171" s="112"/>
      <c r="AF171" s="112"/>
      <c r="AG171" s="112"/>
      <c r="AH171" s="112"/>
      <c r="AI171" s="112"/>
      <c r="AJ171" s="112"/>
      <c r="AK171" s="112"/>
      <c r="AL171" s="112"/>
      <c r="AM171" s="112"/>
      <c r="AN171" s="112"/>
      <c r="AO171" s="112"/>
    </row>
    <row r="172" spans="1:41" ht="15">
      <c r="A172" s="317" t="s">
        <v>326</v>
      </c>
      <c r="B172" s="318"/>
      <c r="C172" s="319"/>
      <c r="D172" s="307"/>
      <c r="E172" s="307"/>
      <c r="F172" s="307"/>
      <c r="G172" s="307"/>
      <c r="H172" s="307"/>
      <c r="I172" s="307"/>
      <c r="J172" s="307"/>
      <c r="K172" s="307"/>
      <c r="L172" s="307"/>
      <c r="M172" s="307"/>
      <c r="N172" s="307"/>
      <c r="O172" s="307"/>
      <c r="P172" s="307"/>
      <c r="Q172" s="307"/>
      <c r="R172" s="307"/>
      <c r="S172" s="307"/>
      <c r="T172" s="720"/>
      <c r="U172" s="320"/>
      <c r="V172" s="321"/>
      <c r="W172" s="112"/>
      <c r="X172" s="112"/>
      <c r="Y172" s="112"/>
      <c r="Z172" s="112"/>
      <c r="AA172" s="112"/>
      <c r="AB172" s="112"/>
      <c r="AC172" s="112"/>
      <c r="AD172" s="112"/>
      <c r="AE172" s="112"/>
      <c r="AF172" s="112"/>
      <c r="AG172" s="112"/>
      <c r="AH172" s="112"/>
      <c r="AI172" s="112"/>
      <c r="AJ172" s="112"/>
      <c r="AK172" s="112"/>
      <c r="AL172" s="112"/>
      <c r="AM172" s="112"/>
      <c r="AN172" s="112"/>
      <c r="AO172" s="112"/>
    </row>
    <row r="173" spans="1:41">
      <c r="A173" s="308" t="s">
        <v>327</v>
      </c>
      <c r="B173" s="313"/>
      <c r="C173" s="314"/>
      <c r="D173" s="310"/>
      <c r="E173" s="310"/>
      <c r="F173" s="310"/>
      <c r="G173" s="310"/>
      <c r="H173" s="310"/>
      <c r="I173" s="310"/>
      <c r="J173" s="310"/>
      <c r="K173" s="310"/>
      <c r="L173" s="310"/>
      <c r="M173" s="310"/>
      <c r="N173" s="310"/>
      <c r="O173" s="310"/>
      <c r="P173" s="310"/>
      <c r="Q173" s="310"/>
      <c r="R173" s="310"/>
      <c r="S173" s="310"/>
      <c r="T173" s="721"/>
      <c r="U173" s="308"/>
      <c r="V173" s="322"/>
      <c r="W173" s="112"/>
      <c r="X173" s="112"/>
      <c r="Y173" s="112"/>
      <c r="Z173" s="112"/>
      <c r="AA173" s="112"/>
      <c r="AB173" s="112"/>
      <c r="AC173" s="112"/>
      <c r="AD173" s="112"/>
      <c r="AE173" s="112"/>
      <c r="AF173" s="112"/>
      <c r="AG173" s="112"/>
      <c r="AH173" s="112"/>
      <c r="AI173" s="112"/>
      <c r="AJ173" s="112"/>
      <c r="AK173" s="112"/>
      <c r="AL173" s="112"/>
      <c r="AM173" s="112"/>
      <c r="AN173" s="112"/>
      <c r="AO173" s="112"/>
    </row>
    <row r="174" spans="1:41">
      <c r="A174" s="308" t="s">
        <v>328</v>
      </c>
      <c r="B174" s="313"/>
      <c r="C174" s="314"/>
      <c r="D174" s="310"/>
      <c r="E174" s="310"/>
      <c r="F174" s="310"/>
      <c r="G174" s="310"/>
      <c r="H174" s="310"/>
      <c r="I174" s="310"/>
      <c r="J174" s="310"/>
      <c r="K174" s="310"/>
      <c r="L174" s="310"/>
      <c r="M174" s="310"/>
      <c r="N174" s="310"/>
      <c r="O174" s="310"/>
      <c r="P174" s="310"/>
      <c r="Q174" s="310"/>
      <c r="R174" s="310"/>
      <c r="S174" s="310"/>
      <c r="T174" s="721"/>
      <c r="U174" s="308"/>
      <c r="V174" s="322"/>
      <c r="W174" s="112"/>
      <c r="X174" s="112"/>
      <c r="Y174" s="112"/>
      <c r="Z174" s="112"/>
      <c r="AA174" s="112"/>
      <c r="AB174" s="112"/>
      <c r="AC174" s="112"/>
      <c r="AD174" s="112"/>
      <c r="AE174" s="112"/>
      <c r="AF174" s="112"/>
      <c r="AG174" s="112"/>
      <c r="AH174" s="112"/>
      <c r="AI174" s="112"/>
      <c r="AJ174" s="112"/>
      <c r="AK174" s="112"/>
      <c r="AL174" s="112"/>
      <c r="AM174" s="112"/>
      <c r="AN174" s="112"/>
      <c r="AO174" s="112"/>
    </row>
    <row r="175" spans="1:41">
      <c r="A175" s="308" t="s">
        <v>329</v>
      </c>
      <c r="B175" s="313"/>
      <c r="C175" s="314"/>
      <c r="D175" s="310"/>
      <c r="E175" s="310"/>
      <c r="F175" s="310"/>
      <c r="G175" s="310"/>
      <c r="H175" s="310"/>
      <c r="I175" s="310"/>
      <c r="J175" s="310"/>
      <c r="K175" s="310"/>
      <c r="L175" s="310"/>
      <c r="M175" s="310"/>
      <c r="N175" s="310"/>
      <c r="O175" s="310"/>
      <c r="P175" s="310"/>
      <c r="Q175" s="310"/>
      <c r="R175" s="310"/>
      <c r="S175" s="310"/>
      <c r="T175" s="721"/>
      <c r="U175" s="308"/>
      <c r="V175" s="322"/>
      <c r="W175" s="112"/>
      <c r="X175" s="112"/>
      <c r="Y175" s="112"/>
      <c r="Z175" s="112"/>
      <c r="AA175" s="112"/>
      <c r="AB175" s="112"/>
      <c r="AC175" s="112"/>
      <c r="AD175" s="112"/>
      <c r="AE175" s="112"/>
      <c r="AF175" s="112"/>
      <c r="AG175" s="112"/>
      <c r="AH175" s="112"/>
      <c r="AI175" s="112"/>
      <c r="AJ175" s="112"/>
      <c r="AK175" s="112"/>
      <c r="AL175" s="112"/>
      <c r="AM175" s="112"/>
      <c r="AN175" s="112"/>
      <c r="AO175" s="112"/>
    </row>
    <row r="176" spans="1:41">
      <c r="A176" s="308" t="s">
        <v>330</v>
      </c>
      <c r="B176" s="313"/>
      <c r="C176" s="314"/>
      <c r="D176" s="310"/>
      <c r="E176" s="310"/>
      <c r="F176" s="310"/>
      <c r="G176" s="310"/>
      <c r="H176" s="310"/>
      <c r="I176" s="310"/>
      <c r="J176" s="310"/>
      <c r="K176" s="310"/>
      <c r="L176" s="310"/>
      <c r="M176" s="310"/>
      <c r="N176" s="310"/>
      <c r="O176" s="310"/>
      <c r="P176" s="310"/>
      <c r="Q176" s="310"/>
      <c r="R176" s="310"/>
      <c r="S176" s="310"/>
      <c r="T176" s="721"/>
      <c r="U176" s="308"/>
      <c r="V176" s="322"/>
      <c r="W176" s="112"/>
      <c r="X176" s="112"/>
      <c r="Y176" s="112"/>
      <c r="Z176" s="112"/>
      <c r="AA176" s="112"/>
      <c r="AB176" s="112"/>
      <c r="AC176" s="112"/>
      <c r="AD176" s="112"/>
      <c r="AE176" s="112"/>
      <c r="AF176" s="112"/>
      <c r="AG176" s="112"/>
      <c r="AH176" s="112"/>
      <c r="AI176" s="112"/>
      <c r="AJ176" s="112"/>
      <c r="AK176" s="112"/>
      <c r="AL176" s="112"/>
      <c r="AM176" s="112"/>
      <c r="AN176" s="112"/>
      <c r="AO176" s="112"/>
    </row>
    <row r="177" spans="1:41">
      <c r="A177" s="308"/>
      <c r="B177" s="313"/>
      <c r="C177" s="314"/>
      <c r="D177" s="310"/>
      <c r="E177" s="310"/>
      <c r="F177" s="310"/>
      <c r="G177" s="310"/>
      <c r="H177" s="310"/>
      <c r="I177" s="310"/>
      <c r="J177" s="310"/>
      <c r="K177" s="310"/>
      <c r="L177" s="310"/>
      <c r="M177" s="310"/>
      <c r="N177" s="310"/>
      <c r="O177" s="310"/>
      <c r="P177" s="310"/>
      <c r="Q177" s="310"/>
      <c r="R177" s="310"/>
      <c r="S177" s="310"/>
      <c r="T177" s="721"/>
      <c r="U177" s="308"/>
      <c r="V177" s="322"/>
      <c r="W177" s="112"/>
      <c r="X177" s="112"/>
      <c r="Y177" s="112"/>
      <c r="Z177" s="112"/>
      <c r="AA177" s="112"/>
      <c r="AB177" s="112"/>
      <c r="AC177" s="112"/>
      <c r="AD177" s="112"/>
      <c r="AE177" s="112"/>
      <c r="AF177" s="112"/>
      <c r="AG177" s="112"/>
      <c r="AH177" s="112"/>
      <c r="AI177" s="112"/>
      <c r="AJ177" s="112"/>
      <c r="AK177" s="112"/>
      <c r="AL177" s="112"/>
      <c r="AM177" s="112"/>
      <c r="AN177" s="112"/>
      <c r="AO177" s="112"/>
    </row>
    <row r="178" spans="1:41">
      <c r="A178" s="112"/>
      <c r="B178" s="313"/>
      <c r="C178" s="314"/>
      <c r="D178" s="310"/>
      <c r="E178" s="310"/>
      <c r="F178" s="310"/>
      <c r="G178" s="310"/>
      <c r="H178" s="310"/>
      <c r="I178" s="310"/>
      <c r="J178" s="310"/>
      <c r="K178" s="310"/>
      <c r="L178" s="310"/>
      <c r="M178" s="310"/>
      <c r="N178" s="310"/>
      <c r="O178" s="310"/>
      <c r="P178" s="310"/>
      <c r="Q178" s="310"/>
      <c r="R178" s="310"/>
      <c r="S178" s="310"/>
      <c r="T178" s="721"/>
      <c r="U178" s="308"/>
      <c r="V178" s="322"/>
      <c r="W178" s="112"/>
      <c r="X178" s="112"/>
      <c r="Y178" s="112"/>
      <c r="Z178" s="112"/>
      <c r="AA178" s="112"/>
      <c r="AB178" s="112"/>
      <c r="AC178" s="112"/>
      <c r="AD178" s="112"/>
      <c r="AE178" s="112"/>
      <c r="AF178" s="112"/>
      <c r="AG178" s="112"/>
      <c r="AH178" s="112"/>
      <c r="AI178" s="112"/>
      <c r="AJ178" s="112"/>
      <c r="AK178" s="112"/>
      <c r="AL178" s="112"/>
      <c r="AM178" s="112"/>
      <c r="AN178" s="112"/>
      <c r="AO178" s="112"/>
    </row>
    <row r="179" spans="1:41" ht="15">
      <c r="A179" s="295" t="s">
        <v>241</v>
      </c>
      <c r="B179" s="313"/>
      <c r="C179" s="314"/>
      <c r="D179" s="310"/>
      <c r="E179" s="310"/>
      <c r="F179" s="310"/>
      <c r="G179" s="310"/>
      <c r="H179" s="310"/>
      <c r="I179" s="310"/>
      <c r="J179" s="310"/>
      <c r="K179" s="310"/>
      <c r="L179" s="310"/>
      <c r="M179" s="310"/>
      <c r="N179" s="310"/>
      <c r="O179" s="310"/>
      <c r="P179" s="310"/>
      <c r="Q179" s="310"/>
      <c r="R179" s="310"/>
      <c r="S179" s="310"/>
      <c r="T179" s="721"/>
      <c r="U179" s="308"/>
      <c r="V179" s="322"/>
      <c r="W179" s="112"/>
      <c r="X179" s="112"/>
      <c r="Y179" s="112"/>
      <c r="Z179" s="112"/>
      <c r="AA179" s="112"/>
      <c r="AB179" s="112"/>
      <c r="AC179" s="112"/>
      <c r="AD179" s="112"/>
      <c r="AE179" s="112"/>
      <c r="AF179" s="112"/>
      <c r="AG179" s="112"/>
      <c r="AH179" s="112"/>
      <c r="AI179" s="112"/>
      <c r="AJ179" s="112"/>
      <c r="AK179" s="112"/>
      <c r="AL179" s="112"/>
      <c r="AM179" s="112"/>
      <c r="AN179" s="112"/>
      <c r="AO179" s="112"/>
    </row>
    <row r="180" spans="1:41">
      <c r="A180" s="308" t="s">
        <v>331</v>
      </c>
      <c r="B180" s="313"/>
      <c r="C180" s="314"/>
      <c r="D180" s="310"/>
      <c r="E180" s="310"/>
      <c r="F180" s="310"/>
      <c r="G180" s="310"/>
      <c r="H180" s="310"/>
      <c r="I180" s="310"/>
      <c r="J180" s="310"/>
      <c r="K180" s="310"/>
      <c r="L180" s="310"/>
      <c r="M180" s="310"/>
      <c r="N180" s="310"/>
      <c r="O180" s="310"/>
      <c r="P180" s="310"/>
      <c r="Q180" s="310"/>
      <c r="R180" s="310"/>
      <c r="S180" s="310"/>
      <c r="T180" s="721"/>
      <c r="U180" s="308"/>
      <c r="V180" s="322"/>
      <c r="W180" s="112"/>
      <c r="X180" s="112"/>
      <c r="Y180" s="112"/>
      <c r="Z180" s="112"/>
      <c r="AA180" s="112"/>
      <c r="AB180" s="112"/>
      <c r="AC180" s="112"/>
      <c r="AD180" s="112"/>
      <c r="AE180" s="112"/>
      <c r="AF180" s="112"/>
      <c r="AG180" s="112"/>
      <c r="AH180" s="112"/>
      <c r="AI180" s="112"/>
      <c r="AJ180" s="112"/>
      <c r="AK180" s="112"/>
      <c r="AL180" s="112"/>
      <c r="AM180" s="112"/>
      <c r="AN180" s="112"/>
      <c r="AO180" s="112"/>
    </row>
    <row r="181" spans="1:41">
      <c r="A181" s="308" t="s">
        <v>332</v>
      </c>
      <c r="B181" s="313"/>
      <c r="C181" s="314"/>
      <c r="D181" s="310"/>
      <c r="E181" s="310"/>
      <c r="F181" s="310"/>
      <c r="G181" s="310"/>
      <c r="H181" s="310"/>
      <c r="I181" s="310"/>
      <c r="J181" s="310"/>
      <c r="K181" s="310"/>
      <c r="L181" s="310"/>
      <c r="M181" s="310"/>
      <c r="N181" s="310"/>
      <c r="O181" s="310"/>
      <c r="P181" s="310"/>
      <c r="Q181" s="310"/>
      <c r="R181" s="310"/>
      <c r="S181" s="310"/>
      <c r="T181" s="721"/>
      <c r="U181" s="308"/>
      <c r="V181" s="322"/>
      <c r="W181" s="112"/>
      <c r="X181" s="112"/>
      <c r="Y181" s="112"/>
      <c r="Z181" s="112"/>
      <c r="AA181" s="112"/>
      <c r="AB181" s="112"/>
      <c r="AC181" s="112"/>
      <c r="AD181" s="112"/>
      <c r="AE181" s="112"/>
      <c r="AF181" s="112"/>
      <c r="AG181" s="112"/>
      <c r="AH181" s="112"/>
      <c r="AI181" s="112"/>
      <c r="AJ181" s="112"/>
      <c r="AK181" s="112"/>
      <c r="AL181" s="112"/>
      <c r="AM181" s="112"/>
      <c r="AN181" s="112"/>
      <c r="AO181" s="112"/>
    </row>
    <row r="182" spans="1:41">
      <c r="A182" s="308"/>
      <c r="B182" s="313"/>
      <c r="C182" s="314"/>
      <c r="D182" s="310"/>
      <c r="E182" s="310"/>
      <c r="F182" s="310"/>
      <c r="G182" s="310"/>
      <c r="H182" s="310"/>
      <c r="I182" s="310"/>
      <c r="J182" s="310"/>
      <c r="K182" s="310"/>
      <c r="L182" s="310"/>
      <c r="M182" s="310"/>
      <c r="N182" s="310"/>
      <c r="O182" s="310"/>
      <c r="P182" s="310"/>
      <c r="Q182" s="310"/>
      <c r="R182" s="310"/>
      <c r="S182" s="310"/>
      <c r="T182" s="721"/>
      <c r="U182" s="308"/>
      <c r="V182" s="322"/>
      <c r="W182" s="112"/>
      <c r="X182" s="112"/>
      <c r="Y182" s="112"/>
      <c r="Z182" s="112"/>
      <c r="AA182" s="112"/>
      <c r="AB182" s="112"/>
      <c r="AC182" s="112"/>
      <c r="AD182" s="112"/>
      <c r="AE182" s="112"/>
      <c r="AF182" s="112"/>
      <c r="AG182" s="112"/>
      <c r="AH182" s="112"/>
      <c r="AI182" s="112"/>
      <c r="AJ182" s="112"/>
      <c r="AK182" s="112"/>
      <c r="AL182" s="112"/>
      <c r="AM182" s="112"/>
      <c r="AN182" s="112"/>
      <c r="AO182" s="112"/>
    </row>
    <row r="183" spans="1:41" ht="15">
      <c r="A183" s="295"/>
      <c r="B183" s="296"/>
      <c r="C183" s="314"/>
      <c r="D183" s="310"/>
      <c r="E183" s="310"/>
      <c r="F183" s="310"/>
      <c r="G183" s="310"/>
      <c r="H183" s="310"/>
      <c r="I183" s="310"/>
      <c r="J183" s="310"/>
      <c r="K183" s="310"/>
      <c r="L183" s="310"/>
      <c r="M183" s="310"/>
      <c r="N183" s="310"/>
      <c r="O183" s="310"/>
      <c r="P183" s="310"/>
      <c r="Q183" s="310"/>
      <c r="R183" s="310"/>
      <c r="S183" s="310"/>
      <c r="T183" s="721"/>
      <c r="U183" s="308"/>
      <c r="V183" s="322"/>
      <c r="W183" s="112"/>
      <c r="X183" s="112"/>
      <c r="Y183" s="112"/>
      <c r="Z183" s="112"/>
      <c r="AA183" s="112"/>
      <c r="AB183" s="112"/>
      <c r="AC183" s="112"/>
      <c r="AD183" s="112"/>
      <c r="AE183" s="112"/>
      <c r="AF183" s="112"/>
      <c r="AG183" s="112"/>
      <c r="AH183" s="112"/>
      <c r="AI183" s="112"/>
      <c r="AJ183" s="112"/>
      <c r="AK183" s="112"/>
      <c r="AL183" s="112"/>
      <c r="AM183" s="112"/>
      <c r="AN183" s="112"/>
      <c r="AO183" s="112"/>
    </row>
    <row r="184" spans="1:41">
      <c r="A184" s="308"/>
      <c r="B184" s="313"/>
      <c r="C184" s="314"/>
      <c r="D184" s="310"/>
      <c r="E184" s="310"/>
      <c r="F184" s="310"/>
      <c r="G184" s="310"/>
      <c r="H184" s="310"/>
      <c r="I184" s="310"/>
      <c r="J184" s="310"/>
      <c r="K184" s="310"/>
      <c r="L184" s="310"/>
      <c r="M184" s="310"/>
      <c r="N184" s="310"/>
      <c r="O184" s="310"/>
      <c r="P184" s="310"/>
      <c r="Q184" s="310"/>
      <c r="R184" s="310"/>
      <c r="S184" s="310"/>
      <c r="T184" s="721"/>
      <c r="U184" s="308"/>
      <c r="V184" s="322"/>
      <c r="W184" s="112"/>
      <c r="X184" s="112"/>
      <c r="Y184" s="112"/>
      <c r="Z184" s="112"/>
      <c r="AA184" s="112"/>
      <c r="AB184" s="112"/>
      <c r="AC184" s="112"/>
      <c r="AD184" s="112"/>
      <c r="AE184" s="112"/>
      <c r="AF184" s="112"/>
      <c r="AG184" s="112"/>
      <c r="AH184" s="112"/>
      <c r="AI184" s="112"/>
      <c r="AJ184" s="112"/>
      <c r="AK184" s="112"/>
      <c r="AL184" s="112"/>
      <c r="AM184" s="112"/>
      <c r="AN184" s="112"/>
      <c r="AO184" s="112"/>
    </row>
    <row r="185" spans="1:41">
      <c r="A185" s="308"/>
      <c r="B185" s="313"/>
      <c r="C185" s="314"/>
      <c r="D185" s="310"/>
      <c r="E185" s="310"/>
      <c r="F185" s="310"/>
      <c r="G185" s="310"/>
      <c r="H185" s="310"/>
      <c r="I185" s="310"/>
      <c r="J185" s="310"/>
      <c r="K185" s="310"/>
      <c r="L185" s="310"/>
      <c r="M185" s="310"/>
      <c r="N185" s="310"/>
      <c r="O185" s="310"/>
      <c r="P185" s="310"/>
      <c r="Q185" s="310"/>
      <c r="R185" s="310"/>
      <c r="S185" s="310"/>
      <c r="T185" s="721"/>
      <c r="U185" s="29">
        <f>SUM($U$172:$U$184)</f>
        <v>0</v>
      </c>
      <c r="V185" s="133">
        <f>SUM($V$172:$V$184)</f>
        <v>0</v>
      </c>
      <c r="W185" s="112"/>
      <c r="X185" s="112"/>
      <c r="Y185" s="112"/>
      <c r="Z185" s="112"/>
      <c r="AA185" s="112"/>
      <c r="AB185" s="112"/>
      <c r="AC185" s="112"/>
      <c r="AD185" s="112"/>
      <c r="AE185" s="112"/>
      <c r="AF185" s="112"/>
      <c r="AG185" s="112"/>
      <c r="AH185" s="112"/>
      <c r="AI185" s="112"/>
      <c r="AJ185" s="112"/>
      <c r="AK185" s="112"/>
      <c r="AL185" s="112"/>
      <c r="AM185" s="112"/>
      <c r="AN185" s="112"/>
      <c r="AO185" s="112"/>
    </row>
    <row r="186" spans="1:41" ht="15">
      <c r="A186" s="317" t="s">
        <v>333</v>
      </c>
      <c r="B186" s="318"/>
      <c r="C186" s="319"/>
      <c r="D186" s="307"/>
      <c r="E186" s="307"/>
      <c r="F186" s="307"/>
      <c r="G186" s="307"/>
      <c r="H186" s="307"/>
      <c r="I186" s="307"/>
      <c r="J186" s="307"/>
      <c r="K186" s="307"/>
      <c r="L186" s="307"/>
      <c r="M186" s="307"/>
      <c r="N186" s="307"/>
      <c r="O186" s="307"/>
      <c r="P186" s="307"/>
      <c r="Q186" s="307"/>
      <c r="R186" s="307"/>
      <c r="S186" s="307"/>
      <c r="T186" s="720"/>
      <c r="U186" s="320"/>
      <c r="V186" s="321"/>
      <c r="W186" s="112"/>
      <c r="X186" s="112"/>
      <c r="Y186" s="112"/>
      <c r="Z186" s="112"/>
      <c r="AA186" s="112"/>
      <c r="AB186" s="112"/>
      <c r="AC186" s="112"/>
      <c r="AD186" s="112"/>
      <c r="AE186" s="112"/>
      <c r="AF186" s="112"/>
      <c r="AG186" s="112"/>
      <c r="AH186" s="112"/>
      <c r="AI186" s="112"/>
      <c r="AJ186" s="112"/>
      <c r="AK186" s="112"/>
      <c r="AL186" s="112"/>
      <c r="AM186" s="112"/>
      <c r="AN186" s="112"/>
      <c r="AO186" s="112"/>
    </row>
    <row r="187" spans="1:41">
      <c r="A187" s="308" t="s">
        <v>334</v>
      </c>
      <c r="B187" s="313"/>
      <c r="C187" s="314"/>
      <c r="D187" s="310"/>
      <c r="E187" s="310"/>
      <c r="F187" s="310"/>
      <c r="G187" s="310"/>
      <c r="H187" s="310"/>
      <c r="I187" s="310"/>
      <c r="J187" s="310"/>
      <c r="K187" s="310"/>
      <c r="L187" s="310"/>
      <c r="M187" s="310"/>
      <c r="N187" s="310"/>
      <c r="O187" s="310"/>
      <c r="P187" s="310"/>
      <c r="Q187" s="310"/>
      <c r="R187" s="310"/>
      <c r="S187" s="310"/>
      <c r="T187" s="721"/>
      <c r="U187" s="308"/>
      <c r="V187" s="322"/>
      <c r="W187" s="112"/>
      <c r="X187" s="112"/>
      <c r="Y187" s="112"/>
      <c r="Z187" s="112"/>
      <c r="AA187" s="112"/>
      <c r="AB187" s="112"/>
      <c r="AC187" s="112"/>
      <c r="AD187" s="112"/>
      <c r="AE187" s="112"/>
      <c r="AF187" s="112"/>
      <c r="AG187" s="112"/>
      <c r="AH187" s="112"/>
      <c r="AI187" s="112"/>
      <c r="AJ187" s="112"/>
      <c r="AK187" s="112"/>
      <c r="AL187" s="112"/>
      <c r="AM187" s="112"/>
      <c r="AN187" s="112"/>
      <c r="AO187" s="112"/>
    </row>
    <row r="188" spans="1:41">
      <c r="A188" s="308" t="s">
        <v>335</v>
      </c>
      <c r="B188" s="313"/>
      <c r="C188" s="314"/>
      <c r="D188" s="310"/>
      <c r="E188" s="310"/>
      <c r="F188" s="310"/>
      <c r="G188" s="310"/>
      <c r="H188" s="310"/>
      <c r="I188" s="310"/>
      <c r="J188" s="310"/>
      <c r="K188" s="310"/>
      <c r="L188" s="310"/>
      <c r="M188" s="310"/>
      <c r="N188" s="310"/>
      <c r="O188" s="310"/>
      <c r="P188" s="310"/>
      <c r="Q188" s="310"/>
      <c r="R188" s="310"/>
      <c r="S188" s="310"/>
      <c r="T188" s="721"/>
      <c r="U188" s="308"/>
      <c r="V188" s="322"/>
      <c r="W188" s="112"/>
      <c r="X188" s="112"/>
      <c r="Y188" s="112"/>
      <c r="Z188" s="112"/>
      <c r="AA188" s="112"/>
      <c r="AB188" s="112"/>
      <c r="AC188" s="112"/>
      <c r="AD188" s="112"/>
      <c r="AE188" s="112"/>
      <c r="AF188" s="112"/>
      <c r="AG188" s="112"/>
      <c r="AH188" s="112"/>
      <c r="AI188" s="112"/>
      <c r="AJ188" s="112"/>
      <c r="AK188" s="112"/>
      <c r="AL188" s="112"/>
      <c r="AM188" s="112"/>
      <c r="AN188" s="112"/>
      <c r="AO188" s="112"/>
    </row>
    <row r="189" spans="1:41">
      <c r="A189" s="308" t="s">
        <v>336</v>
      </c>
      <c r="B189" s="313"/>
      <c r="C189" s="314"/>
      <c r="D189" s="310"/>
      <c r="E189" s="310"/>
      <c r="F189" s="310"/>
      <c r="G189" s="310"/>
      <c r="H189" s="310"/>
      <c r="I189" s="310"/>
      <c r="J189" s="310"/>
      <c r="K189" s="310"/>
      <c r="L189" s="310"/>
      <c r="M189" s="310"/>
      <c r="N189" s="310"/>
      <c r="O189" s="310"/>
      <c r="P189" s="310"/>
      <c r="Q189" s="310"/>
      <c r="R189" s="310"/>
      <c r="S189" s="310"/>
      <c r="T189" s="721"/>
      <c r="U189" s="308"/>
      <c r="V189" s="322"/>
      <c r="W189" s="112"/>
      <c r="X189" s="112"/>
      <c r="Y189" s="112"/>
      <c r="Z189" s="112"/>
      <c r="AA189" s="112"/>
      <c r="AB189" s="112"/>
      <c r="AC189" s="112"/>
      <c r="AD189" s="112"/>
      <c r="AE189" s="112"/>
      <c r="AF189" s="112"/>
      <c r="AG189" s="112"/>
      <c r="AH189" s="112"/>
      <c r="AI189" s="112"/>
      <c r="AJ189" s="112"/>
      <c r="AK189" s="112"/>
      <c r="AL189" s="112"/>
      <c r="AM189" s="112"/>
      <c r="AN189" s="112"/>
      <c r="AO189" s="112"/>
    </row>
    <row r="190" spans="1:41">
      <c r="A190" s="308" t="s">
        <v>337</v>
      </c>
      <c r="B190" s="313"/>
      <c r="C190" s="314"/>
      <c r="D190" s="310"/>
      <c r="E190" s="310"/>
      <c r="F190" s="310"/>
      <c r="G190" s="310"/>
      <c r="H190" s="310"/>
      <c r="I190" s="310"/>
      <c r="J190" s="310"/>
      <c r="K190" s="310"/>
      <c r="L190" s="310"/>
      <c r="M190" s="310"/>
      <c r="N190" s="310"/>
      <c r="O190" s="310"/>
      <c r="P190" s="310"/>
      <c r="Q190" s="310"/>
      <c r="R190" s="310"/>
      <c r="S190" s="310"/>
      <c r="T190" s="721"/>
      <c r="U190" s="308"/>
      <c r="V190" s="322"/>
      <c r="W190" s="112"/>
      <c r="X190" s="112"/>
      <c r="Y190" s="112"/>
      <c r="Z190" s="112"/>
      <c r="AA190" s="112"/>
      <c r="AB190" s="112"/>
      <c r="AC190" s="112"/>
      <c r="AD190" s="112"/>
      <c r="AE190" s="112"/>
      <c r="AF190" s="112"/>
      <c r="AG190" s="112"/>
      <c r="AH190" s="112"/>
      <c r="AI190" s="112"/>
      <c r="AJ190" s="112"/>
      <c r="AK190" s="112"/>
      <c r="AL190" s="112"/>
      <c r="AM190" s="112"/>
      <c r="AN190" s="112"/>
      <c r="AO190" s="112"/>
    </row>
    <row r="191" spans="1:41">
      <c r="A191" s="308"/>
      <c r="B191" s="313"/>
      <c r="C191" s="314"/>
      <c r="D191" s="310"/>
      <c r="E191" s="310"/>
      <c r="F191" s="310"/>
      <c r="G191" s="310"/>
      <c r="H191" s="310"/>
      <c r="I191" s="310"/>
      <c r="J191" s="310"/>
      <c r="K191" s="310"/>
      <c r="L191" s="310"/>
      <c r="M191" s="310"/>
      <c r="N191" s="310"/>
      <c r="O191" s="310"/>
      <c r="P191" s="310"/>
      <c r="Q191" s="310"/>
      <c r="R191" s="310"/>
      <c r="S191" s="310"/>
      <c r="T191" s="721"/>
      <c r="U191" s="308"/>
      <c r="V191" s="322"/>
      <c r="W191" s="112"/>
      <c r="X191" s="112"/>
      <c r="Y191" s="112"/>
      <c r="Z191" s="112"/>
      <c r="AA191" s="112"/>
      <c r="AB191" s="112"/>
      <c r="AC191" s="112"/>
      <c r="AD191" s="112"/>
      <c r="AE191" s="112"/>
      <c r="AF191" s="112"/>
      <c r="AG191" s="112"/>
      <c r="AH191" s="112"/>
      <c r="AI191" s="112"/>
      <c r="AJ191" s="112"/>
      <c r="AK191" s="112"/>
      <c r="AL191" s="112"/>
      <c r="AM191" s="112"/>
      <c r="AN191" s="112"/>
      <c r="AO191" s="112"/>
    </row>
    <row r="192" spans="1:41">
      <c r="A192" s="112"/>
      <c r="B192" s="313"/>
      <c r="C192" s="314"/>
      <c r="D192" s="310"/>
      <c r="E192" s="310"/>
      <c r="F192" s="310"/>
      <c r="G192" s="310"/>
      <c r="H192" s="310"/>
      <c r="I192" s="310"/>
      <c r="J192" s="310"/>
      <c r="K192" s="310"/>
      <c r="L192" s="310"/>
      <c r="M192" s="310"/>
      <c r="N192" s="310"/>
      <c r="O192" s="310"/>
      <c r="P192" s="310"/>
      <c r="Q192" s="310"/>
      <c r="R192" s="310"/>
      <c r="S192" s="310"/>
      <c r="T192" s="721"/>
      <c r="U192" s="308"/>
      <c r="V192" s="322"/>
      <c r="W192" s="112"/>
      <c r="X192" s="112"/>
      <c r="Y192" s="112"/>
      <c r="Z192" s="112"/>
      <c r="AA192" s="112"/>
      <c r="AB192" s="112"/>
      <c r="AC192" s="112"/>
      <c r="AD192" s="112"/>
      <c r="AE192" s="112"/>
      <c r="AF192" s="112"/>
      <c r="AG192" s="112"/>
      <c r="AH192" s="112"/>
      <c r="AI192" s="112"/>
      <c r="AJ192" s="112"/>
      <c r="AK192" s="112"/>
      <c r="AL192" s="112"/>
      <c r="AM192" s="112"/>
      <c r="AN192" s="112"/>
      <c r="AO192" s="112"/>
    </row>
    <row r="193" spans="1:41" ht="15">
      <c r="A193" s="295" t="s">
        <v>241</v>
      </c>
      <c r="B193" s="313"/>
      <c r="C193" s="314"/>
      <c r="D193" s="310"/>
      <c r="E193" s="310"/>
      <c r="F193" s="310"/>
      <c r="G193" s="310"/>
      <c r="H193" s="310"/>
      <c r="I193" s="310"/>
      <c r="J193" s="310"/>
      <c r="K193" s="310"/>
      <c r="L193" s="310"/>
      <c r="M193" s="310"/>
      <c r="N193" s="310"/>
      <c r="O193" s="310"/>
      <c r="P193" s="310"/>
      <c r="Q193" s="310"/>
      <c r="R193" s="310"/>
      <c r="S193" s="310"/>
      <c r="T193" s="721"/>
      <c r="U193" s="308"/>
      <c r="V193" s="322"/>
      <c r="W193" s="112"/>
      <c r="X193" s="112"/>
      <c r="Y193" s="112"/>
      <c r="Z193" s="112"/>
      <c r="AA193" s="112"/>
      <c r="AB193" s="112"/>
      <c r="AC193" s="112"/>
      <c r="AD193" s="112"/>
      <c r="AE193" s="112"/>
      <c r="AF193" s="112"/>
      <c r="AG193" s="112"/>
      <c r="AH193" s="112"/>
      <c r="AI193" s="112"/>
      <c r="AJ193" s="112"/>
      <c r="AK193" s="112"/>
      <c r="AL193" s="112"/>
      <c r="AM193" s="112"/>
      <c r="AN193" s="112"/>
      <c r="AO193" s="112"/>
    </row>
    <row r="194" spans="1:41">
      <c r="A194" s="308" t="s">
        <v>338</v>
      </c>
      <c r="B194" s="313"/>
      <c r="C194" s="314"/>
      <c r="D194" s="310"/>
      <c r="E194" s="310"/>
      <c r="F194" s="310"/>
      <c r="G194" s="310"/>
      <c r="H194" s="310"/>
      <c r="I194" s="310"/>
      <c r="J194" s="310"/>
      <c r="K194" s="310"/>
      <c r="L194" s="310"/>
      <c r="M194" s="310"/>
      <c r="N194" s="310"/>
      <c r="O194" s="310"/>
      <c r="P194" s="310"/>
      <c r="Q194" s="310"/>
      <c r="R194" s="310"/>
      <c r="S194" s="310"/>
      <c r="T194" s="721"/>
      <c r="U194" s="308"/>
      <c r="V194" s="322"/>
      <c r="W194" s="112"/>
      <c r="X194" s="112"/>
      <c r="Y194" s="112"/>
      <c r="Z194" s="112"/>
      <c r="AA194" s="112"/>
      <c r="AB194" s="112"/>
      <c r="AC194" s="112"/>
      <c r="AD194" s="112"/>
      <c r="AE194" s="112"/>
      <c r="AF194" s="112"/>
      <c r="AG194" s="112"/>
      <c r="AH194" s="112"/>
      <c r="AI194" s="112"/>
      <c r="AJ194" s="112"/>
      <c r="AK194" s="112"/>
      <c r="AL194" s="112"/>
      <c r="AM194" s="112"/>
      <c r="AN194" s="112"/>
      <c r="AO194" s="112"/>
    </row>
    <row r="195" spans="1:41">
      <c r="A195" s="308" t="s">
        <v>339</v>
      </c>
      <c r="B195" s="313"/>
      <c r="C195" s="314"/>
      <c r="D195" s="310"/>
      <c r="E195" s="310"/>
      <c r="F195" s="310"/>
      <c r="G195" s="310"/>
      <c r="H195" s="310"/>
      <c r="I195" s="310"/>
      <c r="J195" s="310"/>
      <c r="K195" s="310"/>
      <c r="L195" s="310"/>
      <c r="M195" s="310"/>
      <c r="N195" s="310"/>
      <c r="O195" s="310"/>
      <c r="P195" s="310"/>
      <c r="Q195" s="310"/>
      <c r="R195" s="310"/>
      <c r="S195" s="310"/>
      <c r="T195" s="721"/>
      <c r="U195" s="308"/>
      <c r="V195" s="322"/>
      <c r="W195" s="112"/>
      <c r="X195" s="112"/>
      <c r="Y195" s="112"/>
      <c r="Z195" s="112"/>
      <c r="AA195" s="112"/>
      <c r="AB195" s="112"/>
      <c r="AC195" s="112"/>
      <c r="AD195" s="112"/>
      <c r="AE195" s="112"/>
      <c r="AF195" s="112"/>
      <c r="AG195" s="112"/>
      <c r="AH195" s="112"/>
      <c r="AI195" s="112"/>
      <c r="AJ195" s="112"/>
      <c r="AK195" s="112"/>
      <c r="AL195" s="112"/>
      <c r="AM195" s="112"/>
      <c r="AN195" s="112"/>
      <c r="AO195" s="112"/>
    </row>
    <row r="196" spans="1:41">
      <c r="A196" s="308"/>
      <c r="B196" s="313"/>
      <c r="C196" s="314"/>
      <c r="D196" s="310"/>
      <c r="E196" s="310"/>
      <c r="F196" s="310"/>
      <c r="G196" s="310"/>
      <c r="H196" s="310"/>
      <c r="I196" s="310"/>
      <c r="J196" s="310"/>
      <c r="K196" s="310"/>
      <c r="L196" s="310"/>
      <c r="M196" s="310"/>
      <c r="N196" s="310"/>
      <c r="O196" s="310"/>
      <c r="P196" s="310"/>
      <c r="Q196" s="310"/>
      <c r="R196" s="310"/>
      <c r="S196" s="310"/>
      <c r="T196" s="721"/>
      <c r="U196" s="308"/>
      <c r="V196" s="322"/>
      <c r="W196" s="112"/>
      <c r="X196" s="112"/>
      <c r="Y196" s="112"/>
      <c r="Z196" s="112"/>
      <c r="AA196" s="112"/>
      <c r="AB196" s="112"/>
      <c r="AC196" s="112"/>
      <c r="AD196" s="112"/>
      <c r="AE196" s="112"/>
      <c r="AF196" s="112"/>
      <c r="AG196" s="112"/>
      <c r="AH196" s="112"/>
      <c r="AI196" s="112"/>
      <c r="AJ196" s="112"/>
      <c r="AK196" s="112"/>
      <c r="AL196" s="112"/>
      <c r="AM196" s="112"/>
      <c r="AN196" s="112"/>
      <c r="AO196" s="112"/>
    </row>
    <row r="197" spans="1:41" ht="15">
      <c r="A197" s="295"/>
      <c r="B197" s="296"/>
      <c r="C197" s="314"/>
      <c r="D197" s="310"/>
      <c r="E197" s="310"/>
      <c r="F197" s="310"/>
      <c r="G197" s="310"/>
      <c r="H197" s="310"/>
      <c r="I197" s="310"/>
      <c r="J197" s="310"/>
      <c r="K197" s="310"/>
      <c r="L197" s="310"/>
      <c r="M197" s="310"/>
      <c r="N197" s="310"/>
      <c r="O197" s="310"/>
      <c r="P197" s="310"/>
      <c r="Q197" s="310"/>
      <c r="R197" s="310"/>
      <c r="S197" s="310"/>
      <c r="T197" s="721"/>
      <c r="U197" s="308"/>
      <c r="V197" s="322"/>
      <c r="W197" s="112"/>
      <c r="X197" s="112"/>
      <c r="Y197" s="112"/>
      <c r="Z197" s="112"/>
      <c r="AA197" s="112"/>
      <c r="AB197" s="112"/>
      <c r="AC197" s="112"/>
      <c r="AD197" s="112"/>
      <c r="AE197" s="112"/>
      <c r="AF197" s="112"/>
      <c r="AG197" s="112"/>
      <c r="AH197" s="112"/>
      <c r="AI197" s="112"/>
      <c r="AJ197" s="112"/>
      <c r="AK197" s="112"/>
      <c r="AL197" s="112"/>
      <c r="AM197" s="112"/>
      <c r="AN197" s="112"/>
      <c r="AO197" s="112"/>
    </row>
    <row r="198" spans="1:41">
      <c r="A198" s="308"/>
      <c r="B198" s="313"/>
      <c r="C198" s="314"/>
      <c r="D198" s="310"/>
      <c r="E198" s="310"/>
      <c r="F198" s="310"/>
      <c r="G198" s="310"/>
      <c r="H198" s="310"/>
      <c r="I198" s="310"/>
      <c r="J198" s="310"/>
      <c r="K198" s="310"/>
      <c r="L198" s="310"/>
      <c r="M198" s="310"/>
      <c r="N198" s="310"/>
      <c r="O198" s="310"/>
      <c r="P198" s="310"/>
      <c r="Q198" s="310"/>
      <c r="R198" s="310"/>
      <c r="S198" s="310"/>
      <c r="T198" s="721"/>
      <c r="U198" s="308"/>
      <c r="V198" s="322"/>
      <c r="W198" s="112"/>
      <c r="X198" s="112"/>
      <c r="Y198" s="112"/>
      <c r="Z198" s="112"/>
      <c r="AA198" s="112"/>
      <c r="AB198" s="112"/>
      <c r="AC198" s="112"/>
      <c r="AD198" s="112"/>
      <c r="AE198" s="112"/>
      <c r="AF198" s="112"/>
      <c r="AG198" s="112"/>
      <c r="AH198" s="112"/>
      <c r="AI198" s="112"/>
      <c r="AJ198" s="112"/>
      <c r="AK198" s="112"/>
      <c r="AL198" s="112"/>
      <c r="AM198" s="112"/>
      <c r="AN198" s="112"/>
      <c r="AO198" s="112"/>
    </row>
    <row r="199" spans="1:41">
      <c r="A199" s="315"/>
      <c r="B199" s="316"/>
      <c r="C199" s="323"/>
      <c r="D199" s="324"/>
      <c r="E199" s="324"/>
      <c r="F199" s="324"/>
      <c r="G199" s="324"/>
      <c r="H199" s="324"/>
      <c r="I199" s="324"/>
      <c r="J199" s="324"/>
      <c r="K199" s="324"/>
      <c r="L199" s="324"/>
      <c r="M199" s="324"/>
      <c r="N199" s="324"/>
      <c r="O199" s="324"/>
      <c r="P199" s="324"/>
      <c r="Q199" s="324"/>
      <c r="R199" s="324"/>
      <c r="S199" s="324"/>
      <c r="T199" s="722"/>
      <c r="U199" s="128">
        <f>SUM($U$186:$U$198)</f>
        <v>0</v>
      </c>
      <c r="V199" s="132">
        <f>SUM($V$186:$V$198)</f>
        <v>0</v>
      </c>
      <c r="W199" s="112"/>
      <c r="X199" s="112"/>
      <c r="Y199" s="112"/>
      <c r="Z199" s="112"/>
      <c r="AA199" s="112"/>
      <c r="AB199" s="112"/>
      <c r="AC199" s="112"/>
      <c r="AD199" s="112"/>
      <c r="AE199" s="112"/>
      <c r="AF199" s="112"/>
      <c r="AG199" s="112"/>
      <c r="AH199" s="112"/>
      <c r="AI199" s="112"/>
      <c r="AJ199" s="112"/>
      <c r="AK199" s="112"/>
      <c r="AL199" s="112"/>
      <c r="AM199" s="112"/>
      <c r="AN199" s="112"/>
      <c r="AO199" s="112"/>
    </row>
    <row r="200" spans="1:41" ht="15">
      <c r="A200" s="317" t="s">
        <v>340</v>
      </c>
      <c r="B200" s="318"/>
      <c r="C200" s="319"/>
      <c r="D200" s="307"/>
      <c r="E200" s="307"/>
      <c r="F200" s="307"/>
      <c r="G200" s="307"/>
      <c r="H200" s="307"/>
      <c r="I200" s="307"/>
      <c r="J200" s="307"/>
      <c r="K200" s="307"/>
      <c r="L200" s="307"/>
      <c r="M200" s="307"/>
      <c r="N200" s="307"/>
      <c r="O200" s="307"/>
      <c r="P200" s="307"/>
      <c r="Q200" s="307"/>
      <c r="R200" s="307"/>
      <c r="S200" s="307"/>
      <c r="T200" s="723"/>
      <c r="U200" s="320"/>
      <c r="V200" s="321"/>
      <c r="W200" s="112"/>
      <c r="X200" s="112"/>
      <c r="Y200" s="112"/>
      <c r="Z200" s="112"/>
      <c r="AA200" s="112"/>
      <c r="AB200" s="112"/>
      <c r="AC200" s="112"/>
      <c r="AD200" s="112"/>
      <c r="AE200" s="112"/>
      <c r="AF200" s="112"/>
      <c r="AG200" s="112"/>
      <c r="AH200" s="112"/>
      <c r="AI200" s="112"/>
      <c r="AJ200" s="112"/>
      <c r="AK200" s="112"/>
      <c r="AL200" s="112"/>
      <c r="AM200" s="112"/>
      <c r="AN200" s="112"/>
      <c r="AO200" s="112"/>
    </row>
    <row r="201" spans="1:41">
      <c r="A201" s="308" t="s">
        <v>341</v>
      </c>
      <c r="B201" s="313"/>
      <c r="C201" s="314"/>
      <c r="D201" s="310"/>
      <c r="E201" s="310"/>
      <c r="F201" s="310"/>
      <c r="G201" s="310"/>
      <c r="H201" s="310"/>
      <c r="I201" s="310"/>
      <c r="J201" s="310"/>
      <c r="K201" s="310"/>
      <c r="L201" s="310"/>
      <c r="M201" s="310"/>
      <c r="N201" s="310"/>
      <c r="O201" s="310"/>
      <c r="P201" s="310"/>
      <c r="Q201" s="310"/>
      <c r="R201" s="310"/>
      <c r="S201" s="310"/>
      <c r="T201" s="724"/>
      <c r="U201" s="308"/>
      <c r="V201" s="322"/>
      <c r="W201" s="112"/>
      <c r="X201" s="112"/>
      <c r="Y201" s="112"/>
      <c r="Z201" s="112"/>
      <c r="AA201" s="112"/>
      <c r="AB201" s="112"/>
      <c r="AC201" s="112"/>
      <c r="AD201" s="112"/>
      <c r="AE201" s="112"/>
      <c r="AF201" s="112"/>
      <c r="AG201" s="112"/>
      <c r="AH201" s="112"/>
      <c r="AI201" s="112"/>
      <c r="AJ201" s="112"/>
      <c r="AK201" s="112"/>
      <c r="AL201" s="112"/>
      <c r="AM201" s="112"/>
      <c r="AN201" s="112"/>
      <c r="AO201" s="112"/>
    </row>
    <row r="202" spans="1:41">
      <c r="A202" s="308" t="s">
        <v>342</v>
      </c>
      <c r="B202" s="313"/>
      <c r="C202" s="314"/>
      <c r="D202" s="310"/>
      <c r="E202" s="310"/>
      <c r="F202" s="310"/>
      <c r="G202" s="310"/>
      <c r="H202" s="310"/>
      <c r="I202" s="310"/>
      <c r="J202" s="310"/>
      <c r="K202" s="310"/>
      <c r="L202" s="310"/>
      <c r="M202" s="310"/>
      <c r="N202" s="310"/>
      <c r="O202" s="310"/>
      <c r="P202" s="310"/>
      <c r="Q202" s="310"/>
      <c r="R202" s="310"/>
      <c r="S202" s="310"/>
      <c r="T202" s="724"/>
      <c r="U202" s="308"/>
      <c r="V202" s="322"/>
      <c r="W202" s="112"/>
      <c r="X202" s="112"/>
      <c r="Y202" s="112"/>
      <c r="Z202" s="112"/>
      <c r="AA202" s="112"/>
      <c r="AB202" s="112"/>
      <c r="AC202" s="112"/>
      <c r="AD202" s="112"/>
      <c r="AE202" s="112"/>
      <c r="AF202" s="112"/>
      <c r="AG202" s="112"/>
      <c r="AH202" s="112"/>
      <c r="AI202" s="112"/>
      <c r="AJ202" s="112"/>
      <c r="AK202" s="112"/>
      <c r="AL202" s="112"/>
      <c r="AM202" s="112"/>
      <c r="AN202" s="112"/>
      <c r="AO202" s="112"/>
    </row>
    <row r="203" spans="1:41">
      <c r="A203" s="308" t="s">
        <v>343</v>
      </c>
      <c r="B203" s="313"/>
      <c r="C203" s="314"/>
      <c r="D203" s="310"/>
      <c r="E203" s="310"/>
      <c r="F203" s="310"/>
      <c r="G203" s="310"/>
      <c r="H203" s="310"/>
      <c r="I203" s="310"/>
      <c r="J203" s="310"/>
      <c r="K203" s="310"/>
      <c r="L203" s="310"/>
      <c r="M203" s="310"/>
      <c r="N203" s="310"/>
      <c r="O203" s="310"/>
      <c r="P203" s="310"/>
      <c r="Q203" s="310"/>
      <c r="R203" s="310"/>
      <c r="S203" s="310"/>
      <c r="T203" s="724"/>
      <c r="U203" s="308"/>
      <c r="V203" s="322"/>
      <c r="W203" s="112"/>
      <c r="X203" s="112"/>
      <c r="Y203" s="112"/>
      <c r="Z203" s="112"/>
      <c r="AA203" s="112"/>
      <c r="AB203" s="112"/>
      <c r="AC203" s="112"/>
      <c r="AD203" s="112"/>
      <c r="AE203" s="112"/>
      <c r="AF203" s="112"/>
      <c r="AG203" s="112"/>
      <c r="AH203" s="112"/>
      <c r="AI203" s="112"/>
      <c r="AJ203" s="112"/>
      <c r="AK203" s="112"/>
      <c r="AL203" s="112"/>
      <c r="AM203" s="112"/>
      <c r="AN203" s="112"/>
      <c r="AO203" s="112"/>
    </row>
    <row r="204" spans="1:41">
      <c r="A204" s="308" t="s">
        <v>344</v>
      </c>
      <c r="B204" s="313"/>
      <c r="C204" s="314"/>
      <c r="D204" s="310"/>
      <c r="E204" s="310"/>
      <c r="F204" s="310"/>
      <c r="G204" s="310"/>
      <c r="H204" s="310"/>
      <c r="I204" s="310"/>
      <c r="J204" s="310"/>
      <c r="K204" s="310"/>
      <c r="L204" s="310"/>
      <c r="M204" s="310"/>
      <c r="N204" s="310"/>
      <c r="O204" s="310"/>
      <c r="P204" s="310"/>
      <c r="Q204" s="310"/>
      <c r="R204" s="310"/>
      <c r="S204" s="310"/>
      <c r="T204" s="724"/>
      <c r="U204" s="308"/>
      <c r="V204" s="322"/>
      <c r="W204" s="112"/>
      <c r="X204" s="112"/>
      <c r="Y204" s="112"/>
      <c r="Z204" s="112"/>
      <c r="AA204" s="112"/>
      <c r="AB204" s="112"/>
      <c r="AC204" s="112"/>
      <c r="AD204" s="112"/>
      <c r="AE204" s="112"/>
      <c r="AF204" s="112"/>
      <c r="AG204" s="112"/>
      <c r="AH204" s="112"/>
      <c r="AI204" s="112"/>
      <c r="AJ204" s="112"/>
      <c r="AK204" s="112"/>
      <c r="AL204" s="112"/>
      <c r="AM204" s="112"/>
      <c r="AN204" s="112"/>
      <c r="AO204" s="112"/>
    </row>
    <row r="205" spans="1:41">
      <c r="A205" s="308"/>
      <c r="B205" s="313"/>
      <c r="C205" s="314"/>
      <c r="D205" s="310"/>
      <c r="E205" s="310"/>
      <c r="F205" s="310"/>
      <c r="G205" s="310"/>
      <c r="H205" s="310"/>
      <c r="I205" s="310"/>
      <c r="J205" s="310"/>
      <c r="K205" s="310"/>
      <c r="L205" s="310"/>
      <c r="M205" s="310"/>
      <c r="N205" s="310"/>
      <c r="O205" s="310"/>
      <c r="P205" s="310"/>
      <c r="Q205" s="310"/>
      <c r="R205" s="310"/>
      <c r="S205" s="310"/>
      <c r="T205" s="724"/>
      <c r="U205" s="308"/>
      <c r="V205" s="322"/>
      <c r="W205" s="112"/>
      <c r="X205" s="112"/>
      <c r="Y205" s="112"/>
      <c r="Z205" s="112"/>
      <c r="AA205" s="112"/>
      <c r="AB205" s="112"/>
      <c r="AC205" s="112"/>
      <c r="AD205" s="112"/>
      <c r="AE205" s="112"/>
      <c r="AF205" s="112"/>
      <c r="AG205" s="112"/>
      <c r="AH205" s="112"/>
      <c r="AI205" s="112"/>
      <c r="AJ205" s="112"/>
      <c r="AK205" s="112"/>
      <c r="AL205" s="112"/>
      <c r="AM205" s="112"/>
      <c r="AN205" s="112"/>
      <c r="AO205" s="112"/>
    </row>
    <row r="206" spans="1:41">
      <c r="A206" s="112"/>
      <c r="B206" s="313"/>
      <c r="C206" s="314"/>
      <c r="D206" s="310"/>
      <c r="E206" s="310"/>
      <c r="F206" s="310"/>
      <c r="G206" s="310"/>
      <c r="H206" s="310"/>
      <c r="I206" s="310"/>
      <c r="J206" s="310"/>
      <c r="K206" s="310"/>
      <c r="L206" s="310"/>
      <c r="M206" s="310"/>
      <c r="N206" s="310"/>
      <c r="O206" s="310"/>
      <c r="P206" s="310"/>
      <c r="Q206" s="310"/>
      <c r="R206" s="310"/>
      <c r="S206" s="310"/>
      <c r="T206" s="724"/>
      <c r="U206" s="308"/>
      <c r="V206" s="322"/>
      <c r="W206" s="112"/>
      <c r="X206" s="112"/>
      <c r="Y206" s="112"/>
      <c r="Z206" s="112"/>
      <c r="AA206" s="112"/>
      <c r="AB206" s="112"/>
      <c r="AC206" s="112"/>
      <c r="AD206" s="112"/>
      <c r="AE206" s="112"/>
      <c r="AF206" s="112"/>
      <c r="AG206" s="112"/>
      <c r="AH206" s="112"/>
      <c r="AI206" s="112"/>
      <c r="AJ206" s="112"/>
      <c r="AK206" s="112"/>
      <c r="AL206" s="112"/>
      <c r="AM206" s="112"/>
      <c r="AN206" s="112"/>
      <c r="AO206" s="112"/>
    </row>
    <row r="207" spans="1:41" ht="15">
      <c r="A207" s="295" t="s">
        <v>241</v>
      </c>
      <c r="B207" s="313"/>
      <c r="C207" s="314"/>
      <c r="D207" s="310"/>
      <c r="E207" s="310"/>
      <c r="F207" s="310"/>
      <c r="G207" s="310"/>
      <c r="H207" s="310"/>
      <c r="I207" s="310"/>
      <c r="J207" s="310"/>
      <c r="K207" s="310"/>
      <c r="L207" s="310"/>
      <c r="M207" s="310"/>
      <c r="N207" s="310"/>
      <c r="O207" s="310"/>
      <c r="P207" s="310"/>
      <c r="Q207" s="310"/>
      <c r="R207" s="310"/>
      <c r="S207" s="310"/>
      <c r="T207" s="724"/>
      <c r="U207" s="308"/>
      <c r="V207" s="322"/>
      <c r="W207" s="112"/>
      <c r="X207" s="112"/>
      <c r="Y207" s="112"/>
      <c r="Z207" s="112"/>
      <c r="AA207" s="112"/>
      <c r="AB207" s="112"/>
      <c r="AC207" s="112"/>
      <c r="AD207" s="112"/>
      <c r="AE207" s="112"/>
      <c r="AF207" s="112"/>
      <c r="AG207" s="112"/>
      <c r="AH207" s="112"/>
      <c r="AI207" s="112"/>
      <c r="AJ207" s="112"/>
      <c r="AK207" s="112"/>
      <c r="AL207" s="112"/>
      <c r="AM207" s="112"/>
      <c r="AN207" s="112"/>
      <c r="AO207" s="112"/>
    </row>
    <row r="208" spans="1:41">
      <c r="A208" s="308" t="s">
        <v>345</v>
      </c>
      <c r="B208" s="313"/>
      <c r="C208" s="314"/>
      <c r="D208" s="310"/>
      <c r="E208" s="310"/>
      <c r="F208" s="310"/>
      <c r="G208" s="310"/>
      <c r="H208" s="310"/>
      <c r="I208" s="310"/>
      <c r="J208" s="310"/>
      <c r="K208" s="310"/>
      <c r="L208" s="310"/>
      <c r="M208" s="310"/>
      <c r="N208" s="310"/>
      <c r="O208" s="310"/>
      <c r="P208" s="310"/>
      <c r="Q208" s="310"/>
      <c r="R208" s="310"/>
      <c r="S208" s="310"/>
      <c r="T208" s="724"/>
      <c r="U208" s="308"/>
      <c r="V208" s="322"/>
      <c r="W208" s="112"/>
      <c r="X208" s="112"/>
      <c r="Y208" s="112"/>
      <c r="Z208" s="112"/>
      <c r="AA208" s="112"/>
      <c r="AB208" s="112"/>
      <c r="AC208" s="112"/>
      <c r="AD208" s="112"/>
      <c r="AE208" s="112"/>
      <c r="AF208" s="112"/>
      <c r="AG208" s="112"/>
      <c r="AH208" s="112"/>
      <c r="AI208" s="112"/>
      <c r="AJ208" s="112"/>
      <c r="AK208" s="112"/>
      <c r="AL208" s="112"/>
      <c r="AM208" s="112"/>
      <c r="AN208" s="112"/>
      <c r="AO208" s="112"/>
    </row>
    <row r="209" spans="1:41">
      <c r="A209" s="308" t="s">
        <v>346</v>
      </c>
      <c r="B209" s="313"/>
      <c r="C209" s="314"/>
      <c r="D209" s="310"/>
      <c r="E209" s="310"/>
      <c r="F209" s="310"/>
      <c r="G209" s="310"/>
      <c r="H209" s="310"/>
      <c r="I209" s="310"/>
      <c r="J209" s="310"/>
      <c r="K209" s="310"/>
      <c r="L209" s="310"/>
      <c r="M209" s="310"/>
      <c r="N209" s="310"/>
      <c r="O209" s="310"/>
      <c r="P209" s="310"/>
      <c r="Q209" s="310"/>
      <c r="R209" s="310"/>
      <c r="S209" s="310"/>
      <c r="T209" s="724"/>
      <c r="U209" s="308"/>
      <c r="V209" s="322"/>
      <c r="W209" s="112"/>
      <c r="X209" s="112"/>
      <c r="Y209" s="112"/>
      <c r="Z209" s="112"/>
      <c r="AA209" s="112"/>
      <c r="AB209" s="112"/>
      <c r="AC209" s="112"/>
      <c r="AD209" s="112"/>
      <c r="AE209" s="112"/>
      <c r="AF209" s="112"/>
      <c r="AG209" s="112"/>
      <c r="AH209" s="112"/>
      <c r="AI209" s="112"/>
      <c r="AJ209" s="112"/>
      <c r="AK209" s="112"/>
      <c r="AL209" s="112"/>
      <c r="AM209" s="112"/>
      <c r="AN209" s="112"/>
      <c r="AO209" s="112"/>
    </row>
    <row r="210" spans="1:41">
      <c r="A210" s="308"/>
      <c r="B210" s="313"/>
      <c r="C210" s="314"/>
      <c r="D210" s="310"/>
      <c r="E210" s="310"/>
      <c r="F210" s="310"/>
      <c r="G210" s="310"/>
      <c r="H210" s="310"/>
      <c r="I210" s="310"/>
      <c r="J210" s="310"/>
      <c r="K210" s="310"/>
      <c r="L210" s="310"/>
      <c r="M210" s="310"/>
      <c r="N210" s="310"/>
      <c r="O210" s="310"/>
      <c r="P210" s="310"/>
      <c r="Q210" s="310"/>
      <c r="R210" s="310"/>
      <c r="S210" s="310"/>
      <c r="T210" s="724"/>
      <c r="U210" s="308"/>
      <c r="V210" s="322"/>
      <c r="W210" s="112"/>
      <c r="X210" s="112"/>
      <c r="Y210" s="112"/>
      <c r="Z210" s="112"/>
      <c r="AA210" s="112"/>
      <c r="AB210" s="112"/>
      <c r="AC210" s="112"/>
      <c r="AD210" s="112"/>
      <c r="AE210" s="112"/>
      <c r="AF210" s="112"/>
      <c r="AG210" s="112"/>
      <c r="AH210" s="112"/>
      <c r="AI210" s="112"/>
      <c r="AJ210" s="112"/>
      <c r="AK210" s="112"/>
      <c r="AL210" s="112"/>
      <c r="AM210" s="112"/>
      <c r="AN210" s="112"/>
      <c r="AO210" s="112"/>
    </row>
    <row r="211" spans="1:41" ht="15">
      <c r="A211" s="295"/>
      <c r="B211" s="296"/>
      <c r="C211" s="314"/>
      <c r="D211" s="310"/>
      <c r="E211" s="310"/>
      <c r="F211" s="310"/>
      <c r="G211" s="310"/>
      <c r="H211" s="310"/>
      <c r="I211" s="310"/>
      <c r="J211" s="310"/>
      <c r="K211" s="310"/>
      <c r="L211" s="310"/>
      <c r="M211" s="310"/>
      <c r="N211" s="310"/>
      <c r="O211" s="310"/>
      <c r="P211" s="310"/>
      <c r="Q211" s="310"/>
      <c r="R211" s="310"/>
      <c r="S211" s="310"/>
      <c r="T211" s="724"/>
      <c r="U211" s="308"/>
      <c r="V211" s="322"/>
      <c r="W211" s="112"/>
      <c r="X211" s="112"/>
      <c r="Y211" s="112"/>
      <c r="Z211" s="112"/>
      <c r="AA211" s="112"/>
      <c r="AB211" s="112"/>
      <c r="AC211" s="112"/>
      <c r="AD211" s="112"/>
      <c r="AE211" s="112"/>
      <c r="AF211" s="112"/>
      <c r="AG211" s="112"/>
      <c r="AH211" s="112"/>
      <c r="AI211" s="112"/>
      <c r="AJ211" s="112"/>
      <c r="AK211" s="112"/>
      <c r="AL211" s="112"/>
      <c r="AM211" s="112"/>
      <c r="AN211" s="112"/>
      <c r="AO211" s="112"/>
    </row>
    <row r="212" spans="1:41">
      <c r="A212" s="308"/>
      <c r="B212" s="313"/>
      <c r="C212" s="314"/>
      <c r="D212" s="310"/>
      <c r="E212" s="310"/>
      <c r="F212" s="310"/>
      <c r="G212" s="310"/>
      <c r="H212" s="310"/>
      <c r="I212" s="310"/>
      <c r="J212" s="310"/>
      <c r="K212" s="310"/>
      <c r="L212" s="310"/>
      <c r="M212" s="310"/>
      <c r="N212" s="310"/>
      <c r="O212" s="310"/>
      <c r="P212" s="310"/>
      <c r="Q212" s="310"/>
      <c r="R212" s="310"/>
      <c r="S212" s="310"/>
      <c r="T212" s="724"/>
      <c r="U212" s="308"/>
      <c r="V212" s="322"/>
      <c r="W212" s="112"/>
      <c r="X212" s="112"/>
      <c r="Y212" s="112"/>
      <c r="Z212" s="112"/>
      <c r="AA212" s="112"/>
      <c r="AB212" s="112"/>
      <c r="AC212" s="112"/>
      <c r="AD212" s="112"/>
      <c r="AE212" s="112"/>
      <c r="AF212" s="112"/>
      <c r="AG212" s="112"/>
      <c r="AH212" s="112"/>
      <c r="AI212" s="112"/>
      <c r="AJ212" s="112"/>
      <c r="AK212" s="112"/>
      <c r="AL212" s="112"/>
      <c r="AM212" s="112"/>
      <c r="AN212" s="112"/>
      <c r="AO212" s="112"/>
    </row>
    <row r="213" spans="1:41">
      <c r="A213" s="315"/>
      <c r="B213" s="316"/>
      <c r="C213" s="323"/>
      <c r="D213" s="324"/>
      <c r="E213" s="324"/>
      <c r="F213" s="324"/>
      <c r="G213" s="324"/>
      <c r="H213" s="324"/>
      <c r="I213" s="324"/>
      <c r="J213" s="324"/>
      <c r="K213" s="324"/>
      <c r="L213" s="324"/>
      <c r="M213" s="324"/>
      <c r="N213" s="324"/>
      <c r="O213" s="324"/>
      <c r="P213" s="324"/>
      <c r="Q213" s="324"/>
      <c r="R213" s="324"/>
      <c r="S213" s="324"/>
      <c r="T213" s="725"/>
      <c r="U213" s="128">
        <f>SUM($U$200:$U$212)</f>
        <v>0</v>
      </c>
      <c r="V213" s="132">
        <f>SUM($V$200:$V$212)</f>
        <v>0</v>
      </c>
      <c r="W213" s="112"/>
      <c r="X213" s="112"/>
      <c r="Y213" s="112"/>
      <c r="Z213" s="112"/>
      <c r="AA213" s="112"/>
      <c r="AB213" s="112"/>
      <c r="AC213" s="112"/>
      <c r="AD213" s="112"/>
      <c r="AE213" s="112"/>
      <c r="AF213" s="112"/>
      <c r="AG213" s="112"/>
      <c r="AH213" s="112"/>
      <c r="AI213" s="112"/>
      <c r="AJ213" s="112"/>
      <c r="AK213" s="112"/>
      <c r="AL213" s="112"/>
      <c r="AM213" s="112"/>
      <c r="AN213" s="112"/>
      <c r="AO213" s="112"/>
    </row>
    <row r="214" spans="1:41">
      <c r="A214" s="112"/>
      <c r="B214" s="112"/>
      <c r="C214" s="112"/>
      <c r="D214" s="112"/>
      <c r="E214" s="112"/>
      <c r="F214" s="112"/>
      <c r="G214" s="112"/>
      <c r="H214" s="112"/>
      <c r="I214" s="112"/>
      <c r="J214" s="112"/>
      <c r="K214" s="112"/>
      <c r="L214" s="112"/>
      <c r="M214" s="112"/>
      <c r="N214" s="112"/>
      <c r="O214" s="112"/>
      <c r="P214" s="112"/>
      <c r="Q214" s="112"/>
      <c r="R214" s="112"/>
      <c r="S214" s="112"/>
      <c r="T214" s="726"/>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row>
    <row r="215" spans="1:41">
      <c r="A215" s="112"/>
      <c r="B215" s="112"/>
      <c r="C215" s="112"/>
      <c r="D215" s="112"/>
      <c r="E215" s="112"/>
      <c r="F215" s="112"/>
      <c r="G215" s="112"/>
      <c r="H215" s="112"/>
      <c r="I215" s="112"/>
      <c r="J215" s="112"/>
      <c r="K215" s="112"/>
      <c r="L215" s="112"/>
      <c r="M215" s="112"/>
      <c r="N215" s="112"/>
      <c r="O215" s="112"/>
      <c r="P215" s="112"/>
      <c r="Q215" s="112"/>
      <c r="R215" s="112"/>
      <c r="S215" s="112"/>
      <c r="T215" s="726"/>
      <c r="U215" s="112"/>
      <c r="V215" s="112"/>
      <c r="W215" s="112"/>
      <c r="X215" s="112"/>
      <c r="Y215" s="112"/>
      <c r="Z215" s="112"/>
      <c r="AA215" s="112"/>
      <c r="AB215" s="112"/>
      <c r="AC215" s="112"/>
      <c r="AD215" s="112"/>
      <c r="AE215" s="112"/>
      <c r="AF215" s="112"/>
      <c r="AG215" s="112"/>
      <c r="AH215" s="112"/>
      <c r="AI215" s="112"/>
      <c r="AJ215" s="112"/>
      <c r="AK215" s="112"/>
      <c r="AL215" s="112"/>
      <c r="AM215" s="112"/>
      <c r="AN215" s="112"/>
      <c r="AO215" s="112"/>
    </row>
    <row r="216" spans="1:41">
      <c r="A216" s="112"/>
      <c r="B216" s="112"/>
      <c r="C216" s="112"/>
      <c r="D216" s="112"/>
      <c r="E216" s="112"/>
      <c r="F216" s="112"/>
      <c r="G216" s="112"/>
      <c r="H216" s="112"/>
      <c r="I216" s="112"/>
      <c r="J216" s="112"/>
      <c r="K216" s="112"/>
      <c r="L216" s="112"/>
      <c r="M216" s="112"/>
      <c r="N216" s="112"/>
      <c r="O216" s="112"/>
      <c r="P216" s="112"/>
      <c r="Q216" s="112"/>
      <c r="R216" s="112"/>
      <c r="S216" s="112"/>
      <c r="T216" s="726"/>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row>
    <row r="217" spans="1:41">
      <c r="A217" s="112"/>
      <c r="B217" s="112"/>
      <c r="C217" s="112"/>
      <c r="D217" s="112"/>
      <c r="E217" s="112"/>
      <c r="F217" s="112"/>
      <c r="G217" s="112"/>
      <c r="H217" s="112"/>
      <c r="I217" s="112"/>
      <c r="J217" s="112"/>
      <c r="K217" s="112"/>
      <c r="L217" s="112"/>
      <c r="M217" s="112"/>
      <c r="N217" s="112"/>
      <c r="O217" s="112"/>
      <c r="P217" s="112"/>
      <c r="Q217" s="112"/>
      <c r="R217" s="112"/>
      <c r="S217" s="112"/>
      <c r="T217" s="726"/>
      <c r="U217" s="112"/>
      <c r="V217" s="112"/>
      <c r="W217" s="112"/>
      <c r="X217" s="112"/>
      <c r="Y217" s="112"/>
      <c r="Z217" s="112"/>
      <c r="AA217" s="112"/>
      <c r="AB217" s="112"/>
      <c r="AC217" s="112"/>
      <c r="AD217" s="112"/>
      <c r="AE217" s="112"/>
      <c r="AF217" s="112"/>
      <c r="AG217" s="112"/>
      <c r="AH217" s="112"/>
      <c r="AI217" s="112"/>
      <c r="AJ217" s="112"/>
      <c r="AK217" s="112"/>
      <c r="AL217" s="112"/>
      <c r="AM217" s="112"/>
      <c r="AN217" s="112"/>
      <c r="AO217" s="112"/>
    </row>
    <row r="218" spans="1:41">
      <c r="A218" s="112"/>
      <c r="B218" s="112"/>
      <c r="C218" s="112"/>
      <c r="D218" s="112"/>
      <c r="E218" s="112"/>
      <c r="F218" s="112"/>
      <c r="G218" s="112"/>
      <c r="H218" s="112"/>
      <c r="I218" s="112"/>
      <c r="J218" s="112"/>
      <c r="K218" s="112"/>
      <c r="L218" s="112"/>
      <c r="M218" s="112"/>
      <c r="N218" s="112"/>
      <c r="O218" s="112"/>
      <c r="P218" s="112"/>
      <c r="Q218" s="112"/>
      <c r="R218" s="112"/>
      <c r="S218" s="112"/>
      <c r="T218" s="726"/>
      <c r="U218" s="112"/>
      <c r="V218" s="112"/>
      <c r="W218" s="112"/>
      <c r="X218" s="112"/>
      <c r="Y218" s="112"/>
      <c r="Z218" s="112"/>
      <c r="AA218" s="112"/>
      <c r="AB218" s="112"/>
      <c r="AC218" s="112"/>
      <c r="AD218" s="112"/>
      <c r="AE218" s="112"/>
      <c r="AF218" s="112"/>
      <c r="AG218" s="112"/>
      <c r="AH218" s="112"/>
      <c r="AI218" s="112"/>
      <c r="AJ218" s="112"/>
      <c r="AK218" s="112"/>
      <c r="AL218" s="112"/>
      <c r="AM218" s="112"/>
      <c r="AN218" s="112"/>
      <c r="AO218" s="112"/>
    </row>
    <row r="219" spans="1:41">
      <c r="A219" s="112"/>
      <c r="B219" s="112"/>
      <c r="C219" s="112"/>
      <c r="D219" s="112"/>
      <c r="E219" s="112"/>
      <c r="F219" s="112"/>
      <c r="G219" s="112"/>
      <c r="H219" s="112"/>
      <c r="I219" s="112"/>
      <c r="J219" s="112"/>
      <c r="K219" s="112"/>
      <c r="L219" s="112"/>
      <c r="M219" s="112"/>
      <c r="N219" s="112"/>
      <c r="O219" s="112"/>
      <c r="P219" s="112"/>
      <c r="Q219" s="112"/>
      <c r="R219" s="112"/>
      <c r="S219" s="112"/>
      <c r="T219" s="726"/>
      <c r="U219" s="112"/>
      <c r="V219" s="112"/>
      <c r="W219" s="112"/>
      <c r="X219" s="112"/>
      <c r="Y219" s="112"/>
      <c r="Z219" s="112"/>
      <c r="AA219" s="112"/>
      <c r="AB219" s="112"/>
      <c r="AC219" s="112"/>
      <c r="AD219" s="112"/>
      <c r="AE219" s="112"/>
      <c r="AF219" s="112"/>
      <c r="AG219" s="112"/>
      <c r="AH219" s="112"/>
      <c r="AI219" s="112"/>
      <c r="AJ219" s="112"/>
      <c r="AK219" s="112"/>
      <c r="AL219" s="112"/>
      <c r="AM219" s="112"/>
      <c r="AN219" s="112"/>
      <c r="AO219" s="112"/>
    </row>
    <row r="220" spans="1:41">
      <c r="A220" s="112"/>
      <c r="B220" s="112"/>
      <c r="C220" s="112"/>
      <c r="D220" s="112"/>
      <c r="E220" s="112"/>
      <c r="F220" s="112"/>
      <c r="G220" s="112"/>
      <c r="H220" s="112"/>
      <c r="I220" s="112"/>
      <c r="J220" s="112"/>
      <c r="K220" s="112"/>
      <c r="L220" s="112"/>
      <c r="M220" s="112"/>
      <c r="N220" s="112"/>
      <c r="O220" s="112"/>
      <c r="P220" s="112"/>
      <c r="Q220" s="112"/>
      <c r="R220" s="112"/>
      <c r="S220" s="112"/>
      <c r="T220" s="726"/>
      <c r="U220" s="112"/>
      <c r="V220" s="112"/>
      <c r="W220" s="112"/>
      <c r="X220" s="112"/>
      <c r="Y220" s="112"/>
      <c r="Z220" s="112"/>
      <c r="AA220" s="112"/>
      <c r="AB220" s="112"/>
      <c r="AC220" s="112"/>
      <c r="AD220" s="112"/>
      <c r="AE220" s="112"/>
      <c r="AF220" s="112"/>
      <c r="AG220" s="112"/>
      <c r="AH220" s="112"/>
      <c r="AI220" s="112"/>
      <c r="AJ220" s="112"/>
      <c r="AK220" s="112"/>
      <c r="AL220" s="112"/>
      <c r="AM220" s="112"/>
      <c r="AN220" s="112"/>
      <c r="AO220" s="112"/>
    </row>
    <row r="221" spans="1:41">
      <c r="A221" s="112"/>
      <c r="B221" s="112"/>
      <c r="C221" s="112"/>
      <c r="D221" s="112"/>
      <c r="E221" s="112"/>
      <c r="F221" s="112"/>
      <c r="G221" s="112"/>
      <c r="H221" s="112"/>
      <c r="I221" s="112"/>
      <c r="J221" s="112"/>
      <c r="K221" s="112"/>
      <c r="L221" s="112"/>
      <c r="M221" s="112"/>
      <c r="N221" s="112"/>
      <c r="O221" s="112"/>
      <c r="P221" s="112"/>
      <c r="Q221" s="112"/>
      <c r="R221" s="112"/>
      <c r="S221" s="112"/>
      <c r="T221" s="726"/>
      <c r="U221" s="112"/>
      <c r="V221" s="112"/>
      <c r="W221" s="112"/>
      <c r="X221" s="112"/>
      <c r="Y221" s="112"/>
      <c r="Z221" s="112"/>
      <c r="AA221" s="112"/>
      <c r="AB221" s="112"/>
      <c r="AC221" s="112"/>
      <c r="AD221" s="112"/>
      <c r="AE221" s="112"/>
      <c r="AF221" s="112"/>
      <c r="AG221" s="112"/>
      <c r="AH221" s="112"/>
      <c r="AI221" s="112"/>
      <c r="AJ221" s="112"/>
      <c r="AK221" s="112"/>
      <c r="AL221" s="112"/>
      <c r="AM221" s="112"/>
      <c r="AN221" s="112"/>
      <c r="AO221" s="112"/>
    </row>
    <row r="222" spans="1:41">
      <c r="A222" s="112"/>
      <c r="B222" s="112"/>
      <c r="C222" s="112"/>
      <c r="D222" s="112"/>
      <c r="E222" s="112"/>
      <c r="F222" s="112"/>
      <c r="G222" s="112"/>
      <c r="H222" s="112"/>
      <c r="I222" s="112"/>
      <c r="J222" s="112"/>
      <c r="K222" s="112"/>
      <c r="L222" s="112"/>
      <c r="M222" s="112"/>
      <c r="N222" s="112"/>
      <c r="O222" s="112"/>
      <c r="P222" s="112"/>
      <c r="Q222" s="112"/>
      <c r="R222" s="112"/>
      <c r="S222" s="112"/>
      <c r="T222" s="726"/>
      <c r="U222" s="112"/>
      <c r="V222" s="112"/>
      <c r="W222" s="112"/>
      <c r="X222" s="112"/>
      <c r="Y222" s="112"/>
      <c r="Z222" s="112"/>
      <c r="AA222" s="112"/>
      <c r="AB222" s="112"/>
      <c r="AC222" s="112"/>
      <c r="AD222" s="112"/>
      <c r="AE222" s="112"/>
      <c r="AF222" s="112"/>
      <c r="AG222" s="112"/>
      <c r="AH222" s="112"/>
      <c r="AI222" s="112"/>
      <c r="AJ222" s="112"/>
      <c r="AK222" s="112"/>
      <c r="AL222" s="112"/>
      <c r="AM222" s="112"/>
      <c r="AN222" s="112"/>
      <c r="AO222" s="112"/>
    </row>
    <row r="223" spans="1:41">
      <c r="A223" s="112"/>
      <c r="B223" s="112"/>
      <c r="C223" s="112"/>
      <c r="D223" s="112"/>
      <c r="E223" s="112"/>
      <c r="F223" s="112"/>
      <c r="G223" s="112"/>
      <c r="H223" s="112"/>
      <c r="I223" s="112"/>
      <c r="J223" s="112"/>
      <c r="K223" s="112"/>
      <c r="L223" s="112"/>
      <c r="M223" s="112"/>
      <c r="N223" s="112"/>
      <c r="O223" s="112"/>
      <c r="P223" s="112"/>
      <c r="Q223" s="112"/>
      <c r="R223" s="112"/>
      <c r="S223" s="112"/>
      <c r="T223" s="726"/>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row>
    <row r="224" spans="1:41">
      <c r="A224" s="112"/>
      <c r="B224" s="112"/>
      <c r="C224" s="112"/>
      <c r="D224" s="112"/>
      <c r="E224" s="112"/>
      <c r="F224" s="112"/>
      <c r="G224" s="112"/>
      <c r="H224" s="112"/>
      <c r="I224" s="112"/>
      <c r="J224" s="112"/>
      <c r="K224" s="112"/>
      <c r="L224" s="112"/>
      <c r="M224" s="112"/>
      <c r="N224" s="112"/>
      <c r="O224" s="112"/>
      <c r="P224" s="112"/>
      <c r="Q224" s="112"/>
      <c r="R224" s="112"/>
      <c r="S224" s="112"/>
      <c r="T224" s="726"/>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row>
    <row r="225" spans="1:41">
      <c r="A225" s="112"/>
      <c r="B225" s="112"/>
      <c r="C225" s="112"/>
      <c r="D225" s="112"/>
      <c r="E225" s="112"/>
      <c r="F225" s="112"/>
      <c r="G225" s="112"/>
      <c r="H225" s="112"/>
      <c r="I225" s="112"/>
      <c r="J225" s="112"/>
      <c r="K225" s="112"/>
      <c r="L225" s="112"/>
      <c r="M225" s="112"/>
      <c r="N225" s="112"/>
      <c r="O225" s="112"/>
      <c r="P225" s="112"/>
      <c r="Q225" s="112"/>
      <c r="R225" s="112"/>
      <c r="S225" s="112"/>
      <c r="T225" s="726"/>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row>
    <row r="226" spans="1:41">
      <c r="A226" s="112"/>
      <c r="B226" s="112"/>
      <c r="C226" s="112"/>
      <c r="D226" s="112"/>
      <c r="E226" s="112"/>
      <c r="F226" s="112"/>
      <c r="G226" s="112"/>
      <c r="H226" s="112"/>
      <c r="I226" s="112"/>
      <c r="J226" s="112"/>
      <c r="K226" s="112"/>
      <c r="L226" s="112"/>
      <c r="M226" s="112"/>
      <c r="N226" s="112"/>
      <c r="O226" s="112"/>
      <c r="P226" s="112"/>
      <c r="Q226" s="112"/>
      <c r="R226" s="112"/>
      <c r="S226" s="112"/>
      <c r="T226" s="726"/>
      <c r="U226" s="112"/>
      <c r="V226" s="112"/>
      <c r="W226" s="112"/>
      <c r="X226" s="112"/>
      <c r="Y226" s="112"/>
      <c r="Z226" s="112"/>
      <c r="AA226" s="112"/>
      <c r="AB226" s="112"/>
      <c r="AC226" s="112"/>
      <c r="AD226" s="112"/>
      <c r="AE226" s="112"/>
      <c r="AF226" s="112"/>
      <c r="AG226" s="112"/>
      <c r="AH226" s="112"/>
      <c r="AI226" s="112"/>
      <c r="AJ226" s="112"/>
      <c r="AK226" s="112"/>
      <c r="AL226" s="112"/>
      <c r="AM226" s="112"/>
      <c r="AN226" s="112"/>
      <c r="AO226" s="112"/>
    </row>
    <row r="227" spans="1:41">
      <c r="A227" s="112"/>
      <c r="B227" s="112"/>
      <c r="C227" s="112"/>
      <c r="D227" s="112"/>
      <c r="E227" s="112"/>
      <c r="F227" s="112"/>
      <c r="G227" s="112"/>
      <c r="H227" s="112"/>
      <c r="I227" s="112"/>
      <c r="J227" s="112"/>
      <c r="K227" s="112"/>
      <c r="L227" s="112"/>
      <c r="M227" s="112"/>
      <c r="N227" s="112"/>
      <c r="O227" s="112"/>
      <c r="P227" s="112"/>
      <c r="Q227" s="112"/>
      <c r="R227" s="112"/>
      <c r="S227" s="112"/>
      <c r="T227" s="726"/>
      <c r="U227" s="112"/>
      <c r="V227" s="112"/>
      <c r="W227" s="112"/>
      <c r="X227" s="112"/>
      <c r="Y227" s="112"/>
      <c r="Z227" s="112"/>
      <c r="AA227" s="112"/>
      <c r="AB227" s="112"/>
      <c r="AC227" s="112"/>
      <c r="AD227" s="112"/>
      <c r="AE227" s="112"/>
      <c r="AF227" s="112"/>
      <c r="AG227" s="112"/>
      <c r="AH227" s="112"/>
      <c r="AI227" s="112"/>
      <c r="AJ227" s="112"/>
      <c r="AK227" s="112"/>
      <c r="AL227" s="112"/>
      <c r="AM227" s="112"/>
      <c r="AN227" s="112"/>
      <c r="AO227" s="112"/>
    </row>
    <row r="228" spans="1:41">
      <c r="A228" s="112"/>
      <c r="B228" s="112"/>
      <c r="C228" s="112"/>
      <c r="D228" s="112"/>
      <c r="E228" s="112"/>
      <c r="F228" s="112"/>
      <c r="G228" s="112"/>
      <c r="H228" s="112"/>
      <c r="I228" s="112"/>
      <c r="J228" s="112"/>
      <c r="K228" s="112"/>
      <c r="L228" s="112"/>
      <c r="M228" s="112"/>
      <c r="N228" s="112"/>
      <c r="O228" s="112"/>
      <c r="P228" s="112"/>
      <c r="Q228" s="112"/>
      <c r="R228" s="112"/>
      <c r="S228" s="112"/>
      <c r="T228" s="726"/>
      <c r="U228" s="112"/>
      <c r="V228" s="112"/>
      <c r="W228" s="112"/>
      <c r="X228" s="112"/>
      <c r="Y228" s="112"/>
      <c r="Z228" s="112"/>
      <c r="AA228" s="112"/>
      <c r="AB228" s="112"/>
      <c r="AC228" s="112"/>
      <c r="AD228" s="112"/>
      <c r="AE228" s="112"/>
      <c r="AF228" s="112"/>
      <c r="AG228" s="112"/>
      <c r="AH228" s="112"/>
      <c r="AI228" s="112"/>
      <c r="AJ228" s="112"/>
      <c r="AK228" s="112"/>
      <c r="AL228" s="112"/>
      <c r="AM228" s="112"/>
      <c r="AN228" s="112"/>
      <c r="AO228" s="112"/>
    </row>
    <row r="229" spans="1:41">
      <c r="A229" s="112"/>
      <c r="B229" s="112"/>
      <c r="C229" s="112"/>
      <c r="D229" s="112"/>
      <c r="E229" s="112"/>
      <c r="F229" s="112"/>
      <c r="G229" s="112"/>
      <c r="H229" s="112"/>
      <c r="I229" s="112"/>
      <c r="J229" s="112"/>
      <c r="K229" s="112"/>
      <c r="L229" s="112"/>
      <c r="M229" s="112"/>
      <c r="N229" s="112"/>
      <c r="O229" s="112"/>
      <c r="P229" s="112"/>
      <c r="Q229" s="112"/>
      <c r="R229" s="112"/>
      <c r="S229" s="112"/>
      <c r="T229" s="726"/>
      <c r="U229" s="112"/>
      <c r="V229" s="112"/>
      <c r="W229" s="112"/>
      <c r="X229" s="112"/>
      <c r="Y229" s="112"/>
      <c r="Z229" s="112"/>
      <c r="AA229" s="112"/>
      <c r="AB229" s="112"/>
      <c r="AC229" s="112"/>
      <c r="AD229" s="112"/>
      <c r="AE229" s="112"/>
      <c r="AF229" s="112"/>
      <c r="AG229" s="112"/>
      <c r="AH229" s="112"/>
      <c r="AI229" s="112"/>
      <c r="AJ229" s="112"/>
      <c r="AK229" s="112"/>
      <c r="AL229" s="112"/>
      <c r="AM229" s="112"/>
      <c r="AN229" s="112"/>
      <c r="AO229" s="112"/>
    </row>
    <row r="230" spans="1:41">
      <c r="A230" s="112"/>
      <c r="B230" s="112"/>
      <c r="C230" s="112"/>
      <c r="D230" s="112"/>
      <c r="E230" s="112"/>
      <c r="F230" s="112"/>
      <c r="G230" s="112"/>
      <c r="H230" s="112"/>
      <c r="I230" s="112"/>
      <c r="J230" s="112"/>
      <c r="K230" s="112"/>
      <c r="L230" s="112"/>
      <c r="M230" s="112"/>
      <c r="N230" s="112"/>
      <c r="O230" s="112"/>
      <c r="P230" s="112"/>
      <c r="Q230" s="112"/>
      <c r="R230" s="112"/>
      <c r="S230" s="112"/>
      <c r="T230" s="726"/>
      <c r="U230" s="112"/>
      <c r="V230" s="112"/>
      <c r="W230" s="112"/>
      <c r="X230" s="112"/>
      <c r="Y230" s="112"/>
      <c r="Z230" s="112"/>
      <c r="AA230" s="112"/>
      <c r="AB230" s="112"/>
      <c r="AC230" s="112"/>
      <c r="AD230" s="112"/>
      <c r="AE230" s="112"/>
      <c r="AF230" s="112"/>
      <c r="AG230" s="112"/>
      <c r="AH230" s="112"/>
      <c r="AI230" s="112"/>
      <c r="AJ230" s="112"/>
      <c r="AK230" s="112"/>
      <c r="AL230" s="112"/>
      <c r="AM230" s="112"/>
      <c r="AN230" s="112"/>
      <c r="AO230" s="112"/>
    </row>
    <row r="231" spans="1:41">
      <c r="A231" s="112"/>
      <c r="B231" s="112"/>
      <c r="C231" s="112"/>
      <c r="D231" s="112"/>
      <c r="E231" s="112"/>
      <c r="F231" s="112"/>
      <c r="G231" s="112"/>
      <c r="H231" s="112"/>
      <c r="I231" s="112"/>
      <c r="J231" s="112"/>
      <c r="K231" s="112"/>
      <c r="L231" s="112"/>
      <c r="M231" s="112"/>
      <c r="N231" s="112"/>
      <c r="O231" s="112"/>
      <c r="P231" s="112"/>
      <c r="Q231" s="112"/>
      <c r="R231" s="112"/>
      <c r="S231" s="112"/>
      <c r="T231" s="726"/>
      <c r="U231" s="112"/>
      <c r="V231" s="112"/>
      <c r="W231" s="112"/>
      <c r="X231" s="112"/>
      <c r="Y231" s="112"/>
      <c r="Z231" s="112"/>
      <c r="AA231" s="112"/>
      <c r="AB231" s="112"/>
      <c r="AC231" s="112"/>
      <c r="AD231" s="112"/>
      <c r="AE231" s="112"/>
      <c r="AF231" s="112"/>
      <c r="AG231" s="112"/>
      <c r="AH231" s="112"/>
      <c r="AI231" s="112"/>
      <c r="AJ231" s="112"/>
      <c r="AK231" s="112"/>
      <c r="AL231" s="112"/>
      <c r="AM231" s="112"/>
      <c r="AN231" s="112"/>
      <c r="AO231" s="112"/>
    </row>
    <row r="232" spans="1:41">
      <c r="A232" s="112"/>
      <c r="B232" s="112"/>
      <c r="C232" s="112"/>
      <c r="D232" s="112"/>
      <c r="E232" s="112"/>
      <c r="F232" s="112"/>
      <c r="G232" s="112"/>
      <c r="H232" s="112"/>
      <c r="I232" s="112"/>
      <c r="J232" s="112"/>
      <c r="K232" s="112"/>
      <c r="L232" s="112"/>
      <c r="M232" s="112"/>
      <c r="N232" s="112"/>
      <c r="O232" s="112"/>
      <c r="P232" s="112"/>
      <c r="Q232" s="112"/>
      <c r="R232" s="112"/>
      <c r="S232" s="112"/>
      <c r="T232" s="726"/>
      <c r="U232" s="112"/>
      <c r="V232" s="112"/>
      <c r="W232" s="112"/>
      <c r="X232" s="112"/>
      <c r="Y232" s="112"/>
      <c r="Z232" s="112"/>
      <c r="AA232" s="112"/>
      <c r="AB232" s="112"/>
      <c r="AC232" s="112"/>
      <c r="AD232" s="112"/>
      <c r="AE232" s="112"/>
      <c r="AF232" s="112"/>
      <c r="AG232" s="112"/>
      <c r="AH232" s="112"/>
      <c r="AI232" s="112"/>
      <c r="AJ232" s="112"/>
      <c r="AK232" s="112"/>
      <c r="AL232" s="112"/>
      <c r="AM232" s="112"/>
      <c r="AN232" s="112"/>
      <c r="AO232" s="112"/>
    </row>
    <row r="233" spans="1:41">
      <c r="A233" s="112"/>
      <c r="B233" s="112"/>
      <c r="C233" s="112"/>
      <c r="D233" s="112"/>
      <c r="E233" s="112"/>
      <c r="F233" s="112"/>
      <c r="G233" s="112"/>
      <c r="H233" s="112"/>
      <c r="I233" s="112"/>
      <c r="J233" s="112"/>
      <c r="K233" s="112"/>
      <c r="L233" s="112"/>
      <c r="M233" s="112"/>
      <c r="N233" s="112"/>
      <c r="O233" s="112"/>
      <c r="P233" s="112"/>
      <c r="Q233" s="112"/>
      <c r="R233" s="112"/>
      <c r="S233" s="112"/>
      <c r="T233" s="726"/>
      <c r="U233" s="112"/>
      <c r="V233" s="112"/>
      <c r="W233" s="112"/>
      <c r="X233" s="112"/>
      <c r="Y233" s="112"/>
      <c r="Z233" s="112"/>
      <c r="AA233" s="112"/>
      <c r="AB233" s="112"/>
      <c r="AC233" s="112"/>
      <c r="AD233" s="112"/>
      <c r="AE233" s="112"/>
      <c r="AF233" s="112"/>
      <c r="AG233" s="112"/>
      <c r="AH233" s="112"/>
      <c r="AI233" s="112"/>
      <c r="AJ233" s="112"/>
      <c r="AK233" s="112"/>
      <c r="AL233" s="112"/>
      <c r="AM233" s="112"/>
      <c r="AN233" s="112"/>
      <c r="AO233" s="112"/>
    </row>
  </sheetData>
  <sheetProtection algorithmName="SHA-512" hashValue="tIP1RAsy9LjqCB05HckSN1SlKeKws2K7GygS1BlIM3ORYsjfICGrbae8/WBOZ2j6tP6s7B1v8jMVou5wHL4upw==" saltValue="voxTwJ5H/U1ysxQZHNX/MQ==" spinCount="100000" sheet="1" formatCells="0" formatColumns="0" formatRows="0" insertColumns="0" insertRows="0" deleteColumns="0" deleteRows="0" selectLockedCells="1"/>
  <mergeCells count="7">
    <mergeCell ref="T4:T5"/>
    <mergeCell ref="A2:S2"/>
    <mergeCell ref="A3:S3"/>
    <mergeCell ref="P4:S4"/>
    <mergeCell ref="H4:K4"/>
    <mergeCell ref="L4:O4"/>
    <mergeCell ref="D4:G4"/>
  </mergeCells>
  <phoneticPr fontId="0" type="noConversion"/>
  <conditionalFormatting sqref="A4">
    <cfRule type="containsBlanks" dxfId="168" priority="23">
      <formula>LEN(TRIM(A4))=0</formula>
    </cfRule>
  </conditionalFormatting>
  <conditionalFormatting sqref="U2:U3">
    <cfRule type="expression" dxfId="156" priority="78">
      <formula>$U$2=$U$3</formula>
    </cfRule>
  </conditionalFormatting>
  <conditionalFormatting sqref="V2:V3">
    <cfRule type="expression" dxfId="147" priority="77">
      <formula>$V$2=$V$3</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59" id="{0ADDCAD3-314C-4BBA-A29A-B89953DA2D7A}">
            <xm:f>'2. Samlet budgetoversigt'!$S$9</xm:f>
            <x14:dxf>
              <font>
                <color theme="0"/>
              </font>
              <fill>
                <patternFill>
                  <bgColor theme="0"/>
                </patternFill>
              </fill>
              <border>
                <left/>
                <right/>
                <bottom/>
                <vertical/>
                <horizontal/>
              </border>
            </x14:dxf>
          </x14:cfRule>
          <xm:sqref>A60:V73</xm:sqref>
        </x14:conditionalFormatting>
        <x14:conditionalFormatting xmlns:xm="http://schemas.microsoft.com/office/excel/2006/main">
          <x14:cfRule type="expression" priority="60" id="{C669C3CA-6AC5-4746-8238-3A30C10CAD38}">
            <xm:f>'2. Samlet budgetoversigt'!$S$10</xm:f>
            <x14:dxf>
              <font>
                <color theme="0"/>
              </font>
              <fill>
                <patternFill>
                  <bgColor theme="0"/>
                </patternFill>
              </fill>
              <border>
                <left/>
                <right/>
                <bottom/>
                <vertical/>
                <horizontal/>
              </border>
            </x14:dxf>
          </x14:cfRule>
          <xm:sqref>A74:V87</xm:sqref>
        </x14:conditionalFormatting>
        <x14:conditionalFormatting xmlns:xm="http://schemas.microsoft.com/office/excel/2006/main">
          <x14:cfRule type="expression" priority="61" id="{D3551D72-7FB3-4237-B070-449A64A2B244}">
            <xm:f>'2. Samlet budgetoversigt'!$S$11</xm:f>
            <x14:dxf>
              <font>
                <color theme="0"/>
              </font>
              <fill>
                <patternFill>
                  <bgColor theme="0"/>
                </patternFill>
              </fill>
              <border>
                <left/>
                <right/>
                <bottom/>
                <vertical/>
                <horizontal/>
              </border>
            </x14:dxf>
          </x14:cfRule>
          <xm:sqref>A88:V101</xm:sqref>
        </x14:conditionalFormatting>
        <x14:conditionalFormatting xmlns:xm="http://schemas.microsoft.com/office/excel/2006/main">
          <x14:cfRule type="expression" priority="62" id="{2B794872-E32C-4939-B46B-E28EA5C89D2B}">
            <xm:f>'2. Samlet budgetoversigt'!$S$12</xm:f>
            <x14:dxf>
              <font>
                <color theme="0"/>
              </font>
              <fill>
                <patternFill>
                  <fgColor theme="0"/>
                  <bgColor theme="0"/>
                </patternFill>
              </fill>
              <border>
                <left/>
                <right/>
                <bottom/>
                <vertical/>
                <horizontal/>
              </border>
            </x14:dxf>
          </x14:cfRule>
          <xm:sqref>A102:V115</xm:sqref>
        </x14:conditionalFormatting>
        <x14:conditionalFormatting xmlns:xm="http://schemas.microsoft.com/office/excel/2006/main">
          <x14:cfRule type="expression" priority="63" id="{B845DAC6-E5BE-4163-99DD-278D64E85701}">
            <xm:f>'2. Samlet budgetoversigt'!$S$13</xm:f>
            <x14:dxf>
              <font>
                <color theme="0"/>
              </font>
              <fill>
                <patternFill>
                  <bgColor theme="0"/>
                </patternFill>
              </fill>
              <border>
                <left/>
                <right/>
                <bottom/>
                <vertical/>
                <horizontal/>
              </border>
            </x14:dxf>
          </x14:cfRule>
          <xm:sqref>A116:V129</xm:sqref>
        </x14:conditionalFormatting>
        <x14:conditionalFormatting xmlns:xm="http://schemas.microsoft.com/office/excel/2006/main">
          <x14:cfRule type="expression" priority="64" id="{8267922B-7C91-45F7-95BB-B6728E2AAC73}">
            <xm:f>'2. Samlet budgetoversigt'!$S$14</xm:f>
            <x14:dxf>
              <font>
                <color theme="0"/>
              </font>
              <fill>
                <patternFill>
                  <bgColor theme="0"/>
                </patternFill>
              </fill>
              <border>
                <left/>
                <right/>
                <bottom/>
                <vertical/>
                <horizontal/>
              </border>
            </x14:dxf>
          </x14:cfRule>
          <xm:sqref>A130:V143</xm:sqref>
        </x14:conditionalFormatting>
        <x14:conditionalFormatting xmlns:xm="http://schemas.microsoft.com/office/excel/2006/main">
          <x14:cfRule type="expression" priority="65" id="{B2836705-82F1-4A6B-BDAB-0BB3CBD760BE}">
            <xm:f>'2. Samlet budgetoversigt'!$S$15</xm:f>
            <x14:dxf>
              <font>
                <color theme="0"/>
              </font>
              <fill>
                <patternFill>
                  <bgColor theme="0"/>
                </patternFill>
              </fill>
              <border>
                <left/>
                <right/>
                <bottom/>
                <vertical/>
                <horizontal/>
              </border>
            </x14:dxf>
          </x14:cfRule>
          <xm:sqref>A144:V157</xm:sqref>
        </x14:conditionalFormatting>
        <x14:conditionalFormatting xmlns:xm="http://schemas.microsoft.com/office/excel/2006/main">
          <x14:cfRule type="expression" priority="66" id="{734AF5AC-A695-49F5-87E4-89F87FCCCDEF}">
            <xm:f>'2. Samlet budgetoversigt'!$S$16</xm:f>
            <x14:dxf>
              <font>
                <color theme="0"/>
              </font>
              <fill>
                <patternFill>
                  <bgColor theme="0"/>
                </patternFill>
              </fill>
              <border>
                <left/>
                <right/>
                <bottom/>
                <vertical/>
                <horizontal/>
              </border>
            </x14:dxf>
          </x14:cfRule>
          <xm:sqref>A158:V171</xm:sqref>
        </x14:conditionalFormatting>
        <x14:conditionalFormatting xmlns:xm="http://schemas.microsoft.com/office/excel/2006/main">
          <x14:cfRule type="expression" priority="52" id="{AF10E454-BFAB-4D22-BFF2-BDE89537D839}">
            <xm:f>'2. Samlet budgetoversigt'!$S$17</xm:f>
            <x14:dxf>
              <font>
                <color theme="0"/>
              </font>
              <fill>
                <patternFill>
                  <bgColor theme="0"/>
                </patternFill>
              </fill>
              <border>
                <left/>
                <right/>
                <bottom/>
                <vertical/>
                <horizontal/>
              </border>
            </x14:dxf>
          </x14:cfRule>
          <xm:sqref>A172:V185</xm:sqref>
        </x14:conditionalFormatting>
        <x14:conditionalFormatting xmlns:xm="http://schemas.microsoft.com/office/excel/2006/main">
          <x14:cfRule type="expression" priority="25" id="{46FB6398-3E20-440E-A733-294092D0579E}">
            <xm:f>'2. Samlet budgetoversigt'!$S$18</xm:f>
            <x14:dxf>
              <font>
                <color theme="0"/>
              </font>
              <fill>
                <patternFill>
                  <bgColor theme="0"/>
                </patternFill>
              </fill>
              <border>
                <left/>
                <right/>
                <bottom/>
                <vertical/>
                <horizontal/>
              </border>
            </x14:dxf>
          </x14:cfRule>
          <xm:sqref>A186:V199</xm:sqref>
        </x14:conditionalFormatting>
        <x14:conditionalFormatting xmlns:xm="http://schemas.microsoft.com/office/excel/2006/main">
          <x14:cfRule type="expression" priority="69" id="{107CDDE3-179F-4353-85E3-3A9DFABFF90A}">
            <xm:f>OR($A$4&lt;15, OR('1. Projektets omkostninger'!$F$9="Nej",'1. Projektets omkostninger'!$F$9=""))</xm:f>
            <x14:dxf>
              <font>
                <color theme="0"/>
              </font>
              <fill>
                <patternFill>
                  <bgColor theme="0"/>
                </patternFill>
              </fill>
              <border>
                <left/>
                <right/>
                <bottom/>
                <vertical/>
                <horizontal/>
              </border>
            </x14:dxf>
          </x14:cfRule>
          <xm:sqref>A200:V213</xm:sqref>
        </x14:conditionalFormatting>
        <x14:conditionalFormatting xmlns:xm="http://schemas.microsoft.com/office/excel/2006/main">
          <x14:cfRule type="expression" priority="34" id="{8603436A-C830-40DB-AF82-134B09C16870}">
            <xm:f>'2. Samlet budgetoversigt'!$S$5</xm:f>
            <x14:dxf>
              <font>
                <color theme="0"/>
              </font>
              <fill>
                <patternFill>
                  <bgColor theme="0"/>
                </patternFill>
              </fill>
              <border>
                <left/>
                <right/>
                <bottom/>
                <vertical/>
                <horizontal/>
              </border>
            </x14:dxf>
          </x14:cfRule>
          <xm:sqref>U60:V72</xm:sqref>
        </x14:conditionalFormatting>
        <x14:conditionalFormatting xmlns:xm="http://schemas.microsoft.com/office/excel/2006/main">
          <x14:cfRule type="expression" priority="33" id="{461CD9C1-AF98-40DF-A8A8-2234235A7CA5}">
            <xm:f>'2. Samlet budgetoversigt'!$S$5</xm:f>
            <x14:dxf>
              <font>
                <color theme="0"/>
              </font>
              <fill>
                <patternFill>
                  <bgColor theme="0"/>
                </patternFill>
              </fill>
              <border>
                <left/>
                <right/>
                <bottom/>
                <vertical/>
                <horizontal/>
              </border>
            </x14:dxf>
          </x14:cfRule>
          <xm:sqref>U74:V86</xm:sqref>
        </x14:conditionalFormatting>
        <x14:conditionalFormatting xmlns:xm="http://schemas.microsoft.com/office/excel/2006/main">
          <x14:cfRule type="expression" priority="32" id="{EE1D0B34-DE92-4BA1-A3E9-88B812FE64DF}">
            <xm:f>'2. Samlet budgetoversigt'!$S$5</xm:f>
            <x14:dxf>
              <font>
                <color theme="0"/>
              </font>
              <fill>
                <patternFill>
                  <bgColor theme="0"/>
                </patternFill>
              </fill>
              <border>
                <left/>
                <right/>
                <bottom/>
                <vertical/>
                <horizontal/>
              </border>
            </x14:dxf>
          </x14:cfRule>
          <xm:sqref>U88:V100</xm:sqref>
        </x14:conditionalFormatting>
        <x14:conditionalFormatting xmlns:xm="http://schemas.microsoft.com/office/excel/2006/main">
          <x14:cfRule type="expression" priority="31" id="{4B50D634-D22A-4737-BB6E-F8D9608879D8}">
            <xm:f>'2. Samlet budgetoversigt'!$S$5</xm:f>
            <x14:dxf>
              <font>
                <color theme="0"/>
              </font>
              <fill>
                <patternFill>
                  <bgColor theme="0"/>
                </patternFill>
              </fill>
              <border>
                <left/>
                <right/>
                <bottom/>
                <vertical/>
                <horizontal/>
              </border>
            </x14:dxf>
          </x14:cfRule>
          <xm:sqref>U102:V114</xm:sqref>
        </x14:conditionalFormatting>
        <x14:conditionalFormatting xmlns:xm="http://schemas.microsoft.com/office/excel/2006/main">
          <x14:cfRule type="expression" priority="30" id="{70D239F3-D2CE-45D8-8353-910E54282AB7}">
            <xm:f>'2. Samlet budgetoversigt'!$S$5</xm:f>
            <x14:dxf>
              <font>
                <color theme="0"/>
              </font>
              <fill>
                <patternFill>
                  <bgColor theme="0"/>
                </patternFill>
              </fill>
              <border>
                <left/>
                <right/>
                <bottom/>
                <vertical/>
                <horizontal/>
              </border>
            </x14:dxf>
          </x14:cfRule>
          <xm:sqref>U116:V128</xm:sqref>
        </x14:conditionalFormatting>
        <x14:conditionalFormatting xmlns:xm="http://schemas.microsoft.com/office/excel/2006/main">
          <x14:cfRule type="expression" priority="29" id="{D675294F-DD18-426D-B7CD-4E4955CCF419}">
            <xm:f>'2. Samlet budgetoversigt'!$S$5</xm:f>
            <x14:dxf>
              <font>
                <color theme="0"/>
              </font>
              <fill>
                <patternFill>
                  <bgColor theme="0"/>
                </patternFill>
              </fill>
              <border>
                <left/>
                <right/>
                <bottom/>
                <vertical/>
                <horizontal/>
              </border>
            </x14:dxf>
          </x14:cfRule>
          <xm:sqref>U130:V142</xm:sqref>
        </x14:conditionalFormatting>
        <x14:conditionalFormatting xmlns:xm="http://schemas.microsoft.com/office/excel/2006/main">
          <x14:cfRule type="expression" priority="28" id="{69206C4C-02C3-4221-B5C4-7ABC13197180}">
            <xm:f>'2. Samlet budgetoversigt'!$S$5</xm:f>
            <x14:dxf>
              <font>
                <color theme="0"/>
              </font>
              <fill>
                <patternFill>
                  <bgColor theme="0"/>
                </patternFill>
              </fill>
              <border>
                <left/>
                <right/>
                <bottom/>
                <vertical/>
                <horizontal/>
              </border>
            </x14:dxf>
          </x14:cfRule>
          <xm:sqref>U144:V156</xm:sqref>
        </x14:conditionalFormatting>
        <x14:conditionalFormatting xmlns:xm="http://schemas.microsoft.com/office/excel/2006/main">
          <x14:cfRule type="expression" priority="27" id="{03433187-1518-478D-94A9-B3960BF85FED}">
            <xm:f>'2. Samlet budgetoversigt'!$S$5</xm:f>
            <x14:dxf>
              <font>
                <color theme="0"/>
              </font>
              <fill>
                <patternFill>
                  <bgColor theme="0"/>
                </patternFill>
              </fill>
              <border>
                <left/>
                <right/>
                <bottom/>
                <vertical/>
                <horizontal/>
              </border>
            </x14:dxf>
          </x14:cfRule>
          <xm:sqref>U158:V170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8D2171-C524-4532-9748-FE4AE11B9ABD}">
          <x14:formula1>
            <xm:f>'2. Samlet budgetoversigt'!$S$20:$S$34</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889A-0A13-4135-BD71-F383D390EA0C}">
  <sheetPr codeName="Sheet2">
    <tabColor theme="0" tint="-0.14999847407452621"/>
  </sheetPr>
  <dimension ref="A1:K7"/>
  <sheetViews>
    <sheetView showGridLines="0" workbookViewId="0">
      <selection activeCell="C38" sqref="C38"/>
    </sheetView>
  </sheetViews>
  <sheetFormatPr defaultColWidth="9" defaultRowHeight="14.25"/>
  <cols>
    <col min="1" max="1" width="44.25" bestFit="1" customWidth="1"/>
    <col min="2" max="2" width="44.25" customWidth="1"/>
    <col min="3" max="3" width="25.5" bestFit="1" customWidth="1"/>
    <col min="4" max="5" width="25.5" customWidth="1"/>
    <col min="6" max="6" width="30.125" bestFit="1" customWidth="1"/>
    <col min="7" max="11" width="22.375" customWidth="1"/>
  </cols>
  <sheetData>
    <row r="1" spans="1:11" ht="43.5" thickBot="1">
      <c r="A1" s="658"/>
      <c r="B1" s="659" t="s">
        <v>408</v>
      </c>
      <c r="C1" s="659" t="s">
        <v>409</v>
      </c>
      <c r="D1" s="659" t="s">
        <v>410</v>
      </c>
      <c r="E1" s="659" t="s">
        <v>411</v>
      </c>
      <c r="F1" s="659" t="s">
        <v>412</v>
      </c>
      <c r="G1" s="659" t="s">
        <v>413</v>
      </c>
      <c r="H1" s="659" t="s">
        <v>414</v>
      </c>
      <c r="I1" s="659" t="s">
        <v>415</v>
      </c>
      <c r="J1" s="659" t="s">
        <v>416</v>
      </c>
      <c r="K1" s="660" t="s">
        <v>417</v>
      </c>
    </row>
    <row r="2" spans="1:11">
      <c r="A2" s="643" t="s">
        <v>418</v>
      </c>
      <c r="B2" s="674">
        <v>0.9</v>
      </c>
      <c r="C2" s="674">
        <v>0.9</v>
      </c>
      <c r="D2" s="674">
        <v>0.9</v>
      </c>
      <c r="E2" s="674">
        <v>0.9</v>
      </c>
      <c r="F2" s="674">
        <v>0.9</v>
      </c>
      <c r="G2" s="674">
        <v>0.8</v>
      </c>
      <c r="H2" s="674">
        <v>0.6</v>
      </c>
      <c r="I2" s="674">
        <v>0.75</v>
      </c>
      <c r="J2" s="674">
        <v>0.5</v>
      </c>
      <c r="K2" s="675">
        <v>0.65</v>
      </c>
    </row>
    <row r="3" spans="1:11">
      <c r="A3" s="585" t="s">
        <v>419</v>
      </c>
      <c r="B3" s="676">
        <v>0.9</v>
      </c>
      <c r="C3" s="676">
        <v>0.9</v>
      </c>
      <c r="D3" s="676">
        <v>0.9</v>
      </c>
      <c r="E3" s="676">
        <v>0.9</v>
      </c>
      <c r="F3" s="676">
        <v>0.45</v>
      </c>
      <c r="G3" s="676">
        <v>0.6</v>
      </c>
      <c r="H3" s="676">
        <v>0.35</v>
      </c>
      <c r="I3" s="676">
        <v>0.5</v>
      </c>
      <c r="J3" s="676">
        <v>0.25</v>
      </c>
      <c r="K3" s="677">
        <v>0.4</v>
      </c>
    </row>
    <row r="4" spans="1:11">
      <c r="A4" s="585" t="s">
        <v>420</v>
      </c>
      <c r="B4" s="676">
        <v>0.7</v>
      </c>
      <c r="C4" s="676">
        <v>0.7</v>
      </c>
      <c r="D4" s="676">
        <v>0.7</v>
      </c>
      <c r="E4" s="676">
        <v>0.7</v>
      </c>
      <c r="F4" s="676">
        <v>0.7</v>
      </c>
      <c r="G4" s="676">
        <v>0.7</v>
      </c>
      <c r="H4" s="676">
        <v>0.7</v>
      </c>
      <c r="I4" s="676">
        <v>0.7</v>
      </c>
      <c r="J4" s="676">
        <v>0.7</v>
      </c>
      <c r="K4" s="677">
        <v>0.7</v>
      </c>
    </row>
    <row r="5" spans="1:11">
      <c r="A5" s="671" t="s">
        <v>421</v>
      </c>
      <c r="B5" s="35"/>
    </row>
    <row r="6" spans="1:11">
      <c r="A6" s="671" t="s">
        <v>422</v>
      </c>
      <c r="B6" s="35"/>
    </row>
    <row r="7" spans="1:11">
      <c r="A7" s="242"/>
    </row>
  </sheetData>
  <sheetProtection algorithmName="SHA-512" hashValue="yGFMkt/88ld+CXYnfl7iG9LdmmA61J3goQlcr1x5RxUylZhUt7nxVpjBy67pJxoJyt/F17VrknhOy1hvODT+Kg==" saltValue="7V77SSlcX2/nB44+a8IJP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48D2E-3FA1-41A4-AD01-0888FEB100C8}">
  <sheetPr codeName="Sheet5">
    <tabColor theme="0" tint="-0.14999847407452621"/>
  </sheetPr>
  <dimension ref="A1:I53"/>
  <sheetViews>
    <sheetView showGridLines="0" zoomScale="90" zoomScaleNormal="90" workbookViewId="0">
      <selection activeCell="E34" sqref="E34"/>
    </sheetView>
  </sheetViews>
  <sheetFormatPr defaultColWidth="8.75" defaultRowHeight="14.25"/>
  <cols>
    <col min="1" max="1" width="53.375" style="646" customWidth="1"/>
    <col min="2" max="2" width="6.5" style="656" customWidth="1"/>
    <col min="3" max="3" width="53.375" style="646" customWidth="1"/>
    <col min="4" max="4" width="6.5" style="656" customWidth="1"/>
    <col min="5" max="5" width="53.375" style="645" customWidth="1"/>
    <col min="6" max="6" width="6.5" style="654" customWidth="1"/>
    <col min="7" max="7" width="44.25" style="645" hidden="1" customWidth="1"/>
    <col min="8" max="8" width="0" style="654" hidden="1" customWidth="1"/>
    <col min="9" max="16384" width="8.75" style="645"/>
  </cols>
  <sheetData>
    <row r="1" spans="1:9" ht="42.75" customHeight="1" thickBot="1">
      <c r="A1" s="830" t="s">
        <v>423</v>
      </c>
      <c r="B1" s="831"/>
      <c r="C1" s="831"/>
      <c r="D1" s="831"/>
      <c r="E1" s="831"/>
      <c r="F1" s="831"/>
      <c r="G1" s="831"/>
      <c r="H1" s="832"/>
      <c r="I1" s="644"/>
    </row>
    <row r="2" spans="1:9" ht="26.25" customHeight="1">
      <c r="A2" s="833" t="s">
        <v>424</v>
      </c>
      <c r="B2" s="834"/>
      <c r="C2" s="833" t="s">
        <v>425</v>
      </c>
      <c r="D2" s="834"/>
      <c r="E2" s="833" t="s">
        <v>426</v>
      </c>
      <c r="F2" s="834"/>
      <c r="G2" s="835" t="s">
        <v>427</v>
      </c>
      <c r="H2" s="836"/>
    </row>
    <row r="3" spans="1:9" ht="15">
      <c r="A3" s="828" t="s">
        <v>428</v>
      </c>
      <c r="B3" s="829"/>
      <c r="C3" s="828" t="s">
        <v>429</v>
      </c>
      <c r="D3" s="829"/>
      <c r="E3" s="828" t="s">
        <v>429</v>
      </c>
      <c r="F3" s="829"/>
      <c r="G3" s="828" t="s">
        <v>430</v>
      </c>
      <c r="H3" s="829"/>
      <c r="I3" s="644"/>
    </row>
    <row r="4" spans="1:9">
      <c r="A4" s="647" t="s">
        <v>431</v>
      </c>
      <c r="B4" s="649" t="s">
        <v>378</v>
      </c>
      <c r="C4" s="647" t="s">
        <v>432</v>
      </c>
      <c r="D4" s="649" t="s">
        <v>433</v>
      </c>
      <c r="E4" s="837"/>
      <c r="F4" s="838"/>
      <c r="G4" s="651" t="s">
        <v>434</v>
      </c>
      <c r="H4" s="649" t="s">
        <v>435</v>
      </c>
    </row>
    <row r="5" spans="1:9">
      <c r="A5" s="647" t="s">
        <v>436</v>
      </c>
      <c r="B5" s="649" t="s">
        <v>437</v>
      </c>
      <c r="C5" s="647" t="s">
        <v>438</v>
      </c>
      <c r="D5" s="649" t="s">
        <v>439</v>
      </c>
      <c r="E5" s="837"/>
      <c r="F5" s="838"/>
      <c r="G5" s="652" t="s">
        <v>440</v>
      </c>
      <c r="H5" s="649" t="s">
        <v>441</v>
      </c>
    </row>
    <row r="6" spans="1:9">
      <c r="A6" s="647" t="s">
        <v>442</v>
      </c>
      <c r="B6" s="649" t="s">
        <v>443</v>
      </c>
      <c r="C6" s="647" t="s">
        <v>444</v>
      </c>
      <c r="D6" s="649" t="s">
        <v>445</v>
      </c>
      <c r="E6" s="837"/>
      <c r="F6" s="838"/>
      <c r="G6" s="652" t="s">
        <v>446</v>
      </c>
      <c r="H6" s="649" t="s">
        <v>447</v>
      </c>
    </row>
    <row r="7" spans="1:9">
      <c r="A7" s="647" t="s">
        <v>374</v>
      </c>
      <c r="B7" s="649" t="s">
        <v>375</v>
      </c>
      <c r="C7" s="647" t="s">
        <v>448</v>
      </c>
      <c r="D7" s="649" t="s">
        <v>449</v>
      </c>
      <c r="E7" s="837"/>
      <c r="F7" s="838"/>
      <c r="G7" s="652" t="s">
        <v>450</v>
      </c>
      <c r="H7" s="649" t="s">
        <v>451</v>
      </c>
    </row>
    <row r="8" spans="1:9" ht="28.5">
      <c r="A8" s="647" t="s">
        <v>452</v>
      </c>
      <c r="B8" s="649" t="s">
        <v>453</v>
      </c>
      <c r="C8" s="647" t="s">
        <v>454</v>
      </c>
      <c r="D8" s="649" t="s">
        <v>455</v>
      </c>
      <c r="E8" s="837"/>
      <c r="F8" s="838"/>
      <c r="G8" s="652" t="s">
        <v>456</v>
      </c>
      <c r="H8" s="649" t="s">
        <v>457</v>
      </c>
    </row>
    <row r="9" spans="1:9" ht="15">
      <c r="A9" s="828" t="s">
        <v>458</v>
      </c>
      <c r="B9" s="829"/>
      <c r="C9" s="828" t="s">
        <v>458</v>
      </c>
      <c r="D9" s="829"/>
      <c r="E9" s="828" t="s">
        <v>458</v>
      </c>
      <c r="F9" s="829"/>
      <c r="G9" s="652" t="s">
        <v>459</v>
      </c>
      <c r="H9" s="649" t="s">
        <v>460</v>
      </c>
    </row>
    <row r="10" spans="1:9">
      <c r="A10" s="647" t="s">
        <v>461</v>
      </c>
      <c r="B10" s="649" t="s">
        <v>462</v>
      </c>
      <c r="C10" s="647" t="s">
        <v>461</v>
      </c>
      <c r="D10" s="655" t="s">
        <v>463</v>
      </c>
      <c r="E10" s="837"/>
      <c r="F10" s="838"/>
      <c r="G10" s="652" t="s">
        <v>464</v>
      </c>
      <c r="H10" s="649" t="s">
        <v>465</v>
      </c>
    </row>
    <row r="11" spans="1:9" ht="15" thickBot="1">
      <c r="A11" s="657" t="s">
        <v>466</v>
      </c>
      <c r="B11" s="649"/>
      <c r="C11" s="657" t="s">
        <v>466</v>
      </c>
      <c r="D11" s="649"/>
      <c r="E11" s="837"/>
      <c r="F11" s="838"/>
      <c r="G11" s="653" t="s">
        <v>467</v>
      </c>
      <c r="H11" s="650" t="s">
        <v>468</v>
      </c>
    </row>
    <row r="12" spans="1:9">
      <c r="A12" s="657" t="s">
        <v>469</v>
      </c>
      <c r="B12" s="649"/>
      <c r="C12" s="657" t="s">
        <v>469</v>
      </c>
      <c r="D12" s="649"/>
      <c r="E12" s="837"/>
      <c r="F12" s="838"/>
    </row>
    <row r="13" spans="1:9">
      <c r="A13" s="657" t="s">
        <v>470</v>
      </c>
      <c r="B13" s="649"/>
      <c r="C13" s="657" t="s">
        <v>470</v>
      </c>
      <c r="D13" s="649"/>
      <c r="E13" s="837"/>
      <c r="F13" s="838"/>
    </row>
    <row r="14" spans="1:9">
      <c r="A14" s="657" t="s">
        <v>471</v>
      </c>
      <c r="B14" s="649"/>
      <c r="C14" s="657" t="s">
        <v>471</v>
      </c>
      <c r="D14" s="649"/>
      <c r="E14" s="837"/>
      <c r="F14" s="838"/>
    </row>
    <row r="15" spans="1:9">
      <c r="A15" s="647" t="s">
        <v>472</v>
      </c>
      <c r="B15" s="649" t="s">
        <v>473</v>
      </c>
      <c r="C15" s="647" t="s">
        <v>474</v>
      </c>
      <c r="D15" s="649" t="s">
        <v>475</v>
      </c>
      <c r="E15" s="837"/>
      <c r="F15" s="838"/>
    </row>
    <row r="16" spans="1:9">
      <c r="A16" s="647" t="s">
        <v>476</v>
      </c>
      <c r="B16" s="649" t="s">
        <v>477</v>
      </c>
      <c r="C16" s="647" t="s">
        <v>478</v>
      </c>
      <c r="D16" s="649" t="s">
        <v>479</v>
      </c>
      <c r="E16" s="837"/>
      <c r="F16" s="838"/>
    </row>
    <row r="17" spans="1:6" ht="28.5">
      <c r="A17" s="841"/>
      <c r="B17" s="842"/>
      <c r="C17" s="647" t="s">
        <v>480</v>
      </c>
      <c r="D17" s="649" t="s">
        <v>481</v>
      </c>
      <c r="E17" s="837"/>
      <c r="F17" s="838"/>
    </row>
    <row r="18" spans="1:6" ht="15">
      <c r="A18" s="828" t="s">
        <v>482</v>
      </c>
      <c r="B18" s="829"/>
      <c r="C18" s="828" t="s">
        <v>482</v>
      </c>
      <c r="D18" s="829"/>
      <c r="E18" s="828" t="s">
        <v>482</v>
      </c>
      <c r="F18" s="829"/>
    </row>
    <row r="19" spans="1:6">
      <c r="A19" s="647" t="s">
        <v>483</v>
      </c>
      <c r="B19" s="649" t="s">
        <v>484</v>
      </c>
      <c r="C19" s="647" t="s">
        <v>483</v>
      </c>
      <c r="D19" s="649" t="s">
        <v>485</v>
      </c>
      <c r="E19" s="837"/>
      <c r="F19" s="838"/>
    </row>
    <row r="20" spans="1:6">
      <c r="A20" s="647" t="s">
        <v>486</v>
      </c>
      <c r="B20" s="649" t="s">
        <v>487</v>
      </c>
      <c r="C20" s="647" t="s">
        <v>486</v>
      </c>
      <c r="D20" s="649" t="s">
        <v>488</v>
      </c>
      <c r="E20" s="837"/>
      <c r="F20" s="838"/>
    </row>
    <row r="21" spans="1:6" ht="15">
      <c r="A21" s="828" t="s">
        <v>489</v>
      </c>
      <c r="B21" s="829"/>
      <c r="C21" s="828" t="s">
        <v>489</v>
      </c>
      <c r="D21" s="829"/>
      <c r="E21" s="828" t="s">
        <v>489</v>
      </c>
      <c r="F21" s="829"/>
    </row>
    <row r="22" spans="1:6">
      <c r="A22" s="647" t="s">
        <v>490</v>
      </c>
      <c r="B22" s="649" t="s">
        <v>491</v>
      </c>
      <c r="C22" s="647" t="s">
        <v>490</v>
      </c>
      <c r="D22" s="649" t="s">
        <v>363</v>
      </c>
      <c r="E22" s="647" t="s">
        <v>492</v>
      </c>
      <c r="F22" s="649" t="s">
        <v>493</v>
      </c>
    </row>
    <row r="23" spans="1:6" ht="28.5">
      <c r="A23" s="647" t="s">
        <v>494</v>
      </c>
      <c r="B23" s="649" t="s">
        <v>495</v>
      </c>
      <c r="C23" s="647" t="s">
        <v>496</v>
      </c>
      <c r="D23" s="649" t="s">
        <v>401</v>
      </c>
      <c r="E23" s="647" t="s">
        <v>497</v>
      </c>
      <c r="F23" s="649" t="s">
        <v>498</v>
      </c>
    </row>
    <row r="24" spans="1:6">
      <c r="A24" s="647" t="s">
        <v>499</v>
      </c>
      <c r="B24" s="649" t="s">
        <v>500</v>
      </c>
      <c r="C24" s="647" t="s">
        <v>501</v>
      </c>
      <c r="D24" s="649" t="s">
        <v>364</v>
      </c>
      <c r="E24" s="647" t="s">
        <v>502</v>
      </c>
      <c r="F24" s="649" t="s">
        <v>503</v>
      </c>
    </row>
    <row r="25" spans="1:6" ht="42.75">
      <c r="A25" s="647" t="s">
        <v>504</v>
      </c>
      <c r="B25" s="649" t="s">
        <v>505</v>
      </c>
      <c r="C25" s="647" t="s">
        <v>502</v>
      </c>
      <c r="D25" s="649" t="s">
        <v>404</v>
      </c>
      <c r="E25" s="647" t="s">
        <v>506</v>
      </c>
      <c r="F25" s="649" t="s">
        <v>507</v>
      </c>
    </row>
    <row r="26" spans="1:6" ht="51.75" customHeight="1" thickBot="1">
      <c r="A26" s="648" t="s">
        <v>508</v>
      </c>
      <c r="B26" s="650" t="s">
        <v>509</v>
      </c>
      <c r="C26" s="648" t="s">
        <v>510</v>
      </c>
      <c r="D26" s="650" t="s">
        <v>398</v>
      </c>
      <c r="E26" s="839"/>
      <c r="F26" s="840"/>
    </row>
    <row r="27" spans="1:6" ht="15.75" customHeight="1">
      <c r="C27" s="645"/>
      <c r="D27" s="654"/>
    </row>
    <row r="28" spans="1:6" ht="15" customHeight="1">
      <c r="C28" s="645"/>
      <c r="D28" s="654"/>
    </row>
    <row r="29" spans="1:6" ht="17.25" customHeight="1">
      <c r="C29" s="645"/>
      <c r="D29" s="654"/>
    </row>
    <row r="30" spans="1:6">
      <c r="C30" s="645"/>
      <c r="D30" s="654"/>
    </row>
    <row r="31" spans="1:6">
      <c r="C31" s="645"/>
      <c r="D31" s="654"/>
    </row>
    <row r="32" spans="1:6">
      <c r="C32" s="645"/>
      <c r="D32" s="654"/>
    </row>
    <row r="33" spans="3:4" ht="15.75" customHeight="1">
      <c r="C33" s="645"/>
      <c r="D33" s="654"/>
    </row>
    <row r="45" spans="3:4" ht="15.75" customHeight="1"/>
    <row r="51" spans="3:7" ht="24.75" customHeight="1"/>
    <row r="52" spans="3:7" ht="15.75" customHeight="1"/>
    <row r="53" spans="3:7">
      <c r="C53" s="646" t="s">
        <v>511</v>
      </c>
      <c r="G53" s="644"/>
    </row>
  </sheetData>
  <sheetProtection algorithmName="SHA-512" hashValue="XKvgGEJwx08FbcZjDEVTdzlWXzGOWpEDb2RL5hyEz5PZ+bUWpLDWRy536AivkX50I++aiIjdQf2nDdExArwTwA==" saltValue="zVMgPAujeSm+P/Hyjg6kZA==" spinCount="100000" sheet="1" objects="1" scenarios="1"/>
  <mergeCells count="35">
    <mergeCell ref="E26:F26"/>
    <mergeCell ref="E16:F16"/>
    <mergeCell ref="A17:B17"/>
    <mergeCell ref="E17:F17"/>
    <mergeCell ref="A18:B18"/>
    <mergeCell ref="C18:D18"/>
    <mergeCell ref="E18:F18"/>
    <mergeCell ref="E19:F19"/>
    <mergeCell ref="E20:F20"/>
    <mergeCell ref="A21:B21"/>
    <mergeCell ref="C21:D21"/>
    <mergeCell ref="E21:F21"/>
    <mergeCell ref="E15:F15"/>
    <mergeCell ref="E4:F4"/>
    <mergeCell ref="E5:F5"/>
    <mergeCell ref="E6:F6"/>
    <mergeCell ref="E7:F7"/>
    <mergeCell ref="E8:F8"/>
    <mergeCell ref="E10:F10"/>
    <mergeCell ref="E11:F11"/>
    <mergeCell ref="E12:F12"/>
    <mergeCell ref="E13:F13"/>
    <mergeCell ref="E14:F14"/>
    <mergeCell ref="A9:B9"/>
    <mergeCell ref="C9:D9"/>
    <mergeCell ref="E9:F9"/>
    <mergeCell ref="A1:H1"/>
    <mergeCell ref="A2:B2"/>
    <mergeCell ref="C2:D2"/>
    <mergeCell ref="E2:F2"/>
    <mergeCell ref="G2:H2"/>
    <mergeCell ref="A3:B3"/>
    <mergeCell ref="C3:D3"/>
    <mergeCell ref="E3:F3"/>
    <mergeCell ref="G3:H3"/>
  </mergeCells>
  <pageMargins left="0.92" right="0.34"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98563-B713-4807-9E86-183849C821FD}">
  <sheetPr>
    <tabColor theme="9"/>
  </sheetPr>
  <dimension ref="A1:K15"/>
  <sheetViews>
    <sheetView workbookViewId="0">
      <selection activeCell="E15" sqref="E15"/>
    </sheetView>
  </sheetViews>
  <sheetFormatPr defaultColWidth="9" defaultRowHeight="14.25"/>
  <cols>
    <col min="1" max="1" width="27.375" customWidth="1"/>
    <col min="2" max="2" width="30.875" customWidth="1"/>
    <col min="3" max="3" width="24.625" customWidth="1"/>
    <col min="4" max="4" width="24.5" customWidth="1"/>
    <col min="5" max="5" width="23.625" customWidth="1"/>
    <col min="6" max="6" width="17.75" customWidth="1"/>
    <col min="7" max="7" width="15.625" customWidth="1"/>
    <col min="8" max="8" width="23.25" customWidth="1"/>
    <col min="9" max="9" width="22.875" customWidth="1"/>
    <col min="10" max="10" width="27.75" customWidth="1"/>
    <col min="11" max="11" width="28.5" customWidth="1"/>
  </cols>
  <sheetData>
    <row r="1" spans="1:11" ht="60.95" customHeight="1" thickBot="1">
      <c r="A1" s="658"/>
      <c r="B1" s="659" t="s">
        <v>525</v>
      </c>
      <c r="C1" s="659" t="s">
        <v>526</v>
      </c>
      <c r="D1" s="659" t="s">
        <v>527</v>
      </c>
      <c r="E1" s="659" t="s">
        <v>528</v>
      </c>
      <c r="F1" s="659" t="s">
        <v>529</v>
      </c>
      <c r="G1" s="659" t="s">
        <v>530</v>
      </c>
      <c r="H1" s="659" t="s">
        <v>531</v>
      </c>
      <c r="I1" s="659" t="s">
        <v>532</v>
      </c>
      <c r="J1" s="659" t="s">
        <v>533</v>
      </c>
      <c r="K1" s="660" t="s">
        <v>534</v>
      </c>
    </row>
    <row r="2" spans="1:11">
      <c r="A2" s="643" t="s">
        <v>103</v>
      </c>
      <c r="B2" s="674">
        <v>0.9</v>
      </c>
      <c r="C2" s="674">
        <v>0.9</v>
      </c>
      <c r="D2" s="674">
        <v>0.9</v>
      </c>
      <c r="E2" s="674">
        <v>0.9</v>
      </c>
      <c r="F2" s="674">
        <v>0.7</v>
      </c>
      <c r="G2" s="674">
        <v>0.8</v>
      </c>
      <c r="H2" s="674">
        <v>0.6</v>
      </c>
      <c r="I2" s="674">
        <v>0.75</v>
      </c>
      <c r="J2" s="674">
        <v>0.5</v>
      </c>
      <c r="K2" s="675">
        <v>0.65</v>
      </c>
    </row>
    <row r="3" spans="1:11">
      <c r="A3" s="585" t="s">
        <v>107</v>
      </c>
      <c r="B3" s="676">
        <v>0.9</v>
      </c>
      <c r="C3" s="676">
        <v>0.9</v>
      </c>
      <c r="D3" s="676">
        <v>0.9</v>
      </c>
      <c r="E3" s="676">
        <v>0.9</v>
      </c>
      <c r="F3" s="676">
        <v>0.45</v>
      </c>
      <c r="G3" s="676">
        <v>0.6</v>
      </c>
      <c r="H3" s="676">
        <v>0.35</v>
      </c>
      <c r="I3" s="676">
        <v>0.5</v>
      </c>
      <c r="J3" s="676">
        <v>0.25</v>
      </c>
      <c r="K3" s="677">
        <v>0.4</v>
      </c>
    </row>
    <row r="4" spans="1:11">
      <c r="A4" s="585" t="s">
        <v>110</v>
      </c>
      <c r="B4" s="676">
        <v>0.7</v>
      </c>
      <c r="C4" s="676">
        <v>0.7</v>
      </c>
      <c r="D4" s="676">
        <v>0.7</v>
      </c>
      <c r="E4" s="676">
        <v>0.7</v>
      </c>
      <c r="F4" s="676">
        <v>0.7</v>
      </c>
      <c r="G4" s="676">
        <v>0.7</v>
      </c>
      <c r="H4" s="676">
        <v>0.7</v>
      </c>
      <c r="I4" s="676">
        <v>0.7</v>
      </c>
      <c r="J4" s="676">
        <v>0.7</v>
      </c>
      <c r="K4" s="677">
        <v>0.7</v>
      </c>
    </row>
    <row r="5" spans="1:11">
      <c r="A5" s="687" t="s">
        <v>211</v>
      </c>
      <c r="B5" s="688">
        <v>0.5</v>
      </c>
      <c r="C5" s="689">
        <v>0.5</v>
      </c>
      <c r="D5" s="689">
        <v>0.5</v>
      </c>
      <c r="E5" s="689">
        <v>0.5</v>
      </c>
      <c r="F5" s="689">
        <v>0.5</v>
      </c>
      <c r="G5" s="689">
        <v>0.5</v>
      </c>
      <c r="H5" s="689">
        <v>0.5</v>
      </c>
      <c r="I5" s="689">
        <v>0.5</v>
      </c>
      <c r="J5" s="689">
        <v>0.5</v>
      </c>
      <c r="K5" s="690">
        <v>0.5</v>
      </c>
    </row>
    <row r="6" spans="1:11">
      <c r="A6" s="585" t="s">
        <v>113</v>
      </c>
      <c r="B6" s="691">
        <v>0</v>
      </c>
      <c r="C6" s="691">
        <v>0</v>
      </c>
      <c r="D6" s="691">
        <v>0</v>
      </c>
      <c r="E6" s="691">
        <v>0</v>
      </c>
      <c r="F6" s="691">
        <v>0</v>
      </c>
      <c r="G6" s="691">
        <v>0</v>
      </c>
      <c r="H6" s="691">
        <v>0</v>
      </c>
      <c r="I6" s="691">
        <v>0</v>
      </c>
      <c r="J6" s="691">
        <v>0</v>
      </c>
      <c r="K6" s="692">
        <v>0</v>
      </c>
    </row>
    <row r="7" spans="1:11">
      <c r="A7" s="585" t="s">
        <v>116</v>
      </c>
      <c r="B7" s="691">
        <v>0</v>
      </c>
      <c r="C7" s="691">
        <v>0</v>
      </c>
      <c r="D7" s="691">
        <v>0</v>
      </c>
      <c r="E7" s="691">
        <v>0</v>
      </c>
      <c r="F7" s="691">
        <v>0</v>
      </c>
      <c r="G7" s="691">
        <v>0</v>
      </c>
      <c r="H7" s="691">
        <v>0</v>
      </c>
      <c r="I7" s="691">
        <v>0</v>
      </c>
      <c r="J7" s="691">
        <v>0</v>
      </c>
      <c r="K7" s="692">
        <v>0</v>
      </c>
    </row>
    <row r="8" spans="1:11">
      <c r="A8" s="585" t="s">
        <v>535</v>
      </c>
      <c r="B8" s="691">
        <v>0</v>
      </c>
      <c r="C8" s="691">
        <v>0</v>
      </c>
      <c r="D8" s="691">
        <v>0</v>
      </c>
      <c r="E8" s="691">
        <v>0</v>
      </c>
      <c r="F8" s="691">
        <v>0</v>
      </c>
      <c r="G8" s="691">
        <v>0</v>
      </c>
      <c r="H8" s="691">
        <v>0</v>
      </c>
      <c r="I8" s="691">
        <v>0</v>
      </c>
      <c r="J8" s="691">
        <v>0</v>
      </c>
      <c r="K8" s="692">
        <v>0</v>
      </c>
    </row>
    <row r="9" spans="1:11" ht="15" thickBot="1">
      <c r="A9" s="693" t="s">
        <v>536</v>
      </c>
      <c r="B9" s="694">
        <v>0</v>
      </c>
      <c r="C9" s="694">
        <v>0</v>
      </c>
      <c r="D9" s="694">
        <v>0</v>
      </c>
      <c r="E9" s="694">
        <v>0</v>
      </c>
      <c r="F9" s="694">
        <v>0</v>
      </c>
      <c r="G9" s="694">
        <v>0</v>
      </c>
      <c r="H9" s="694">
        <v>0</v>
      </c>
      <c r="I9" s="694">
        <v>0</v>
      </c>
      <c r="J9" s="694">
        <v>0</v>
      </c>
      <c r="K9" s="695">
        <v>0</v>
      </c>
    </row>
    <row r="10" spans="1:11" ht="130.5" customHeight="1">
      <c r="A10" s="843" t="s">
        <v>537</v>
      </c>
      <c r="B10" s="844"/>
      <c r="C10" s="844"/>
    </row>
    <row r="11" spans="1:11">
      <c r="A11" s="696" t="s">
        <v>538</v>
      </c>
    </row>
    <row r="14" spans="1:11">
      <c r="A14" s="242" t="s">
        <v>539</v>
      </c>
    </row>
    <row r="15" spans="1:11">
      <c r="A15" s="242" t="s">
        <v>540</v>
      </c>
    </row>
  </sheetData>
  <mergeCells count="1">
    <mergeCell ref="A10:C10"/>
  </mergeCells>
  <hyperlinks>
    <hyperlink ref="A11" r:id="rId1" display="Bilag 1" xr:uid="{A224E1C7-0EFF-49CD-9B5F-B96D40D9BCC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DD40-747D-4729-9EB5-BEEA1FC36DC2}">
  <sheetPr codeName="Ark4">
    <tabColor theme="0" tint="-0.14999847407452621"/>
  </sheetPr>
  <dimension ref="A1:D26"/>
  <sheetViews>
    <sheetView workbookViewId="0">
      <selection activeCell="A2" sqref="A2"/>
    </sheetView>
  </sheetViews>
  <sheetFormatPr defaultColWidth="9" defaultRowHeight="14.25"/>
  <cols>
    <col min="1" max="1" width="16.25" customWidth="1"/>
    <col min="2" max="2" width="28.5" customWidth="1"/>
    <col min="3" max="3" width="34" customWidth="1"/>
    <col min="4" max="4" width="44.25" customWidth="1"/>
    <col min="5" max="5" width="27.25" customWidth="1"/>
    <col min="6" max="6" width="22" customWidth="1"/>
    <col min="7" max="7" width="14.5" customWidth="1"/>
    <col min="8" max="8" width="15.25" customWidth="1"/>
    <col min="9" max="9" width="13" customWidth="1"/>
  </cols>
  <sheetData>
    <row r="1" spans="1:4" ht="15">
      <c r="A1" s="845" t="s">
        <v>512</v>
      </c>
      <c r="B1" s="845"/>
      <c r="C1" s="661" t="s">
        <v>513</v>
      </c>
      <c r="D1" s="662"/>
    </row>
    <row r="2" spans="1:4" ht="15">
      <c r="A2" s="664"/>
      <c r="B2" s="664"/>
      <c r="C2" s="665"/>
      <c r="D2" s="666"/>
    </row>
    <row r="3" spans="1:4" ht="25.5" customHeight="1">
      <c r="A3" s="680" t="s">
        <v>514</v>
      </c>
      <c r="B3" s="681" t="s">
        <v>515</v>
      </c>
      <c r="C3" s="680" t="s">
        <v>516</v>
      </c>
      <c r="D3" s="680" t="s">
        <v>517</v>
      </c>
    </row>
    <row r="4" spans="1:4">
      <c r="A4" s="672"/>
      <c r="B4" s="672"/>
      <c r="C4" s="668"/>
      <c r="D4" s="679"/>
    </row>
    <row r="5" spans="1:4">
      <c r="A5" s="673"/>
      <c r="B5" s="673"/>
      <c r="C5" s="668"/>
      <c r="D5" s="669"/>
    </row>
    <row r="6" spans="1:4">
      <c r="A6" s="673"/>
      <c r="B6" s="673"/>
      <c r="C6" s="668"/>
      <c r="D6" s="669"/>
    </row>
    <row r="7" spans="1:4">
      <c r="A7" s="673"/>
      <c r="B7" s="673"/>
      <c r="C7" s="668"/>
      <c r="D7" s="669"/>
    </row>
    <row r="8" spans="1:4">
      <c r="A8" s="673"/>
      <c r="B8" s="673"/>
      <c r="C8" s="668"/>
      <c r="D8" s="669"/>
    </row>
    <row r="9" spans="1:4">
      <c r="A9" s="673"/>
      <c r="B9" s="673"/>
      <c r="C9" s="668"/>
      <c r="D9" s="669"/>
    </row>
    <row r="10" spans="1:4">
      <c r="A10" s="673"/>
      <c r="B10" s="673"/>
      <c r="C10" s="668"/>
      <c r="D10" s="669"/>
    </row>
    <row r="11" spans="1:4">
      <c r="A11" s="673"/>
      <c r="B11" s="673"/>
      <c r="C11" s="668"/>
      <c r="D11" s="669"/>
    </row>
    <row r="12" spans="1:4">
      <c r="A12" s="673"/>
      <c r="B12" s="673"/>
      <c r="C12" s="668"/>
      <c r="D12" s="669"/>
    </row>
    <row r="13" spans="1:4">
      <c r="A13" s="673"/>
      <c r="B13" s="673"/>
      <c r="C13" s="668"/>
      <c r="D13" s="669"/>
    </row>
    <row r="14" spans="1:4">
      <c r="A14" s="673"/>
      <c r="B14" s="673"/>
      <c r="C14" s="668"/>
      <c r="D14" s="669"/>
    </row>
    <row r="15" spans="1:4">
      <c r="A15" s="673"/>
      <c r="B15" s="673"/>
      <c r="C15" s="668"/>
      <c r="D15" s="669"/>
    </row>
    <row r="16" spans="1:4">
      <c r="A16" s="673"/>
      <c r="B16" s="673"/>
      <c r="C16" s="668"/>
      <c r="D16" s="669"/>
    </row>
    <row r="17" spans="1:4">
      <c r="A17" s="673"/>
      <c r="B17" s="673"/>
      <c r="C17" s="668"/>
      <c r="D17" s="669"/>
    </row>
    <row r="18" spans="1:4">
      <c r="A18" s="673"/>
      <c r="B18" s="673"/>
      <c r="C18" s="668"/>
      <c r="D18" s="669"/>
    </row>
    <row r="19" spans="1:4">
      <c r="A19" s="673"/>
      <c r="B19" s="673"/>
      <c r="C19" s="668"/>
      <c r="D19" s="669"/>
    </row>
    <row r="20" spans="1:4">
      <c r="A20" s="673"/>
      <c r="B20" s="673"/>
      <c r="C20" s="668"/>
      <c r="D20" s="669"/>
    </row>
    <row r="21" spans="1:4">
      <c r="A21" s="673"/>
      <c r="B21" s="673"/>
      <c r="C21" s="668"/>
      <c r="D21" s="669"/>
    </row>
    <row r="22" spans="1:4">
      <c r="A22" s="673"/>
      <c r="B22" s="673"/>
      <c r="C22" s="668"/>
      <c r="D22" s="669"/>
    </row>
    <row r="23" spans="1:4">
      <c r="A23" s="673"/>
      <c r="B23" s="673"/>
      <c r="C23" s="668"/>
      <c r="D23" s="669"/>
    </row>
    <row r="24" spans="1:4">
      <c r="A24" s="673"/>
      <c r="B24" s="673"/>
      <c r="C24" s="668"/>
      <c r="D24" s="669"/>
    </row>
    <row r="25" spans="1:4">
      <c r="A25" s="673"/>
      <c r="B25" s="673"/>
      <c r="C25" s="668"/>
      <c r="D25" s="669"/>
    </row>
    <row r="26" spans="1:4">
      <c r="A26" s="673"/>
      <c r="B26" s="673"/>
      <c r="C26" s="668"/>
      <c r="D26" s="669"/>
    </row>
  </sheetData>
  <mergeCells count="1">
    <mergeCell ref="A1:B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1. Projektets omkostninger</vt:lpstr>
      <vt:lpstr>2. Samlet budgetoversigt</vt:lpstr>
      <vt:lpstr>3. Gantt-diagram</vt:lpstr>
      <vt:lpstr>4. Example of Gantt chart</vt:lpstr>
      <vt:lpstr>5. List of subsidy rates</vt:lpstr>
      <vt:lpstr>6. List of deliverable types</vt:lpstr>
      <vt:lpstr>6. Liste over tilskudsprocenter</vt:lpstr>
      <vt:lpstr>7. Milestones</vt:lpstr>
      <vt:lpstr>8. Deliverables</vt:lpstr>
      <vt:lpstr>1.1. Eksempel på budget</vt:lpstr>
      <vt:lpstr>2.1 Eksempel på specifikationer</vt:lpstr>
      <vt:lpstr>3.1. Eksempel på Gantt-diagram</vt:lpstr>
      <vt:lpstr>'2. Samlet budgetoversigt'!Print_Area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Udkast Skema C - specifikationsfane, 2025, 4.2</dc:title>
  <dc:subject/>
  <dc:creator/>
  <cp:keywords/>
  <dc:description/>
  <cp:lastModifiedBy/>
  <cp:revision/>
  <dcterms:created xsi:type="dcterms:W3CDTF">2015-06-18T19:45:14Z</dcterms:created>
  <dcterms:modified xsi:type="dcterms:W3CDTF">2026-04-13T14:09:29Z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63667905-e020-4dd8-b2dd-e3288c3c9965</vt:lpwstr>
  </property>
</Properties>
</file>